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0.xml" ContentType="application/vnd.openxmlformats-officedocument.themeOverride+xml"/>
  <Override PartName="/xl/drawings/drawing15.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1.xml" ContentType="application/vnd.openxmlformats-officedocument.themeOverride+xml"/>
  <Override PartName="/xl/drawings/drawing16.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2.xml" ContentType="application/vnd.openxmlformats-officedocument.themeOverride+xml"/>
  <Override PartName="/xl/drawings/drawing17.xml" ContentType="application/vnd.openxmlformats-officedocument.drawing+xml"/>
  <Override PartName="/xl/charts/chart15.xml" ContentType="application/vnd.openxmlformats-officedocument.drawingml.chart+xml"/>
  <Override PartName="/xl/theme/themeOverride13.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theme/themeOverride15.xml" ContentType="application/vnd.openxmlformats-officedocument.themeOverride+xml"/>
  <Override PartName="/xl/drawings/drawing20.xml" ContentType="application/vnd.openxmlformats-officedocument.drawing+xml"/>
  <Override PartName="/xl/charts/chart18.xml" ContentType="application/vnd.openxmlformats-officedocument.drawingml.chart+xml"/>
  <Override PartName="/xl/theme/themeOverride16.xml" ContentType="application/vnd.openxmlformats-officedocument.themeOverride+xml"/>
  <Override PartName="/xl/drawings/drawing21.xml" ContentType="application/vnd.openxmlformats-officedocument.drawing+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theme/themeOverride19.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theme/themeOverride20.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1.xml" ContentType="application/vnd.openxmlformats-officedocument.themeOverride+xml"/>
  <Override PartName="/xl/charts/chart24.xml" ContentType="application/vnd.openxmlformats-officedocument.drawingml.chart+xml"/>
  <Override PartName="/xl/theme/themeOverride22.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theme/themeOverride23.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4.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25.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6.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7.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8.xml" ContentType="application/vnd.openxmlformats-officedocument.themeOverride+xml"/>
  <Override PartName="/xl/drawings/drawing34.xml" ContentType="application/vnd.openxmlformats-officedocument.drawing+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9.xml" ContentType="application/vnd.openxmlformats-officedocument.themeOverride+xml"/>
  <Override PartName="/xl/drawings/drawing36.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30.xml" ContentType="application/vnd.openxmlformats-officedocument.themeOverride+xml"/>
  <Override PartName="/xl/drawings/drawing37.xml" ContentType="application/vnd.openxmlformats-officedocument.drawing+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theme/themeOverride31.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theme/themeOverride32.xml" ContentType="application/vnd.openxmlformats-officedocument.themeOverride+xml"/>
  <Override PartName="/xl/drawings/drawing41.xml" ContentType="application/vnd.openxmlformats-officedocument.drawing+xml"/>
  <Override PartName="/xl/charts/chart41.xml" ContentType="application/vnd.openxmlformats-officedocument.drawingml.chart+xml"/>
  <Override PartName="/xl/theme/themeOverride33.xml" ContentType="application/vnd.openxmlformats-officedocument.themeOverride+xml"/>
  <Override PartName="/xl/drawings/drawing42.xml" ContentType="application/vnd.openxmlformats-officedocument.drawing+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drawings/drawing44.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drawings/drawing45.xml" ContentType="application/vnd.openxmlformats-officedocument.drawing+xml"/>
  <Override PartName="/xl/charts/chart45.xml" ContentType="application/vnd.openxmlformats-officedocument.drawingml.chart+xml"/>
  <Override PartName="/xl/theme/themeOverride36.xml" ContentType="application/vnd.openxmlformats-officedocument.themeOverride+xml"/>
  <Override PartName="/xl/drawings/drawing46.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drawings/drawing4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drawings/drawing48.xml" ContentType="application/vnd.openxmlformats-officedocument.drawing+xml"/>
  <Override PartName="/xl/charts/chart48.xml" ContentType="application/vnd.openxmlformats-officedocument.drawingml.chart+xml"/>
  <Override PartName="/xl/theme/themeOverride39.xml" ContentType="application/vnd.openxmlformats-officedocument.themeOverride+xml"/>
  <Override PartName="/xl/drawings/drawing49.xml" ContentType="application/vnd.openxmlformats-officedocument.drawing+xml"/>
  <Override PartName="/xl/charts/chart49.xml" ContentType="application/vnd.openxmlformats-officedocument.drawingml.chart+xml"/>
  <Override PartName="/xl/theme/themeOverride40.xml" ContentType="application/vnd.openxmlformats-officedocument.themeOverride+xml"/>
  <Override PartName="/xl/drawings/drawing50.xml" ContentType="application/vnd.openxmlformats-officedocument.drawing+xml"/>
  <Override PartName="/xl/charts/chart50.xml" ContentType="application/vnd.openxmlformats-officedocument.drawingml.chart+xml"/>
  <Override PartName="/xl/theme/themeOverride41.xml" ContentType="application/vnd.openxmlformats-officedocument.themeOverride+xml"/>
  <Override PartName="/xl/drawings/drawing51.xml" ContentType="application/vnd.openxmlformats-officedocument.drawing+xml"/>
  <Override PartName="/xl/charts/chart51.xml" ContentType="application/vnd.openxmlformats-officedocument.drawingml.chart+xml"/>
  <Override PartName="/xl/theme/themeOverride42.xml" ContentType="application/vnd.openxmlformats-officedocument.themeOverride+xml"/>
  <Override PartName="/xl/drawings/drawing52.xml" ContentType="application/vnd.openxmlformats-officedocument.drawing+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53.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drawings/drawing54.xml" ContentType="application/vnd.openxmlformats-officedocument.drawing+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drawings/drawing55.xml" ContentType="application/vnd.openxmlformats-officedocument.drawing+xml"/>
  <Override PartName="/xl/charts/chart58.xml" ContentType="application/vnd.openxmlformats-officedocument.drawingml.chart+xml"/>
  <Override PartName="/xl/theme/themeOverride49.xml" ContentType="application/vnd.openxmlformats-officedocument.themeOverride+xml"/>
  <Override PartName="/xl/drawings/drawing56.xml" ContentType="application/vnd.openxmlformats-officedocument.drawing+xml"/>
  <Override PartName="/xl/charts/chart59.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50.xml" ContentType="application/vnd.openxmlformats-officedocument.themeOverride+xml"/>
  <Override PartName="/xl/drawings/drawing57.xml" ContentType="application/vnd.openxmlformats-officedocument.drawing+xml"/>
  <Override PartName="/xl/charts/chart6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51.xml" ContentType="application/vnd.openxmlformats-officedocument.themeOverride+xml"/>
  <Override PartName="/xl/drawings/drawing58.xml" ContentType="application/vnd.openxmlformats-officedocument.drawing+xml"/>
  <Override PartName="/xl/charts/chart61.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52.xml" ContentType="application/vnd.openxmlformats-officedocument.themeOverride+xml"/>
  <Override PartName="/xl/drawings/drawing59.xml" ContentType="application/vnd.openxmlformats-officedocument.drawing+xml"/>
  <Override PartName="/xl/charts/chart6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xml"/>
  <Override PartName="/xl/charts/chart6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1.xml" ContentType="application/vnd.openxmlformats-officedocument.drawing+xml"/>
  <Override PartName="/xl/charts/chart6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2.xml" ContentType="application/vnd.openxmlformats-officedocument.drawing+xml"/>
  <Override PartName="/xl/charts/chart65.xml" ContentType="application/vnd.openxmlformats-officedocument.drawingml.chart+xml"/>
  <Override PartName="/xl/drawings/drawing63.xml" ContentType="application/vnd.openxmlformats-officedocument.drawing+xml"/>
  <Override PartName="/xl/charts/chart66.xml" ContentType="application/vnd.openxmlformats-officedocument.drawingml.chart+xml"/>
  <Override PartName="/xl/drawings/drawing64.xml" ContentType="application/vnd.openxmlformats-officedocument.drawing+xml"/>
  <Override PartName="/xl/charts/chart6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5.xml" ContentType="application/vnd.openxmlformats-officedocument.drawing+xml"/>
  <Override PartName="/xl/charts/chart6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xml"/>
  <Override PartName="/xl/charts/chart69.xml" ContentType="application/vnd.openxmlformats-officedocument.drawingml.chart+xml"/>
  <Override PartName="/xl/drawings/drawing67.xml" ContentType="application/vnd.openxmlformats-officedocument.drawing+xml"/>
  <Override PartName="/xl/charts/chart70.xml" ContentType="application/vnd.openxmlformats-officedocument.drawingml.chart+xml"/>
  <Override PartName="/xl/drawings/drawing68.xml" ContentType="application/vnd.openxmlformats-officedocument.drawing+xml"/>
  <Override PartName="/xl/charts/chart7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9.xml" ContentType="application/vnd.openxmlformats-officedocument.drawing+xml"/>
  <Override PartName="/xl/charts/chart72.xml" ContentType="application/vnd.openxmlformats-officedocument.drawingml.chart+xml"/>
  <Override PartName="/xl/theme/themeOverride53.xml" ContentType="application/vnd.openxmlformats-officedocument.themeOverride+xml"/>
  <Override PartName="/xl/charts/chart73.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54.xml" ContentType="application/vnd.openxmlformats-officedocument.themeOverride+xml"/>
  <Override PartName="/xl/charts/chart74.xml" ContentType="application/vnd.openxmlformats-officedocument.drawingml.chart+xml"/>
  <Override PartName="/xl/theme/themeOverride55.xml" ContentType="application/vnd.openxmlformats-officedocument.themeOverride+xml"/>
  <Override PartName="/xl/charts/chart75.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56.xml" ContentType="application/vnd.openxmlformats-officedocument.themeOverride+xml"/>
  <Override PartName="/xl/drawings/drawing70.xml" ContentType="application/vnd.openxmlformats-officedocument.drawing+xml"/>
  <Override PartName="/xl/charts/chart76.xml" ContentType="application/vnd.openxmlformats-officedocument.drawingml.chart+xml"/>
  <Override PartName="/xl/theme/themeOverride57.xml" ContentType="application/vnd.openxmlformats-officedocument.themeOverride+xml"/>
  <Override PartName="/xl/drawings/drawing71.xml" ContentType="application/vnd.openxmlformats-officedocument.drawing+xml"/>
  <Override PartName="/xl/charts/chart77.xml" ContentType="application/vnd.openxmlformats-officedocument.drawingml.chart+xml"/>
  <Override PartName="/xl/theme/themeOverride58.xml" ContentType="application/vnd.openxmlformats-officedocument.themeOverride+xml"/>
  <Override PartName="/xl/drawings/drawing72.xml" ContentType="application/vnd.openxmlformats-officedocument.drawing+xml"/>
  <Override PartName="/xl/charts/chart78.xml" ContentType="application/vnd.openxmlformats-officedocument.drawingml.chart+xml"/>
  <Override PartName="/xl/theme/themeOverride59.xml" ContentType="application/vnd.openxmlformats-officedocument.themeOverride+xml"/>
  <Override PartName="/xl/drawings/drawing73.xml" ContentType="application/vnd.openxmlformats-officedocument.drawing+xml"/>
  <Override PartName="/xl/charts/chart7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4.xml" ContentType="application/vnd.openxmlformats-officedocument.drawing+xml"/>
  <Override PartName="/xl/charts/chart80.xml" ContentType="application/vnd.openxmlformats-officedocument.drawingml.chart+xml"/>
  <Override PartName="/xl/theme/themeOverride60.xml" ContentType="application/vnd.openxmlformats-officedocument.themeOverride+xml"/>
  <Override PartName="/xl/drawings/drawing75.xml" ContentType="application/vnd.openxmlformats-officedocument.drawing+xml"/>
  <Override PartName="/xl/charts/chart81.xml" ContentType="application/vnd.openxmlformats-officedocument.drawingml.chart+xml"/>
  <Override PartName="/xl/theme/themeOverride61.xml" ContentType="application/vnd.openxmlformats-officedocument.themeOverride+xml"/>
  <Override PartName="/xl/drawings/drawing76.xml" ContentType="application/vnd.openxmlformats-officedocument.drawing+xml"/>
  <Override PartName="/xl/charts/chart82.xml" ContentType="application/vnd.openxmlformats-officedocument.drawingml.chart+xml"/>
  <Override PartName="/xl/theme/themeOverride62.xml" ContentType="application/vnd.openxmlformats-officedocument.themeOverride+xml"/>
  <Override PartName="/xl/drawings/drawing77.xml" ContentType="application/vnd.openxmlformats-officedocument.drawing+xml"/>
  <Override PartName="/xl/charts/chart83.xml" ContentType="application/vnd.openxmlformats-officedocument.drawingml.chart+xml"/>
  <Override PartName="/xl/theme/themeOverride63.xml" ContentType="application/vnd.openxmlformats-officedocument.themeOverride+xml"/>
  <Override PartName="/xl/drawings/drawing78.xml" ContentType="application/vnd.openxmlformats-officedocument.drawing+xml"/>
  <Override PartName="/xl/charts/chart84.xml" ContentType="application/vnd.openxmlformats-officedocument.drawingml.chart+xml"/>
  <Override PartName="/xl/theme/themeOverride64.xml" ContentType="application/vnd.openxmlformats-officedocument.themeOverride+xml"/>
  <Override PartName="/xl/drawings/drawing79.xml" ContentType="application/vnd.openxmlformats-officedocument.drawing+xml"/>
  <Override PartName="/xl/charts/chart85.xml" ContentType="application/vnd.openxmlformats-officedocument.drawingml.chart+xml"/>
  <Override PartName="/xl/theme/themeOverride65.xml" ContentType="application/vnd.openxmlformats-officedocument.themeOverride+xml"/>
  <Override PartName="/xl/drawings/drawing80.xml" ContentType="application/vnd.openxmlformats-officedocument.drawing+xml"/>
  <Override PartName="/xl/charts/chart8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1.xml" ContentType="application/vnd.openxmlformats-officedocument.drawing+xml"/>
  <Override PartName="/xl/charts/chart8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2.xml" ContentType="application/vnd.openxmlformats-officedocument.drawing+xml"/>
  <Override PartName="/xl/charts/chart8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3.xml" ContentType="application/vnd.openxmlformats-officedocument.drawing+xml"/>
  <Override PartName="/xl/charts/chart89.xml" ContentType="application/vnd.openxmlformats-officedocument.drawingml.chart+xml"/>
  <Override PartName="/xl/theme/themeOverride66.xml" ContentType="application/vnd.openxmlformats-officedocument.themeOverride+xml"/>
  <Override PartName="/xl/drawings/drawing84.xml" ContentType="application/vnd.openxmlformats-officedocument.drawing+xml"/>
  <Override PartName="/xl/charts/chart90.xml" ContentType="application/vnd.openxmlformats-officedocument.drawingml.chart+xml"/>
  <Override PartName="/xl/theme/themeOverride67.xml" ContentType="application/vnd.openxmlformats-officedocument.themeOverride+xml"/>
  <Override PartName="/xl/drawings/drawing85.xml" ContentType="application/vnd.openxmlformats-officedocument.drawing+xml"/>
  <Override PartName="/xl/charts/chart91.xml" ContentType="application/vnd.openxmlformats-officedocument.drawingml.chart+xml"/>
  <Override PartName="/xl/theme/themeOverride68.xml" ContentType="application/vnd.openxmlformats-officedocument.themeOverride+xml"/>
  <Override PartName="/xl/drawings/drawing86.xml" ContentType="application/vnd.openxmlformats-officedocument.drawing+xml"/>
  <Override PartName="/xl/charts/chart92.xml" ContentType="application/vnd.openxmlformats-officedocument.drawingml.chart+xml"/>
  <Override PartName="/xl/theme/themeOverride69.xml" ContentType="application/vnd.openxmlformats-officedocument.themeOverride+xml"/>
  <Override PartName="/xl/drawings/drawing87.xml" ContentType="application/vnd.openxmlformats-officedocument.drawing+xml"/>
  <Override PartName="/xl/charts/chart93.xml" ContentType="application/vnd.openxmlformats-officedocument.drawingml.chart+xml"/>
  <Override PartName="/xl/theme/themeOverride70.xml" ContentType="application/vnd.openxmlformats-officedocument.themeOverride+xml"/>
  <Override PartName="/xl/drawings/drawing88.xml" ContentType="application/vnd.openxmlformats-officedocument.drawing+xml"/>
  <Override PartName="/xl/charts/chart94.xml" ContentType="application/vnd.openxmlformats-officedocument.drawingml.chart+xml"/>
  <Override PartName="/xl/theme/themeOverride71.xml" ContentType="application/vnd.openxmlformats-officedocument.themeOverride+xml"/>
  <Override PartName="/xl/drawings/drawing89.xml" ContentType="application/vnd.openxmlformats-officedocument.drawing+xml"/>
  <Override PartName="/xl/charts/chart95.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72.xml" ContentType="application/vnd.openxmlformats-officedocument.themeOverride+xml"/>
  <Override PartName="/xl/drawings/drawing90.xml" ContentType="application/vnd.openxmlformats-officedocument.drawing+xml"/>
  <Override PartName="/xl/charts/chart96.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3.xml" ContentType="application/vnd.openxmlformats-officedocument.themeOverride+xml"/>
  <Override PartName="/xl/drawings/drawing91.xml" ContentType="application/vnd.openxmlformats-officedocument.drawing+xml"/>
  <Override PartName="/xl/charts/chart97.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74.xml" ContentType="application/vnd.openxmlformats-officedocument.themeOverride+xml"/>
  <Override PartName="/xl/drawings/drawing92.xml" ContentType="application/vnd.openxmlformats-officedocument.drawing+xml"/>
  <Override PartName="/xl/charts/chart98.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75.xml" ContentType="application/vnd.openxmlformats-officedocument.themeOverride+xml"/>
  <Override PartName="/xl/drawings/drawing93.xml" ContentType="application/vnd.openxmlformats-officedocument.drawing+xml"/>
  <Override PartName="/xl/charts/chart9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76.xml" ContentType="application/vnd.openxmlformats-officedocument.themeOverride+xml"/>
  <Override PartName="/xl/drawings/drawing94.xml" ContentType="application/vnd.openxmlformats-officedocument.drawing+xml"/>
  <Override PartName="/xl/charts/chart10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77.xml" ContentType="application/vnd.openxmlformats-officedocument.themeOverride+xml"/>
  <Override PartName="/xl/drawings/drawing95.xml" ContentType="application/vnd.openxmlformats-officedocument.drawing+xml"/>
  <Override PartName="/xl/charts/chart101.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78.xml" ContentType="application/vnd.openxmlformats-officedocument.themeOverride+xml"/>
  <Override PartName="/xl/drawings/drawing96.xml" ContentType="application/vnd.openxmlformats-officedocument.drawing+xml"/>
  <Override PartName="/xl/charts/chart102.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79.xml" ContentType="application/vnd.openxmlformats-officedocument.themeOverride+xml"/>
  <Override PartName="/xl/drawings/drawing97.xml" ContentType="application/vnd.openxmlformats-officedocument.drawing+xml"/>
  <Override PartName="/xl/charts/chart103.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80.xml" ContentType="application/vnd.openxmlformats-officedocument.themeOverride+xml"/>
  <Override PartName="/xl/drawings/drawing98.xml" ContentType="application/vnd.openxmlformats-officedocument.drawing+xml"/>
  <Override PartName="/xl/charts/chart104.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81.xml" ContentType="application/vnd.openxmlformats-officedocument.themeOverride+xml"/>
  <Override PartName="/xl/drawings/drawing99.xml" ContentType="application/vnd.openxmlformats-officedocument.drawing+xml"/>
  <Override PartName="/xl/charts/chart105.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82.xml" ContentType="application/vnd.openxmlformats-officedocument.themeOverride+xml"/>
  <Override PartName="/xl/drawings/drawing100.xml" ContentType="application/vnd.openxmlformats-officedocument.drawing+xml"/>
  <Override PartName="/xl/charts/chart10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83.xml" ContentType="application/vnd.openxmlformats-officedocument.themeOverride+xml"/>
  <Override PartName="/xl/drawings/drawing101.xml" ContentType="application/vnd.openxmlformats-officedocument.drawing+xml"/>
  <Override PartName="/xl/charts/chart107.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84.xml" ContentType="application/vnd.openxmlformats-officedocument.themeOverride+xml"/>
  <Override PartName="/xl/drawings/drawing102.xml" ContentType="application/vnd.openxmlformats-officedocument.drawing+xml"/>
  <Override PartName="/xl/charts/chart108.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85.xml" ContentType="application/vnd.openxmlformats-officedocument.themeOverride+xml"/>
  <Override PartName="/xl/drawings/drawing103.xml" ContentType="application/vnd.openxmlformats-officedocument.drawing+xml"/>
  <Override PartName="/xl/charts/chart109.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86.xml" ContentType="application/vnd.openxmlformats-officedocument.themeOverride+xml"/>
  <Override PartName="/xl/drawings/drawing104.xml" ContentType="application/vnd.openxmlformats-officedocument.drawing+xml"/>
  <Override PartName="/xl/charts/chart110.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87.xml" ContentType="application/vnd.openxmlformats-officedocument.themeOverride+xml"/>
  <Override PartName="/xl/drawings/drawing105.xml" ContentType="application/vnd.openxmlformats-officedocument.drawing+xml"/>
  <Override PartName="/xl/charts/chart11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88.xml" ContentType="application/vnd.openxmlformats-officedocument.themeOverride+xml"/>
  <Override PartName="/xl/drawings/drawing106.xml" ContentType="application/vnd.openxmlformats-officedocument.drawing+xml"/>
  <Override PartName="/xl/charts/chart112.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89.xml" ContentType="application/vnd.openxmlformats-officedocument.themeOverride+xml"/>
  <Override PartName="/xl/drawings/drawing107.xml" ContentType="application/vnd.openxmlformats-officedocument.drawing+xml"/>
  <Override PartName="/xl/charts/chart11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90.xml" ContentType="application/vnd.openxmlformats-officedocument.themeOverride+xml"/>
  <Override PartName="/xl/drawings/drawing108.xml" ContentType="application/vnd.openxmlformats-officedocument.drawing+xml"/>
  <Override PartName="/xl/charts/chart11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91.xml" ContentType="application/vnd.openxmlformats-officedocument.themeOverride+xml"/>
  <Override PartName="/xl/drawings/drawing109.xml" ContentType="application/vnd.openxmlformats-officedocument.drawing+xml"/>
  <Override PartName="/xl/charts/chart115.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92.xml" ContentType="application/vnd.openxmlformats-officedocument.themeOverride+xml"/>
  <Override PartName="/xl/drawings/drawing110.xml" ContentType="application/vnd.openxmlformats-officedocument.drawing+xml"/>
  <Override PartName="/xl/charts/chart116.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93.xml" ContentType="application/vnd.openxmlformats-officedocument.themeOverride+xml"/>
  <Override PartName="/xl/drawings/drawing111.xml" ContentType="application/vnd.openxmlformats-officedocument.drawing+xml"/>
  <Override PartName="/xl/charts/chart11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94.xml" ContentType="application/vnd.openxmlformats-officedocument.themeOverride+xml"/>
  <Override PartName="/xl/drawings/drawing112.xml" ContentType="application/vnd.openxmlformats-officedocument.drawing+xml"/>
  <Override PartName="/xl/charts/chart118.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95.xml" ContentType="application/vnd.openxmlformats-officedocument.themeOverride+xml"/>
  <Override PartName="/xl/drawings/drawing113.xml" ContentType="application/vnd.openxmlformats-officedocument.drawing+xml"/>
  <Override PartName="/xl/charts/chart11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96.xml" ContentType="application/vnd.openxmlformats-officedocument.themeOverride+xml"/>
  <Override PartName="/xl/drawings/drawing114.xml" ContentType="application/vnd.openxmlformats-officedocument.drawing+xml"/>
  <Override PartName="/xl/charts/chart120.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97.xml" ContentType="application/vnd.openxmlformats-officedocument.themeOverride+xml"/>
  <Override PartName="/xl/drawings/drawing115.xml" ContentType="application/vnd.openxmlformats-officedocument.drawing+xml"/>
  <Override PartName="/xl/charts/chart121.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98.xml" ContentType="application/vnd.openxmlformats-officedocument.themeOverride+xml"/>
  <Override PartName="/xl/drawings/drawing116.xml" ContentType="application/vnd.openxmlformats-officedocument.drawing+xml"/>
  <Override PartName="/xl/charts/chart12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17.xml" ContentType="application/vnd.openxmlformats-officedocument.drawing+xml"/>
  <Override PartName="/xl/charts/chart123.xml" ContentType="application/vnd.openxmlformats-officedocument.drawingml.chart+xml"/>
  <Override PartName="/xl/theme/themeOverride99.xml" ContentType="application/vnd.openxmlformats-officedocument.themeOverride+xml"/>
  <Override PartName="/xl/drawings/drawing118.xml" ContentType="application/vnd.openxmlformats-officedocument.drawing+xml"/>
  <Override PartName="/xl/charts/chart12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00.xml" ContentType="application/vnd.openxmlformats-officedocument.themeOverride+xml"/>
  <Override PartName="/xl/charts/chart125.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01.xml" ContentType="application/vnd.openxmlformats-officedocument.themeOverride+xml"/>
  <Override PartName="/xl/drawings/drawing119.xml" ContentType="application/vnd.openxmlformats-officedocument.drawing+xml"/>
  <Override PartName="/xl/charts/chart126.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02.xml" ContentType="application/vnd.openxmlformats-officedocument.themeOverride+xml"/>
  <Override PartName="/xl/charts/chart127.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103.xml" ContentType="application/vnd.openxmlformats-officedocument.themeOverride+xml"/>
  <Override PartName="/xl/charts/chart128.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04.xml" ContentType="application/vnd.openxmlformats-officedocument.themeOverride+xml"/>
  <Override PartName="/xl/drawings/drawing120.xml" ContentType="application/vnd.openxmlformats-officedocument.drawing+xml"/>
  <Override PartName="/xl/charts/chart129.xml" ContentType="application/vnd.openxmlformats-officedocument.drawingml.chart+xml"/>
  <Override PartName="/xl/drawings/drawing121.xml" ContentType="application/vnd.openxmlformats-officedocument.drawing+xml"/>
  <Override PartName="/xl/charts/chart130.xml" ContentType="application/vnd.openxmlformats-officedocument.drawingml.chart+xml"/>
  <Override PartName="/xl/drawings/drawing122.xml" ContentType="application/vnd.openxmlformats-officedocument.drawing+xml"/>
  <Override PartName="/xl/charts/chart131.xml" ContentType="application/vnd.openxmlformats-officedocument.drawingml.chart+xml"/>
  <Override PartName="/xl/drawings/drawing123.xml" ContentType="application/vnd.openxmlformats-officedocument.drawing+xml"/>
  <Override PartName="/xl/charts/chart132.xml" ContentType="application/vnd.openxmlformats-officedocument.drawingml.chart+xml"/>
  <Override PartName="/xl/drawings/drawing124.xml" ContentType="application/vnd.openxmlformats-officedocument.drawing+xml"/>
  <Override PartName="/xl/charts/chart133.xml" ContentType="application/vnd.openxmlformats-officedocument.drawingml.chart+xml"/>
  <Override PartName="/xl/drawings/drawing125.xml" ContentType="application/vnd.openxmlformats-officedocument.drawing+xml"/>
  <Override PartName="/xl/charts/chart134.xml" ContentType="application/vnd.openxmlformats-officedocument.drawingml.chart+xml"/>
  <Override PartName="/xl/drawings/drawing126.xml" ContentType="application/vnd.openxmlformats-officedocument.drawing+xml"/>
  <Override PartName="/xl/charts/chart135.xml" ContentType="application/vnd.openxmlformats-officedocument.drawingml.chart+xml"/>
  <Override PartName="/xl/drawings/drawing127.xml" ContentType="application/vnd.openxmlformats-officedocument.drawing+xml"/>
  <Override PartName="/xl/charts/chart136.xml" ContentType="application/vnd.openxmlformats-officedocument.drawingml.chart+xml"/>
  <Override PartName="/xl/drawings/drawing128.xml" ContentType="application/vnd.openxmlformats-officedocument.drawing+xml"/>
  <Override PartName="/xl/charts/chart137.xml" ContentType="application/vnd.openxmlformats-officedocument.drawingml.chart+xml"/>
  <Override PartName="/xl/drawings/drawing129.xml" ContentType="application/vnd.openxmlformats-officedocument.drawing+xml"/>
  <Override PartName="/xl/charts/chart138.xml" ContentType="application/vnd.openxmlformats-officedocument.drawingml.chart+xml"/>
  <Override PartName="/xl/drawings/drawing130.xml" ContentType="application/vnd.openxmlformats-officedocument.drawing+xml"/>
  <Override PartName="/xl/charts/chart139.xml" ContentType="application/vnd.openxmlformats-officedocument.drawingml.chart+xml"/>
  <Override PartName="/xl/drawings/drawing131.xml" ContentType="application/vnd.openxmlformats-officedocument.drawing+xml"/>
  <Override PartName="/xl/charts/chart1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codeName="ThisWorkbook"/>
  <mc:AlternateContent xmlns:mc="http://schemas.openxmlformats.org/markup-compatibility/2006">
    <mc:Choice Requires="x15">
      <x15ac:absPath xmlns:x15ac="http://schemas.microsoft.com/office/spreadsheetml/2010/11/ac" url="L:\UEF\Boletín_Económico\2020\11_noviembre\"/>
    </mc:Choice>
  </mc:AlternateContent>
  <xr:revisionPtr revIDLastSave="0" documentId="13_ncr:1_{5FD07F4E-C49E-4057-A6F4-6EA0935BE9A3}" xr6:coauthVersionLast="36" xr6:coauthVersionMax="36" xr10:uidLastSave="{00000000-0000-0000-0000-000000000000}"/>
  <bookViews>
    <workbookView xWindow="0" yWindow="0" windowWidth="23910" windowHeight="8265" tabRatio="907" xr2:uid="{00000000-000D-0000-FFFF-FFFF00000000}"/>
  </bookViews>
  <sheets>
    <sheet name="Index" sheetId="125" r:id="rId1"/>
    <sheet name="T1" sheetId="471" r:id="rId2"/>
    <sheet name="T2" sheetId="472" r:id="rId3"/>
    <sheet name="T3" sheetId="593" r:id="rId4"/>
    <sheet name="T4" sheetId="594" r:id="rId5"/>
    <sheet name="T5" sheetId="595" r:id="rId6"/>
    <sheet name="T6" sheetId="596" r:id="rId7"/>
    <sheet name="T7" sheetId="597" r:id="rId8"/>
    <sheet name="T8" sheetId="600" r:id="rId9"/>
    <sheet name="T9" sheetId="601" r:id="rId10"/>
    <sheet name="T10" sheetId="602" r:id="rId11"/>
    <sheet name="T11" sheetId="603" r:id="rId12"/>
    <sheet name="T12" sheetId="604" r:id="rId13"/>
    <sheet name="T13" sheetId="619" r:id="rId14"/>
    <sheet name="T14" sheetId="625" r:id="rId15"/>
    <sheet name="T15" sheetId="255" r:id="rId16"/>
    <sheet name="T16" sheetId="39" r:id="rId17"/>
    <sheet name="T17" sheetId="41" r:id="rId18"/>
    <sheet name="T18" sheetId="42" r:id="rId19"/>
    <sheet name="T19" sheetId="45" r:id="rId20"/>
    <sheet name="T20" sheetId="46" r:id="rId21"/>
    <sheet name="T21" sheetId="246" r:id="rId22"/>
    <sheet name="T22" sheetId="47" r:id="rId23"/>
    <sheet name="T23" sheetId="48" r:id="rId24"/>
    <sheet name="T24" sheetId="49" r:id="rId25"/>
    <sheet name="T25" sheetId="50" r:id="rId26"/>
    <sheet name="T26" sheetId="51" r:id="rId27"/>
    <sheet name="T27" sheetId="688" r:id="rId28"/>
    <sheet name="T28" sheetId="689" r:id="rId29"/>
    <sheet name="T29" sheetId="698" r:id="rId30"/>
    <sheet name="T30" sheetId="715" r:id="rId31"/>
    <sheet name="T31" sheetId="716" r:id="rId32"/>
    <sheet name="T32" sheetId="717" r:id="rId33"/>
    <sheet name="T33" sheetId="124" r:id="rId34"/>
    <sheet name="F1" sheetId="585" r:id="rId35"/>
    <sheet name="F2" sheetId="586" r:id="rId36"/>
    <sheet name="F3" sheetId="587" r:id="rId37"/>
    <sheet name="F4" sheetId="588" r:id="rId38"/>
    <sheet name="F5" sheetId="589" r:id="rId39"/>
    <sheet name="F6" sheetId="590" r:id="rId40"/>
    <sheet name="F7" sheetId="591" r:id="rId41"/>
    <sheet name="F8" sheetId="592" r:id="rId42"/>
    <sheet name="F9" sheetId="598" r:id="rId43"/>
    <sheet name="F10" sheetId="599" r:id="rId44"/>
    <sheet name="F11" sheetId="605" r:id="rId45"/>
    <sheet name="F12" sheetId="606" r:id="rId46"/>
    <sheet name="F13" sheetId="607" r:id="rId47"/>
    <sheet name="F14" sheetId="608" r:id="rId48"/>
    <sheet name="F15" sheetId="609" r:id="rId49"/>
    <sheet name="F16" sheetId="610" r:id="rId50"/>
    <sheet name="F17" sheetId="611" r:id="rId51"/>
    <sheet name="F18" sheetId="612" r:id="rId52"/>
    <sheet name="F19" sheetId="613" r:id="rId53"/>
    <sheet name="F20" sheetId="616" r:id="rId54"/>
    <sheet name="F21" sheetId="614" r:id="rId55"/>
    <sheet name="F22" sheetId="615" r:id="rId56"/>
    <sheet name="F23" sheetId="617" r:id="rId57"/>
    <sheet name="F24" sheetId="620" r:id="rId58"/>
    <sheet name="F25" sheetId="621" r:id="rId59"/>
    <sheet name="F26" sheetId="622" r:id="rId60"/>
    <sheet name="F27" sheetId="623" r:id="rId61"/>
    <sheet name="F28" sheetId="624" r:id="rId62"/>
    <sheet name="F29" sheetId="626" r:id="rId63"/>
    <sheet name="F30" sheetId="627" r:id="rId64"/>
    <sheet name="F31" sheetId="628" r:id="rId65"/>
    <sheet name="F32" sheetId="629" r:id="rId66"/>
    <sheet name="F33" sheetId="630" r:id="rId67"/>
    <sheet name="F34" sheetId="631" r:id="rId68"/>
    <sheet name="F35" sheetId="632" r:id="rId69"/>
    <sheet name="F36" sheetId="633" r:id="rId70"/>
    <sheet name="F37" sheetId="634" r:id="rId71"/>
    <sheet name="F38" sheetId="635" r:id="rId72"/>
    <sheet name="F39" sheetId="636" r:id="rId73"/>
    <sheet name="F40" sheetId="637" r:id="rId74"/>
    <sheet name="F41" sheetId="638" r:id="rId75"/>
    <sheet name="F42" sheetId="639" r:id="rId76"/>
    <sheet name="F43" sheetId="640" r:id="rId77"/>
    <sheet name="F44" sheetId="641" r:id="rId78"/>
    <sheet name="F45" sheetId="642" r:id="rId79"/>
    <sheet name="F46" sheetId="643" r:id="rId80"/>
    <sheet name="F47" sheetId="644" r:id="rId81"/>
    <sheet name="F48" sheetId="645" r:id="rId82"/>
    <sheet name="F49" sheetId="646" r:id="rId83"/>
    <sheet name="F50" sheetId="647" r:id="rId84"/>
    <sheet name="F51" sheetId="648" r:id="rId85"/>
    <sheet name="F52" sheetId="649" r:id="rId86"/>
    <sheet name="F53" sheetId="650" r:id="rId87"/>
    <sheet name="F54" sheetId="651" r:id="rId88"/>
    <sheet name="F55" sheetId="652" r:id="rId89"/>
    <sheet name="F56" sheetId="653" r:id="rId90"/>
    <sheet name="F57" sheetId="654" r:id="rId91"/>
    <sheet name="F58" sheetId="655" r:id="rId92"/>
    <sheet name="F59" sheetId="656" r:id="rId93"/>
    <sheet name="F60" sheetId="657" r:id="rId94"/>
    <sheet name="F61" sheetId="658" r:id="rId95"/>
    <sheet name="F62" sheetId="659" r:id="rId96"/>
    <sheet name="F63" sheetId="660" r:id="rId97"/>
    <sheet name="F64" sheetId="661" r:id="rId98"/>
    <sheet name="F65" sheetId="662" r:id="rId99"/>
    <sheet name="F66" sheetId="663" r:id="rId100"/>
    <sheet name="F67" sheetId="664" r:id="rId101"/>
    <sheet name="F68-71" sheetId="665" r:id="rId102"/>
    <sheet name="F72" sheetId="54" r:id="rId103"/>
    <sheet name="F73" sheetId="55" r:id="rId104"/>
    <sheet name="F74" sheetId="56" r:id="rId105"/>
    <sheet name="F75" sheetId="57" r:id="rId106"/>
    <sheet name="F76" sheetId="58" r:id="rId107"/>
    <sheet name="F77" sheetId="59" r:id="rId108"/>
    <sheet name="F78" sheetId="60" r:id="rId109"/>
    <sheet name="F79" sheetId="61" r:id="rId110"/>
    <sheet name="F80" sheetId="62" r:id="rId111"/>
    <sheet name="F81" sheetId="63" r:id="rId112"/>
    <sheet name="F82" sheetId="52" r:id="rId113"/>
    <sheet name="F83" sheetId="100" r:id="rId114"/>
    <sheet name="F84" sheetId="53" r:id="rId115"/>
    <sheet name="F85" sheetId="64" r:id="rId116"/>
    <sheet name="F86" sheetId="65" r:id="rId117"/>
    <sheet name="F87" sheetId="669" r:id="rId118"/>
    <sheet name="F88" sheetId="670" r:id="rId119"/>
    <sheet name="F89" sheetId="671" r:id="rId120"/>
    <sheet name="F90" sheetId="672" r:id="rId121"/>
    <sheet name="F91" sheetId="673" r:id="rId122"/>
    <sheet name="F92" sheetId="674" r:id="rId123"/>
    <sheet name="F93" sheetId="675" r:id="rId124"/>
    <sheet name="F94" sheetId="676" r:id="rId125"/>
    <sheet name="F95" sheetId="677" r:id="rId126"/>
    <sheet name="F96" sheetId="678" r:id="rId127"/>
    <sheet name="F97" sheetId="679" r:id="rId128"/>
    <sheet name="F98" sheetId="680" r:id="rId129"/>
    <sheet name="F99" sheetId="681" r:id="rId130"/>
    <sheet name="F100" sheetId="682" r:id="rId131"/>
    <sheet name="F101" sheetId="683" r:id="rId132"/>
    <sheet name="F102" sheetId="684" r:id="rId133"/>
    <sheet name="F103" sheetId="685" r:id="rId134"/>
    <sheet name="F104" sheetId="686" r:id="rId135"/>
    <sheet name="F105" sheetId="687" r:id="rId136"/>
    <sheet name="F106" sheetId="690" r:id="rId137"/>
    <sheet name="F107" sheetId="691" r:id="rId138"/>
    <sheet name="F108" sheetId="692" r:id="rId139"/>
    <sheet name="F109" sheetId="693" r:id="rId140"/>
    <sheet name="F110" sheetId="694" r:id="rId141"/>
    <sheet name="F111" sheetId="695" r:id="rId142"/>
    <sheet name="F112" sheetId="696" r:id="rId143"/>
    <sheet name="F113" sheetId="697" r:id="rId144"/>
    <sheet name="F114" sheetId="699" r:id="rId145"/>
    <sheet name="F115" sheetId="700" r:id="rId146"/>
    <sheet name="F116" sheetId="701" r:id="rId147"/>
    <sheet name="F117" sheetId="702" r:id="rId148"/>
    <sheet name="F118" sheetId="718" r:id="rId149"/>
    <sheet name="F119" sheetId="719" r:id="rId150"/>
    <sheet name="F120" sheetId="720" r:id="rId151"/>
    <sheet name="F121" sheetId="721" r:id="rId152"/>
    <sheet name="F122" sheetId="703" r:id="rId153"/>
    <sheet name="F123" sheetId="704" r:id="rId154"/>
    <sheet name="F124" sheetId="705" r:id="rId155"/>
    <sheet name="F125" sheetId="706" r:id="rId156"/>
    <sheet name="F126" sheetId="707" r:id="rId157"/>
    <sheet name="F127" sheetId="708" r:id="rId158"/>
    <sheet name="F128" sheetId="709" r:id="rId159"/>
    <sheet name="F129" sheetId="710" r:id="rId160"/>
    <sheet name="F130 Bovino" sheetId="711" r:id="rId161"/>
    <sheet name="F130 Caprino" sheetId="712" r:id="rId162"/>
    <sheet name="F130 Ovino" sheetId="713" r:id="rId163"/>
    <sheet name="F130 Porcino" sheetId="714" r:id="rId164"/>
    <sheet name="F131-142" sheetId="722" r:id="rId165"/>
  </sheets>
  <externalReferences>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_xlnm._FilterDatabase" localSheetId="131" hidden="1">'F101'!$A$5:$B$37</definedName>
    <definedName name="_xlnm._FilterDatabase" localSheetId="132" hidden="1">'F102'!$A$5:$B$38</definedName>
    <definedName name="_xlnm._FilterDatabase" localSheetId="133" hidden="1">'F103'!$A$5:$B$38</definedName>
    <definedName name="_xlnm._FilterDatabase" localSheetId="134" hidden="1">'F104'!$A$5:$B$38</definedName>
    <definedName name="_xlnm._FilterDatabase" localSheetId="135" hidden="1">'F105'!$A$5:$B$38</definedName>
    <definedName name="_xlnm._FilterDatabase" localSheetId="140" hidden="1">'F110'!$A$5:$B$24</definedName>
    <definedName name="_xlnm._FilterDatabase" localSheetId="143" hidden="1">'F113'!$A$5:$B$24</definedName>
    <definedName name="_xlnm._FilterDatabase" localSheetId="149" hidden="1">'F119'!$A$6:$E$6</definedName>
    <definedName name="_xlnm._FilterDatabase" localSheetId="150" hidden="1">'F120'!$A$6:$E$39</definedName>
    <definedName name="_xlnm._FilterDatabase" localSheetId="151" hidden="1">'F121'!$A$6:$D$39</definedName>
    <definedName name="_xlnm._FilterDatabase" localSheetId="47" hidden="1">'F14'!$A$5:$J$132</definedName>
    <definedName name="_xlnm._FilterDatabase" localSheetId="49" hidden="1">'F16'!$A$6:$G$38</definedName>
    <definedName name="_xlnm._FilterDatabase" localSheetId="50" hidden="1">'F17'!$A$6:$I$75</definedName>
    <definedName name="_xlnm._FilterDatabase" localSheetId="53" hidden="1">'F20'!$A$6:$H$6</definedName>
    <definedName name="_xlnm._FilterDatabase" localSheetId="56" hidden="1">'F23'!$A$6:$H$6</definedName>
    <definedName name="_xlnm._FilterDatabase" localSheetId="57" hidden="1">'F24'!$A$5:$B$56</definedName>
    <definedName name="_xlnm._FilterDatabase" localSheetId="68" hidden="1">'F35'!$G$4:$H$37</definedName>
    <definedName name="_xlnm._FilterDatabase" localSheetId="72" hidden="1">'F39'!$A$6:$E$60</definedName>
    <definedName name="_xlnm._FilterDatabase" localSheetId="73" hidden="1">'F40'!$A$6:$D$38</definedName>
    <definedName name="_xlnm._FilterDatabase" localSheetId="75" hidden="1">'F42'!$A$6:$D$6</definedName>
    <definedName name="_xlnm._FilterDatabase" localSheetId="76" hidden="1">'F43'!$A$6:$D$38</definedName>
    <definedName name="_xlnm._FilterDatabase" localSheetId="77" hidden="1">'F44'!$A$6:$D$38</definedName>
    <definedName name="_xlnm._FilterDatabase" localSheetId="78" hidden="1">'F45'!$A$6:$D$38</definedName>
    <definedName name="_xlnm._FilterDatabase" localSheetId="79" hidden="1">'F46'!$A$6:$D$38</definedName>
    <definedName name="_xlnm._FilterDatabase" localSheetId="80" hidden="1">'F47'!$A$6:$D$38</definedName>
    <definedName name="_xlnm._FilterDatabase" localSheetId="81" hidden="1">'F48'!$A$6:$D$38</definedName>
    <definedName name="_xlnm._FilterDatabase" localSheetId="82" hidden="1">'F49'!$A$6:$D$38</definedName>
    <definedName name="_xlnm._FilterDatabase" localSheetId="87" hidden="1">'F54'!$A$9:$J$9</definedName>
    <definedName name="_xlnm._FilterDatabase" localSheetId="89" hidden="1">'F56'!$A$5:$B$38</definedName>
    <definedName name="_xlnm._FilterDatabase" localSheetId="90" hidden="1">'F57'!$H$4:$I$37</definedName>
    <definedName name="_xlnm._FilterDatabase" localSheetId="102" hidden="1">'F72'!#REF!</definedName>
    <definedName name="_xlnm._FilterDatabase" localSheetId="122" hidden="1">'F92'!$A$5:$B$38</definedName>
    <definedName name="_xlnm._FilterDatabase" localSheetId="125" hidden="1">'F95'!$A$5:$B$38</definedName>
    <definedName name="_xlnm._FilterDatabase" localSheetId="127" hidden="1">'F97'!$A$5:$B$38</definedName>
    <definedName name="_xlnm._FilterDatabase" localSheetId="13" hidden="1">'T13'!$A$10:$E$11</definedName>
    <definedName name="actividad" localSheetId="33" hidden="1">{"'III15-0095'!$A$1:$N$151"}</definedName>
    <definedName name="actividad" hidden="1">{"'III15-0095'!$A$1:$N$151"}</definedName>
    <definedName name="Arial">#REF!</definedName>
    <definedName name="HTML_CodePage" hidden="1">1252</definedName>
    <definedName name="HTML_Control" localSheetId="52" hidden="1">{"'III15-0095'!$A$1:$N$151"}</definedName>
    <definedName name="HTML_Control" localSheetId="53" hidden="1">{"'III15-0095'!$A$1:$N$151"}</definedName>
    <definedName name="HTML_Control" localSheetId="55" hidden="1">{"'III15-0095'!$A$1:$N$151"}</definedName>
    <definedName name="HTML_Control" localSheetId="56" hidden="1">{"'III15-0095'!$A$1:$N$151"}</definedName>
    <definedName name="HTML_Control" localSheetId="114" hidden="1">{"'III15-0095'!$A$1:$N$151"}</definedName>
    <definedName name="HTML_Control" localSheetId="13" hidden="1">{"'III15-0095'!$A$1:$N$151"}</definedName>
    <definedName name="HTML_Control" localSheetId="19" hidden="1">{"'III15-0095'!$A$1:$N$151"}</definedName>
    <definedName name="HTML_Control" localSheetId="33"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'F66'!$H$1:$I$1</definedName>
    <definedName name="Start101">'F67'!$H$1:$I$1</definedName>
    <definedName name="Start102">'F68-71'!$H$1:$I$1</definedName>
    <definedName name="Start103">'F72'!$H$1:$I$1</definedName>
    <definedName name="Start104">'F73'!$H$1:$I$1</definedName>
    <definedName name="Start105">'F74'!$H$1:$I$1</definedName>
    <definedName name="Start106">'F75'!$H$1:$I$1</definedName>
    <definedName name="Start107">'F76'!$H$1:$I$1</definedName>
    <definedName name="Start108">'F77'!$H$1:$I$1</definedName>
    <definedName name="Start109">'F78'!$H$1:$I$1</definedName>
    <definedName name="Start11">'T10'!$H$1:$I$1</definedName>
    <definedName name="Start110">'F79'!$H$1:$I$1</definedName>
    <definedName name="Start111">'F80'!$H$1:$I$1</definedName>
    <definedName name="Start112">'F81'!$H$1:$I$1</definedName>
    <definedName name="Start113">'F82'!$H$1:$I$1</definedName>
    <definedName name="Start114">'F83'!$H$1:$I$1</definedName>
    <definedName name="Start115">'F84'!$H$1:$I$1</definedName>
    <definedName name="Start116">'F85'!$H$1:$I$1</definedName>
    <definedName name="Start117">'F86'!$H$1:$I$1</definedName>
    <definedName name="Start118">'F87'!$H$1:$I$1</definedName>
    <definedName name="Start119">'F88'!$H$1:$I$1</definedName>
    <definedName name="Start12">'T11'!$H$1:$I$1</definedName>
    <definedName name="Start120">'F89'!$H$1:$I$1</definedName>
    <definedName name="Start121">'F90'!$H$1:$I$1</definedName>
    <definedName name="Start122">'F91'!$H$1:$I$1</definedName>
    <definedName name="Start123">'F92'!$H$1:$I$1</definedName>
    <definedName name="Start124">'F93'!$H$1:$I$1</definedName>
    <definedName name="Start125">'F94'!$H$1:$I$1</definedName>
    <definedName name="Start126">'F95'!$H$1:$I$1</definedName>
    <definedName name="Start127">'F96'!$H$1:$I$1</definedName>
    <definedName name="Start128">'F97'!$H$1:$I$1</definedName>
    <definedName name="Start129">'F98'!$H$1:$I$1</definedName>
    <definedName name="Start13">'T12'!$H$1:$I$1</definedName>
    <definedName name="Start130">'F99'!$H$1:$I$1</definedName>
    <definedName name="Start131">'F100'!$H$1:$I$1</definedName>
    <definedName name="Start132">'F101'!$H$1:$I$1</definedName>
    <definedName name="Start133">'F102'!$H$1:$I$1</definedName>
    <definedName name="Start134">'F103'!$H$1:$I$1</definedName>
    <definedName name="Start135">'F104'!$H$1:$I$1</definedName>
    <definedName name="Start136">'F105'!$H$1:$I$1</definedName>
    <definedName name="Start137">'F106'!$H$1:$I$1</definedName>
    <definedName name="Start138">'F107'!$H$1:$I$1</definedName>
    <definedName name="Start139">'F108'!$H$1:$I$1</definedName>
    <definedName name="Start14">'T13'!$H$1:$I$1</definedName>
    <definedName name="Start140">'F109'!$H$1:$I$1</definedName>
    <definedName name="Start141">'F110'!$H$1:$I$1</definedName>
    <definedName name="Start142">'F111'!$H$1:$I$1</definedName>
    <definedName name="Start143">'F112'!$H$1:$I$1</definedName>
    <definedName name="Start144">'F113'!$H$1:$I$1</definedName>
    <definedName name="Start145">'F114'!$H$1:$I$1</definedName>
    <definedName name="Start146">'F115'!$H$1:$I$1</definedName>
    <definedName name="Start147">'F116'!$H$1:$I$1</definedName>
    <definedName name="Start148">'F117'!$H$1:$I$1</definedName>
    <definedName name="Start149">'F118'!$H$1:$I$1</definedName>
    <definedName name="Start15">'T14'!$H$1:$I$1</definedName>
    <definedName name="Start150">'F119'!$H$1:$I$1</definedName>
    <definedName name="Start151">'F120'!$H$1:$I$1</definedName>
    <definedName name="Start152">'F121'!$H$1:$I$1</definedName>
    <definedName name="Start153">'F122'!$H$1:$I$1</definedName>
    <definedName name="Start154">'F123'!$H$1:$I$1</definedName>
    <definedName name="Start155">'F124'!$H$1:$I$1</definedName>
    <definedName name="Start156">'F125'!$H$1:$I$1</definedName>
    <definedName name="Start157">'F126'!$H$1:$I$1</definedName>
    <definedName name="Start158">'F127'!$H$1:$I$1</definedName>
    <definedName name="Start159">'F128'!$H$1:$I$1</definedName>
    <definedName name="Start16">'T15'!$H$1:$I$1</definedName>
    <definedName name="Start160">'F129'!$H$1:$I$1</definedName>
    <definedName name="Start161">'F130 Bovino'!$H$1:$I$1</definedName>
    <definedName name="Start162">'F130 Caprino'!$H$1:$I$1</definedName>
    <definedName name="Start163">'F130 Ovino'!$H$1:$I$1</definedName>
    <definedName name="Start164">'F130 Porcino'!$H$1:$I$1</definedName>
    <definedName name="Start165">'F131-142'!$H$1:$I$1</definedName>
    <definedName name="Start17">'T16'!$H$1:$I$1</definedName>
    <definedName name="Start18">'T17'!$H$1:$I$1</definedName>
    <definedName name="Start19">'T18'!$H$1:$I$1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 localSheetId="10">'T10'!$G$1:$H$1</definedName>
    <definedName name="Start3" localSheetId="11">'T11'!$G$1:$H$1</definedName>
    <definedName name="Start3" localSheetId="12">'T12'!$G$1:$H$1</definedName>
    <definedName name="Start3" localSheetId="3">'T3'!$H$1:$I$1</definedName>
    <definedName name="Start3" localSheetId="4">'T4'!$G$1:$H$1</definedName>
    <definedName name="Start3" localSheetId="5">'T5'!$G$1:$H$1</definedName>
    <definedName name="Start3" localSheetId="6">'T6'!$G$1:$H$1</definedName>
    <definedName name="Start3" localSheetId="7">'T7'!$G$1:$H$1</definedName>
    <definedName name="Start3" localSheetId="8">'T8'!$G$1:$H$1</definedName>
    <definedName name="Start3" localSheetId="9">'T9'!$G$1:$H$1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'F1'!$H$1:$I$1</definedName>
    <definedName name="Start36">'F2'!$H$1:$I$1</definedName>
    <definedName name="Start37">'F3'!$H$1:$I$1</definedName>
    <definedName name="Start38">'F4'!$H$1:$I$1</definedName>
    <definedName name="Start39">'F5'!$H$1:$I$1</definedName>
    <definedName name="Start4">'T3'!$H$1:$I$1</definedName>
    <definedName name="Start40">'F6'!$H$1:$I$1</definedName>
    <definedName name="Start41">'F7'!$H$1:$I$1</definedName>
    <definedName name="Start42">'F8'!$H$1:$I$1</definedName>
    <definedName name="Start43">'F9'!$H$1:$I$1</definedName>
    <definedName name="Start44">'F10'!$H$1:$I$1</definedName>
    <definedName name="Start45">'F11'!$H$1:$I$1</definedName>
    <definedName name="Start46">'F12'!$H$1:$I$1</definedName>
    <definedName name="Start47">'F13'!$H$1:$I$1</definedName>
    <definedName name="Start48">'F14'!$H$1:$I$1</definedName>
    <definedName name="Start49">'F15'!$H$1:$I$1</definedName>
    <definedName name="Start5">'T4'!$H$1:$I$1</definedName>
    <definedName name="Start50">'F16'!$H$1:$I$1</definedName>
    <definedName name="Start51">'F17'!$H$1:$I$1</definedName>
    <definedName name="Start52">'F18'!$H$1:$I$1</definedName>
    <definedName name="Start53">'F19'!$H$1:$I$1</definedName>
    <definedName name="Start54">'F20'!$H$1:$I$1</definedName>
    <definedName name="Start55">'F21'!$H$1:$I$1</definedName>
    <definedName name="Start56">'F22'!$H$1:$I$1</definedName>
    <definedName name="Start57">'F23'!$H$1:$I$1</definedName>
    <definedName name="Start58">'F24'!$H$1:$I$1</definedName>
    <definedName name="Start59">'F25'!$H$1:$I$1</definedName>
    <definedName name="Start6">'T5'!$H$1:$I$1</definedName>
    <definedName name="Start60">'F26'!$H$1:$I$1</definedName>
    <definedName name="Start61">'F27'!$H$1:$I$1</definedName>
    <definedName name="Start62">'F28'!$H$1:$I$1</definedName>
    <definedName name="Start63">'F29'!$H$1:$I$1</definedName>
    <definedName name="Start64">'F30'!$H$1:$I$1</definedName>
    <definedName name="Start65">'F31'!$H$1:$I$1</definedName>
    <definedName name="Start66">'F32'!$H$1:$I$1</definedName>
    <definedName name="Start67">'F33'!$H$1:$I$1</definedName>
    <definedName name="Start68">'F34'!$H$1:$I$1</definedName>
    <definedName name="Start69">'F35'!$H$1:$I$1</definedName>
    <definedName name="Start7">'T6'!$H$1:$I$1</definedName>
    <definedName name="Start70">'F36'!$H$1:$I$1</definedName>
    <definedName name="Start71">'F37'!$H$1:$I$1</definedName>
    <definedName name="Start72">'F38'!$H$1:$I$1</definedName>
    <definedName name="Start73">'F39'!$H$1:$I$1</definedName>
    <definedName name="Start74">'F40'!$H$1:$I$1</definedName>
    <definedName name="Start75">'F41'!$H$1:$I$1</definedName>
    <definedName name="Start76">'F42'!$H$1:$I$1</definedName>
    <definedName name="Start77">'F43'!$H$1:$I$1</definedName>
    <definedName name="Start78">'F44'!$H$1:$I$1</definedName>
    <definedName name="Start79">'F45'!$H$1:$I$1</definedName>
    <definedName name="Start8">'T7'!$H$1:$I$1</definedName>
    <definedName name="Start80">'F46'!$H$1:$I$1</definedName>
    <definedName name="Start81">'F47'!$H$1:$I$1</definedName>
    <definedName name="Start82">'F48'!$H$1:$I$1</definedName>
    <definedName name="Start83">'F49'!$H$1:$I$1</definedName>
    <definedName name="Start84">'F50'!$H$1:$I$1</definedName>
    <definedName name="Start85">'F51'!$H$1:$I$1</definedName>
    <definedName name="Start86">'F52'!$H$1:$I$1</definedName>
    <definedName name="Start87">'F53'!$H$1:$I$1</definedName>
    <definedName name="Start88">'F54'!$H$1:$I$1</definedName>
    <definedName name="Start89">'F55'!$H$1:$I$1</definedName>
    <definedName name="Start9">'T8'!$H$1:$I$1</definedName>
    <definedName name="Start90">'F56'!$H$1:$I$1</definedName>
    <definedName name="Start91">'F57'!$H$1:$I$1</definedName>
    <definedName name="Start92">'F58'!$H$1:$I$1</definedName>
    <definedName name="Start93">'F59'!$H$1:$I$1</definedName>
    <definedName name="Start94">'F60'!$H$1:$I$1</definedName>
    <definedName name="Start95">'F61'!$H$1:$I$1</definedName>
    <definedName name="Start96">'F62'!$H$1:$I$1</definedName>
    <definedName name="Start97">'F63'!$H$1:$I$1</definedName>
    <definedName name="Start98">'F64'!$H$1:$I$1</definedName>
    <definedName name="Start99">'F65'!$H$1:$I$1</definedName>
  </definedNames>
  <calcPr calcId="191029"/>
</workbook>
</file>

<file path=xl/calcChain.xml><?xml version="1.0" encoding="utf-8"?>
<calcChain xmlns="http://schemas.openxmlformats.org/spreadsheetml/2006/main">
  <c r="G11" i="717" l="1"/>
  <c r="F11" i="717"/>
  <c r="E11" i="717"/>
  <c r="D11" i="717"/>
  <c r="C11" i="717"/>
  <c r="B11" i="717"/>
  <c r="L10" i="717"/>
  <c r="K10" i="717"/>
  <c r="J10" i="717"/>
  <c r="I10" i="717"/>
  <c r="H10" i="717"/>
  <c r="L9" i="717"/>
  <c r="K9" i="717"/>
  <c r="J9" i="717"/>
  <c r="I9" i="717"/>
  <c r="H9" i="717"/>
  <c r="L8" i="717"/>
  <c r="K8" i="717"/>
  <c r="J8" i="717"/>
  <c r="I8" i="717"/>
  <c r="H8" i="717"/>
  <c r="L7" i="717"/>
  <c r="K7" i="717"/>
  <c r="J7" i="717"/>
  <c r="I7" i="717"/>
  <c r="H7" i="717"/>
  <c r="G10" i="716"/>
  <c r="F10" i="716"/>
  <c r="E10" i="716"/>
  <c r="J10" i="716" s="1"/>
  <c r="D10" i="716"/>
  <c r="C10" i="716"/>
  <c r="B10" i="716"/>
  <c r="L9" i="716"/>
  <c r="K9" i="716"/>
  <c r="J9" i="716"/>
  <c r="I9" i="716"/>
  <c r="H9" i="716"/>
  <c r="L8" i="716"/>
  <c r="K8" i="716"/>
  <c r="J8" i="716"/>
  <c r="I8" i="716"/>
  <c r="H8" i="716"/>
  <c r="L7" i="716"/>
  <c r="K7" i="716"/>
  <c r="J7" i="716"/>
  <c r="I7" i="716"/>
  <c r="H7" i="716"/>
  <c r="L6" i="716"/>
  <c r="K6" i="716"/>
  <c r="J6" i="716"/>
  <c r="I6" i="716"/>
  <c r="H6" i="716"/>
  <c r="G10" i="715"/>
  <c r="F10" i="715"/>
  <c r="E10" i="715"/>
  <c r="D10" i="715"/>
  <c r="C10" i="715"/>
  <c r="B10" i="715"/>
  <c r="L9" i="715"/>
  <c r="K9" i="715"/>
  <c r="J9" i="715"/>
  <c r="I9" i="715"/>
  <c r="H9" i="715"/>
  <c r="L8" i="715"/>
  <c r="K8" i="715"/>
  <c r="J8" i="715"/>
  <c r="I8" i="715"/>
  <c r="H8" i="715"/>
  <c r="L7" i="715"/>
  <c r="K7" i="715"/>
  <c r="J7" i="715"/>
  <c r="I7" i="715"/>
  <c r="H7" i="715"/>
  <c r="L6" i="715"/>
  <c r="K6" i="715"/>
  <c r="J6" i="715"/>
  <c r="I6" i="715"/>
  <c r="H6" i="715"/>
  <c r="J52" i="714"/>
  <c r="I52" i="714"/>
  <c r="J51" i="714"/>
  <c r="I51" i="714"/>
  <c r="J50" i="714"/>
  <c r="I50" i="714"/>
  <c r="J49" i="714"/>
  <c r="I49" i="714"/>
  <c r="J48" i="714"/>
  <c r="I48" i="714"/>
  <c r="J47" i="714"/>
  <c r="I47" i="714"/>
  <c r="J46" i="714"/>
  <c r="I46" i="714"/>
  <c r="J45" i="714"/>
  <c r="I45" i="714"/>
  <c r="J44" i="714"/>
  <c r="I44" i="714"/>
  <c r="J43" i="714"/>
  <c r="I43" i="714"/>
  <c r="J42" i="714"/>
  <c r="I42" i="714"/>
  <c r="J41" i="714"/>
  <c r="I41" i="714"/>
  <c r="J40" i="714"/>
  <c r="I40" i="714"/>
  <c r="J39" i="714"/>
  <c r="I39" i="714"/>
  <c r="J38" i="714"/>
  <c r="I38" i="714"/>
  <c r="J37" i="714"/>
  <c r="I37" i="714"/>
  <c r="J36" i="714"/>
  <c r="I36" i="714"/>
  <c r="J35" i="714"/>
  <c r="I35" i="714"/>
  <c r="J34" i="714"/>
  <c r="I34" i="714"/>
  <c r="J33" i="714"/>
  <c r="I33" i="714"/>
  <c r="J32" i="714"/>
  <c r="I32" i="714"/>
  <c r="J31" i="714"/>
  <c r="I31" i="714"/>
  <c r="J30" i="714"/>
  <c r="I30" i="714"/>
  <c r="J29" i="714"/>
  <c r="I29" i="714"/>
  <c r="J28" i="714"/>
  <c r="I28" i="714"/>
  <c r="J27" i="714"/>
  <c r="I27" i="714"/>
  <c r="J26" i="714"/>
  <c r="I26" i="714"/>
  <c r="J25" i="714"/>
  <c r="I25" i="714"/>
  <c r="J24" i="714"/>
  <c r="I24" i="714"/>
  <c r="J23" i="714"/>
  <c r="I23" i="714"/>
  <c r="J22" i="714"/>
  <c r="I22" i="714"/>
  <c r="J21" i="714"/>
  <c r="I21" i="714"/>
  <c r="J20" i="714"/>
  <c r="I20" i="714"/>
  <c r="J52" i="713"/>
  <c r="I52" i="713"/>
  <c r="J51" i="713"/>
  <c r="I51" i="713"/>
  <c r="J50" i="713"/>
  <c r="I50" i="713"/>
  <c r="J49" i="713"/>
  <c r="I49" i="713"/>
  <c r="J48" i="713"/>
  <c r="I48" i="713"/>
  <c r="J47" i="713"/>
  <c r="I47" i="713"/>
  <c r="J46" i="713"/>
  <c r="I46" i="713"/>
  <c r="J45" i="713"/>
  <c r="I45" i="713"/>
  <c r="J44" i="713"/>
  <c r="I44" i="713"/>
  <c r="J43" i="713"/>
  <c r="I43" i="713"/>
  <c r="J42" i="713"/>
  <c r="I42" i="713"/>
  <c r="J41" i="713"/>
  <c r="I41" i="713"/>
  <c r="J40" i="713"/>
  <c r="I40" i="713"/>
  <c r="J39" i="713"/>
  <c r="I39" i="713"/>
  <c r="J38" i="713"/>
  <c r="I38" i="713"/>
  <c r="J37" i="713"/>
  <c r="I37" i="713"/>
  <c r="J36" i="713"/>
  <c r="I36" i="713"/>
  <c r="J35" i="713"/>
  <c r="I35" i="713"/>
  <c r="J34" i="713"/>
  <c r="I34" i="713"/>
  <c r="J33" i="713"/>
  <c r="I33" i="713"/>
  <c r="J32" i="713"/>
  <c r="I32" i="713"/>
  <c r="J31" i="713"/>
  <c r="I31" i="713"/>
  <c r="J30" i="713"/>
  <c r="I30" i="713"/>
  <c r="J29" i="713"/>
  <c r="I29" i="713"/>
  <c r="J28" i="713"/>
  <c r="I28" i="713"/>
  <c r="J27" i="713"/>
  <c r="I27" i="713"/>
  <c r="J26" i="713"/>
  <c r="I26" i="713"/>
  <c r="J25" i="713"/>
  <c r="I25" i="713"/>
  <c r="J24" i="713"/>
  <c r="I24" i="713"/>
  <c r="J23" i="713"/>
  <c r="I23" i="713"/>
  <c r="J22" i="713"/>
  <c r="I22" i="713"/>
  <c r="J21" i="713"/>
  <c r="I21" i="713"/>
  <c r="J20" i="713"/>
  <c r="I20" i="713"/>
  <c r="J56" i="712"/>
  <c r="I56" i="712"/>
  <c r="J55" i="712"/>
  <c r="I55" i="712"/>
  <c r="J54" i="712"/>
  <c r="I54" i="712"/>
  <c r="J53" i="712"/>
  <c r="I53" i="712"/>
  <c r="J52" i="712"/>
  <c r="I52" i="712"/>
  <c r="J51" i="712"/>
  <c r="I51" i="712"/>
  <c r="J50" i="712"/>
  <c r="I50" i="712"/>
  <c r="J49" i="712"/>
  <c r="I49" i="712"/>
  <c r="J48" i="712"/>
  <c r="I48" i="712"/>
  <c r="J47" i="712"/>
  <c r="I47" i="712"/>
  <c r="J46" i="712"/>
  <c r="I46" i="712"/>
  <c r="J45" i="712"/>
  <c r="I45" i="712"/>
  <c r="J44" i="712"/>
  <c r="I44" i="712"/>
  <c r="J43" i="712"/>
  <c r="I43" i="712"/>
  <c r="J42" i="712"/>
  <c r="I42" i="712"/>
  <c r="J41" i="712"/>
  <c r="I41" i="712"/>
  <c r="J40" i="712"/>
  <c r="I40" i="712"/>
  <c r="J39" i="712"/>
  <c r="I39" i="712"/>
  <c r="J38" i="712"/>
  <c r="I38" i="712"/>
  <c r="J37" i="712"/>
  <c r="I37" i="712"/>
  <c r="J36" i="712"/>
  <c r="I36" i="712"/>
  <c r="J35" i="712"/>
  <c r="I35" i="712"/>
  <c r="J34" i="712"/>
  <c r="I34" i="712"/>
  <c r="J33" i="712"/>
  <c r="I33" i="712"/>
  <c r="J32" i="712"/>
  <c r="I32" i="712"/>
  <c r="J31" i="712"/>
  <c r="I31" i="712"/>
  <c r="J30" i="712"/>
  <c r="I30" i="712"/>
  <c r="J29" i="712"/>
  <c r="I29" i="712"/>
  <c r="J28" i="712"/>
  <c r="I28" i="712"/>
  <c r="J27" i="712"/>
  <c r="I27" i="712"/>
  <c r="J26" i="712"/>
  <c r="I26" i="712"/>
  <c r="J25" i="712"/>
  <c r="I25" i="712"/>
  <c r="J24" i="712"/>
  <c r="I24" i="712"/>
  <c r="J55" i="711"/>
  <c r="I55" i="711"/>
  <c r="J54" i="711"/>
  <c r="I54" i="711"/>
  <c r="J53" i="711"/>
  <c r="I53" i="711"/>
  <c r="J52" i="711"/>
  <c r="I52" i="711"/>
  <c r="J51" i="711"/>
  <c r="I51" i="711"/>
  <c r="J50" i="711"/>
  <c r="I50" i="711"/>
  <c r="J49" i="711"/>
  <c r="I49" i="711"/>
  <c r="J48" i="711"/>
  <c r="I48" i="711"/>
  <c r="J47" i="711"/>
  <c r="I47" i="711"/>
  <c r="J46" i="711"/>
  <c r="I46" i="711"/>
  <c r="J45" i="711"/>
  <c r="I45" i="711"/>
  <c r="J44" i="711"/>
  <c r="I44" i="711"/>
  <c r="J43" i="711"/>
  <c r="I43" i="711"/>
  <c r="J42" i="711"/>
  <c r="I42" i="711"/>
  <c r="J41" i="711"/>
  <c r="I41" i="711"/>
  <c r="J40" i="711"/>
  <c r="I40" i="711"/>
  <c r="J39" i="711"/>
  <c r="I39" i="711"/>
  <c r="J38" i="711"/>
  <c r="I38" i="711"/>
  <c r="J37" i="711"/>
  <c r="I37" i="711"/>
  <c r="J36" i="711"/>
  <c r="I36" i="711"/>
  <c r="J35" i="711"/>
  <c r="I35" i="711"/>
  <c r="J34" i="711"/>
  <c r="I34" i="711"/>
  <c r="J33" i="711"/>
  <c r="I33" i="711"/>
  <c r="J32" i="711"/>
  <c r="I32" i="711"/>
  <c r="J31" i="711"/>
  <c r="I31" i="711"/>
  <c r="J30" i="711"/>
  <c r="I30" i="711"/>
  <c r="J29" i="711"/>
  <c r="I29" i="711"/>
  <c r="J28" i="711"/>
  <c r="I28" i="711"/>
  <c r="J27" i="711"/>
  <c r="I27" i="711"/>
  <c r="J26" i="711"/>
  <c r="I26" i="711"/>
  <c r="J25" i="711"/>
  <c r="I25" i="711"/>
  <c r="J24" i="711"/>
  <c r="I24" i="711"/>
  <c r="J23" i="711"/>
  <c r="I23" i="711"/>
  <c r="B41" i="710"/>
  <c r="C40" i="710" s="1"/>
  <c r="D40" i="710"/>
  <c r="D39" i="710"/>
  <c r="C39" i="710"/>
  <c r="D38" i="710"/>
  <c r="C38" i="710"/>
  <c r="D37" i="710"/>
  <c r="D36" i="710"/>
  <c r="C36" i="710"/>
  <c r="D35" i="710"/>
  <c r="C35" i="710"/>
  <c r="D34" i="710"/>
  <c r="C34" i="710"/>
  <c r="D33" i="710"/>
  <c r="C33" i="710"/>
  <c r="D32" i="710"/>
  <c r="C32" i="710"/>
  <c r="D31" i="710"/>
  <c r="C31" i="710"/>
  <c r="D30" i="710"/>
  <c r="C30" i="710"/>
  <c r="D29" i="710"/>
  <c r="C29" i="710"/>
  <c r="D28" i="710"/>
  <c r="C28" i="710"/>
  <c r="D27" i="710"/>
  <c r="C27" i="710"/>
  <c r="D26" i="710"/>
  <c r="C26" i="710"/>
  <c r="D25" i="710"/>
  <c r="C25" i="710"/>
  <c r="D24" i="710"/>
  <c r="C24" i="710"/>
  <c r="D23" i="710"/>
  <c r="C23" i="710"/>
  <c r="D22" i="710"/>
  <c r="C22" i="710"/>
  <c r="D21" i="710"/>
  <c r="C21" i="710"/>
  <c r="D20" i="710"/>
  <c r="C20" i="710"/>
  <c r="D19" i="710"/>
  <c r="C19" i="710"/>
  <c r="D18" i="710"/>
  <c r="C18" i="710"/>
  <c r="D17" i="710"/>
  <c r="C17" i="710"/>
  <c r="D16" i="710"/>
  <c r="C16" i="710"/>
  <c r="D15" i="710"/>
  <c r="C15" i="710"/>
  <c r="D14" i="710"/>
  <c r="C14" i="710"/>
  <c r="D13" i="710"/>
  <c r="C13" i="710"/>
  <c r="D12" i="710"/>
  <c r="C12" i="710"/>
  <c r="D11" i="710"/>
  <c r="C11" i="710"/>
  <c r="D10" i="710"/>
  <c r="C10" i="710"/>
  <c r="B41" i="709"/>
  <c r="C36" i="709" s="1"/>
  <c r="D40" i="709"/>
  <c r="D39" i="709"/>
  <c r="D38" i="709"/>
  <c r="D37" i="709"/>
  <c r="D36" i="709"/>
  <c r="D35" i="709"/>
  <c r="D34" i="709"/>
  <c r="D33" i="709"/>
  <c r="D32" i="709"/>
  <c r="D31" i="709"/>
  <c r="D30" i="709"/>
  <c r="D29" i="709"/>
  <c r="D28" i="709"/>
  <c r="D27" i="709"/>
  <c r="D26" i="709"/>
  <c r="D25" i="709"/>
  <c r="D24" i="709"/>
  <c r="D23" i="709"/>
  <c r="D22" i="709"/>
  <c r="D21" i="709"/>
  <c r="D20" i="709"/>
  <c r="D19" i="709"/>
  <c r="D18" i="709"/>
  <c r="D17" i="709"/>
  <c r="D16" i="709"/>
  <c r="D15" i="709"/>
  <c r="D14" i="709"/>
  <c r="D13" i="709"/>
  <c r="D12" i="709"/>
  <c r="D11" i="709"/>
  <c r="D10" i="709"/>
  <c r="B41" i="708"/>
  <c r="C35" i="708" s="1"/>
  <c r="D40" i="708"/>
  <c r="D39" i="708"/>
  <c r="D38" i="708"/>
  <c r="D37" i="708"/>
  <c r="D36" i="708"/>
  <c r="D35" i="708"/>
  <c r="D34" i="708"/>
  <c r="D33" i="708"/>
  <c r="D32" i="708"/>
  <c r="D31" i="708"/>
  <c r="D30" i="708"/>
  <c r="D29" i="708"/>
  <c r="D28" i="708"/>
  <c r="D27" i="708"/>
  <c r="D26" i="708"/>
  <c r="D25" i="708"/>
  <c r="D24" i="708"/>
  <c r="D23" i="708"/>
  <c r="D22" i="708"/>
  <c r="D21" i="708"/>
  <c r="D20" i="708"/>
  <c r="D19" i="708"/>
  <c r="D18" i="708"/>
  <c r="D17" i="708"/>
  <c r="D16" i="708"/>
  <c r="D15" i="708"/>
  <c r="D14" i="708"/>
  <c r="D13" i="708"/>
  <c r="D12" i="708"/>
  <c r="D11" i="708"/>
  <c r="D10" i="708"/>
  <c r="B40" i="707"/>
  <c r="C38" i="707" s="1"/>
  <c r="D39" i="707"/>
  <c r="D38" i="707"/>
  <c r="D37" i="707"/>
  <c r="D36" i="707"/>
  <c r="D35" i="707"/>
  <c r="D34" i="707"/>
  <c r="D33" i="707"/>
  <c r="D32" i="707"/>
  <c r="D31" i="707"/>
  <c r="D30" i="707"/>
  <c r="D29" i="707"/>
  <c r="D28" i="707"/>
  <c r="D27" i="707"/>
  <c r="D26" i="707"/>
  <c r="D25" i="707"/>
  <c r="D24" i="707"/>
  <c r="D23" i="707"/>
  <c r="D22" i="707"/>
  <c r="D21" i="707"/>
  <c r="D20" i="707"/>
  <c r="D19" i="707"/>
  <c r="D18" i="707"/>
  <c r="D17" i="707"/>
  <c r="D16" i="707"/>
  <c r="D15" i="707"/>
  <c r="D14" i="707"/>
  <c r="D13" i="707"/>
  <c r="D12" i="707"/>
  <c r="D11" i="707"/>
  <c r="D10" i="707"/>
  <c r="D9" i="707"/>
  <c r="D18" i="706"/>
  <c r="D17" i="705"/>
  <c r="C20" i="704"/>
  <c r="D17" i="704"/>
  <c r="C20" i="703"/>
  <c r="C19" i="703"/>
  <c r="C37" i="710" l="1"/>
  <c r="C41" i="710" s="1"/>
  <c r="C12" i="707"/>
  <c r="C15" i="707"/>
  <c r="C11" i="707"/>
  <c r="C16" i="707"/>
  <c r="C27" i="707"/>
  <c r="C28" i="707"/>
  <c r="C31" i="707"/>
  <c r="C20" i="707"/>
  <c r="C23" i="707"/>
  <c r="C13" i="709"/>
  <c r="H10" i="715"/>
  <c r="C19" i="707"/>
  <c r="C24" i="707"/>
  <c r="C13" i="708"/>
  <c r="C17" i="709"/>
  <c r="C17" i="708"/>
  <c r="C25" i="708"/>
  <c r="C39" i="707"/>
  <c r="K10" i="716"/>
  <c r="L11" i="717"/>
  <c r="C35" i="707"/>
  <c r="C21" i="709"/>
  <c r="C29" i="709"/>
  <c r="K10" i="715"/>
  <c r="C21" i="708"/>
  <c r="C37" i="708"/>
  <c r="C32" i="707"/>
  <c r="C36" i="707"/>
  <c r="C14" i="709"/>
  <c r="C22" i="709"/>
  <c r="C34" i="709"/>
  <c r="C10" i="708"/>
  <c r="C14" i="708"/>
  <c r="C22" i="708"/>
  <c r="C26" i="708"/>
  <c r="C30" i="708"/>
  <c r="C38" i="708"/>
  <c r="K11" i="717"/>
  <c r="C9" i="707"/>
  <c r="C13" i="707"/>
  <c r="C21" i="707"/>
  <c r="C29" i="707"/>
  <c r="C37" i="707"/>
  <c r="C11" i="709"/>
  <c r="C19" i="709"/>
  <c r="C23" i="709"/>
  <c r="C27" i="709"/>
  <c r="C35" i="709"/>
  <c r="C39" i="709"/>
  <c r="C11" i="708"/>
  <c r="C15" i="708"/>
  <c r="C23" i="708"/>
  <c r="C27" i="708"/>
  <c r="C31" i="708"/>
  <c r="C39" i="708"/>
  <c r="C10" i="707"/>
  <c r="C14" i="707"/>
  <c r="C18" i="707"/>
  <c r="C26" i="707"/>
  <c r="C30" i="707"/>
  <c r="C34" i="707"/>
  <c r="C12" i="709"/>
  <c r="C16" i="709"/>
  <c r="C20" i="709"/>
  <c r="C24" i="709"/>
  <c r="C28" i="709"/>
  <c r="C32" i="709"/>
  <c r="C40" i="709"/>
  <c r="C12" i="708"/>
  <c r="C16" i="708"/>
  <c r="C20" i="708"/>
  <c r="C24" i="708"/>
  <c r="C28" i="708"/>
  <c r="C32" i="708"/>
  <c r="C36" i="708"/>
  <c r="C40" i="708"/>
  <c r="J10" i="715"/>
  <c r="C33" i="709"/>
  <c r="C33" i="708"/>
  <c r="C37" i="709"/>
  <c r="C30" i="709"/>
  <c r="C25" i="709"/>
  <c r="C29" i="708"/>
  <c r="C10" i="709"/>
  <c r="C18" i="709"/>
  <c r="C26" i="709"/>
  <c r="C38" i="709"/>
  <c r="C18" i="708"/>
  <c r="C34" i="708"/>
  <c r="H10" i="716"/>
  <c r="C17" i="707"/>
  <c r="C25" i="707"/>
  <c r="C33" i="707"/>
  <c r="C15" i="709"/>
  <c r="C31" i="709"/>
  <c r="I10" i="716"/>
  <c r="C19" i="708"/>
  <c r="C22" i="707"/>
  <c r="I10" i="715"/>
  <c r="L10" i="716"/>
  <c r="H11" i="717"/>
  <c r="I11" i="717"/>
  <c r="J11" i="717"/>
  <c r="L10" i="715"/>
  <c r="C40" i="707" l="1"/>
  <c r="C41" i="709"/>
  <c r="C41" i="708"/>
  <c r="G39" i="672"/>
  <c r="G38" i="672"/>
  <c r="G37" i="672"/>
  <c r="G36" i="672"/>
  <c r="G35" i="672"/>
  <c r="G34" i="672"/>
  <c r="G33" i="672"/>
  <c r="G32" i="672"/>
  <c r="G31" i="672"/>
  <c r="G30" i="672"/>
  <c r="G29" i="672"/>
  <c r="G28" i="672"/>
  <c r="G27" i="672"/>
  <c r="G26" i="672"/>
  <c r="G25" i="672"/>
  <c r="G24" i="672"/>
  <c r="G23" i="672"/>
  <c r="G22" i="672"/>
  <c r="G21" i="672"/>
  <c r="G20" i="672"/>
  <c r="G19" i="672"/>
  <c r="G18" i="672"/>
  <c r="G17" i="672"/>
  <c r="G16" i="672"/>
  <c r="G15" i="672"/>
  <c r="G14" i="672"/>
  <c r="G13" i="672"/>
  <c r="G12" i="672"/>
  <c r="G11" i="672"/>
  <c r="G10" i="672"/>
  <c r="G9" i="672"/>
  <c r="G8" i="672"/>
  <c r="G7" i="672"/>
  <c r="G39" i="671"/>
  <c r="G38" i="671"/>
  <c r="G37" i="671"/>
  <c r="G36" i="671"/>
  <c r="G35" i="671"/>
  <c r="G34" i="671"/>
  <c r="G33" i="671"/>
  <c r="G32" i="671"/>
  <c r="G31" i="671"/>
  <c r="G30" i="671"/>
  <c r="G29" i="671"/>
  <c r="G28" i="671"/>
  <c r="G27" i="671"/>
  <c r="G26" i="671"/>
  <c r="G25" i="671"/>
  <c r="G24" i="671"/>
  <c r="G23" i="671"/>
  <c r="G22" i="671"/>
  <c r="G21" i="671"/>
  <c r="G20" i="671"/>
  <c r="G19" i="671"/>
  <c r="G18" i="671"/>
  <c r="G17" i="671"/>
  <c r="G16" i="671"/>
  <c r="G15" i="671"/>
  <c r="G14" i="671"/>
  <c r="G13" i="671"/>
  <c r="G12" i="671"/>
  <c r="G11" i="671"/>
  <c r="G10" i="671"/>
  <c r="G9" i="671"/>
  <c r="G8" i="671"/>
  <c r="G7" i="671"/>
  <c r="G39" i="670"/>
  <c r="G38" i="670"/>
  <c r="G37" i="670"/>
  <c r="G36" i="670"/>
  <c r="G35" i="670"/>
  <c r="G34" i="670"/>
  <c r="G33" i="670"/>
  <c r="G32" i="670"/>
  <c r="G31" i="670"/>
  <c r="G30" i="670"/>
  <c r="G29" i="670"/>
  <c r="G28" i="670"/>
  <c r="G27" i="670"/>
  <c r="G26" i="670"/>
  <c r="G25" i="670"/>
  <c r="G24" i="670"/>
  <c r="G23" i="670"/>
  <c r="G22" i="670"/>
  <c r="G21" i="670"/>
  <c r="G20" i="670"/>
  <c r="G19" i="670"/>
  <c r="G18" i="670"/>
  <c r="G17" i="670"/>
  <c r="G16" i="670"/>
  <c r="G15" i="670"/>
  <c r="G14" i="670"/>
  <c r="G13" i="670"/>
  <c r="G12" i="670"/>
  <c r="G11" i="670"/>
  <c r="G10" i="670"/>
  <c r="G9" i="670"/>
  <c r="G8" i="670"/>
  <c r="G7" i="670"/>
  <c r="G38" i="669"/>
  <c r="G37" i="669"/>
  <c r="G36" i="669"/>
  <c r="G35" i="669"/>
  <c r="G34" i="669"/>
  <c r="G33" i="669"/>
  <c r="G32" i="669"/>
  <c r="G31" i="669"/>
  <c r="G30" i="669"/>
  <c r="G29" i="669"/>
  <c r="G28" i="669"/>
  <c r="G27" i="669"/>
  <c r="G26" i="669"/>
  <c r="G25" i="669"/>
  <c r="G24" i="669"/>
  <c r="G23" i="669"/>
  <c r="G22" i="669"/>
  <c r="G21" i="669"/>
  <c r="G20" i="669"/>
  <c r="G19" i="669"/>
  <c r="G18" i="669"/>
  <c r="G17" i="669"/>
  <c r="G16" i="669"/>
  <c r="G15" i="669"/>
  <c r="G14" i="669"/>
  <c r="G13" i="669"/>
  <c r="G12" i="669"/>
  <c r="G11" i="669"/>
  <c r="G10" i="669"/>
  <c r="G9" i="669"/>
  <c r="G8" i="669"/>
  <c r="G7" i="669"/>
  <c r="E39" i="662" l="1"/>
  <c r="E38" i="662"/>
  <c r="E37" i="662"/>
  <c r="E36" i="662"/>
  <c r="E35" i="662"/>
  <c r="E34" i="662"/>
  <c r="E33" i="662"/>
  <c r="E32" i="662"/>
  <c r="E31" i="662"/>
  <c r="E30" i="662"/>
  <c r="E29" i="662"/>
  <c r="E28" i="662"/>
  <c r="E27" i="662"/>
  <c r="E26" i="662"/>
  <c r="E25" i="662"/>
  <c r="E24" i="662"/>
  <c r="E23" i="662"/>
  <c r="E22" i="662"/>
  <c r="E21" i="662"/>
  <c r="E20" i="662"/>
  <c r="E19" i="662"/>
  <c r="E18" i="662"/>
  <c r="E17" i="662"/>
  <c r="E16" i="662"/>
  <c r="E15" i="662"/>
  <c r="E14" i="662"/>
  <c r="E13" i="662"/>
  <c r="E12" i="662"/>
  <c r="E11" i="662"/>
  <c r="E10" i="662"/>
  <c r="E9" i="662"/>
  <c r="E8" i="662"/>
  <c r="E7" i="662"/>
  <c r="E39" i="661"/>
  <c r="E38" i="661"/>
  <c r="E37" i="661"/>
  <c r="E36" i="661"/>
  <c r="E35" i="661"/>
  <c r="E34" i="661"/>
  <c r="E33" i="661"/>
  <c r="E32" i="661"/>
  <c r="E31" i="661"/>
  <c r="E30" i="661"/>
  <c r="E29" i="661"/>
  <c r="E28" i="661"/>
  <c r="E27" i="661"/>
  <c r="E26" i="661"/>
  <c r="E25" i="661"/>
  <c r="E24" i="661"/>
  <c r="E23" i="661"/>
  <c r="E22" i="661"/>
  <c r="E21" i="661"/>
  <c r="E20" i="661"/>
  <c r="E19" i="661"/>
  <c r="E18" i="661"/>
  <c r="E17" i="661"/>
  <c r="E16" i="661"/>
  <c r="E15" i="661"/>
  <c r="E14" i="661"/>
  <c r="E13" i="661"/>
  <c r="E12" i="661"/>
  <c r="E11" i="661"/>
  <c r="E10" i="661"/>
  <c r="E9" i="661"/>
  <c r="E8" i="661"/>
  <c r="F39" i="659"/>
  <c r="F38" i="659"/>
  <c r="F37" i="659"/>
  <c r="F36" i="659"/>
  <c r="F35" i="659"/>
  <c r="F34" i="659"/>
  <c r="F33" i="659"/>
  <c r="F32" i="659"/>
  <c r="F31" i="659"/>
  <c r="F30" i="659"/>
  <c r="F29" i="659"/>
  <c r="F28" i="659"/>
  <c r="F27" i="659"/>
  <c r="F26" i="659"/>
  <c r="F25" i="659"/>
  <c r="F24" i="659"/>
  <c r="F23" i="659"/>
  <c r="F22" i="659"/>
  <c r="F21" i="659"/>
  <c r="F20" i="659"/>
  <c r="F19" i="659"/>
  <c r="F18" i="659"/>
  <c r="F17" i="659"/>
  <c r="F16" i="659"/>
  <c r="F15" i="659"/>
  <c r="F14" i="659"/>
  <c r="F13" i="659"/>
  <c r="F12" i="659"/>
  <c r="F11" i="659"/>
  <c r="F10" i="659"/>
  <c r="F9" i="659"/>
  <c r="F8" i="659"/>
  <c r="F7" i="659"/>
  <c r="E39" i="658"/>
  <c r="E38" i="658"/>
  <c r="E37" i="658"/>
  <c r="E36" i="658"/>
  <c r="E35" i="658"/>
  <c r="E34" i="658"/>
  <c r="E33" i="658"/>
  <c r="E32" i="658"/>
  <c r="E31" i="658"/>
  <c r="E30" i="658"/>
  <c r="E29" i="658"/>
  <c r="E28" i="658"/>
  <c r="E27" i="658"/>
  <c r="E26" i="658"/>
  <c r="E25" i="658"/>
  <c r="E24" i="658"/>
  <c r="E23" i="658"/>
  <c r="E22" i="658"/>
  <c r="E21" i="658"/>
  <c r="E20" i="658"/>
  <c r="E19" i="658"/>
  <c r="E18" i="658"/>
  <c r="E17" i="658"/>
  <c r="E16" i="658"/>
  <c r="E15" i="658"/>
  <c r="E14" i="658"/>
  <c r="E13" i="658"/>
  <c r="E12" i="658"/>
  <c r="E11" i="658"/>
  <c r="E10" i="658"/>
  <c r="E9" i="658"/>
  <c r="E8" i="658"/>
  <c r="E7" i="658"/>
  <c r="E39" i="657"/>
  <c r="E38" i="657"/>
  <c r="E37" i="657"/>
  <c r="E36" i="657"/>
  <c r="E35" i="657"/>
  <c r="E34" i="657"/>
  <c r="E33" i="657"/>
  <c r="E32" i="657"/>
  <c r="E31" i="657"/>
  <c r="E30" i="657"/>
  <c r="E29" i="657"/>
  <c r="E28" i="657"/>
  <c r="E27" i="657"/>
  <c r="E26" i="657"/>
  <c r="E25" i="657"/>
  <c r="E24" i="657"/>
  <c r="E23" i="657"/>
  <c r="E22" i="657"/>
  <c r="E21" i="657"/>
  <c r="E20" i="657"/>
  <c r="E19" i="657"/>
  <c r="E18" i="657"/>
  <c r="E17" i="657"/>
  <c r="E16" i="657"/>
  <c r="E15" i="657"/>
  <c r="E14" i="657"/>
  <c r="E13" i="657"/>
  <c r="E12" i="657"/>
  <c r="E11" i="657"/>
  <c r="E10" i="657"/>
  <c r="E9" i="657"/>
  <c r="E8" i="657"/>
  <c r="I254" i="656"/>
  <c r="I253" i="656"/>
  <c r="I252" i="656"/>
  <c r="I251" i="656"/>
  <c r="I250" i="656"/>
  <c r="I249" i="656"/>
  <c r="I248" i="656"/>
  <c r="I247" i="656"/>
  <c r="I246" i="656"/>
  <c r="D29" i="655"/>
  <c r="E37" i="654"/>
  <c r="E36" i="654"/>
  <c r="E35" i="654"/>
  <c r="E34" i="654"/>
  <c r="E33" i="654"/>
  <c r="E32" i="654"/>
  <c r="E31" i="654"/>
  <c r="E30" i="654"/>
  <c r="E29" i="654"/>
  <c r="E28" i="654"/>
  <c r="E27" i="654"/>
  <c r="E26" i="654"/>
  <c r="E25" i="654"/>
  <c r="E24" i="654"/>
  <c r="E23" i="654"/>
  <c r="E22" i="654"/>
  <c r="E21" i="654"/>
  <c r="E20" i="654"/>
  <c r="E19" i="654"/>
  <c r="E18" i="654"/>
  <c r="E17" i="654"/>
  <c r="E16" i="654"/>
  <c r="E15" i="654"/>
  <c r="E14" i="654"/>
  <c r="E13" i="654"/>
  <c r="E12" i="654"/>
  <c r="E11" i="654"/>
  <c r="E10" i="654"/>
  <c r="E9" i="654"/>
  <c r="E8" i="654"/>
  <c r="E7" i="654"/>
  <c r="E6" i="654"/>
  <c r="E5" i="654"/>
  <c r="C40" i="652"/>
  <c r="C39" i="652"/>
  <c r="C38" i="652"/>
  <c r="C37" i="652"/>
  <c r="C36" i="652"/>
  <c r="C35" i="652"/>
  <c r="C34" i="652"/>
  <c r="C33" i="652"/>
  <c r="C32" i="652"/>
  <c r="C31" i="652"/>
  <c r="C30" i="652"/>
  <c r="C29" i="652"/>
  <c r="C28" i="652"/>
  <c r="C27" i="652"/>
  <c r="D53" i="651" l="1"/>
  <c r="C53" i="651"/>
  <c r="B53" i="651"/>
  <c r="D51" i="651"/>
  <c r="A52" i="651" s="1"/>
  <c r="C50" i="651"/>
  <c r="A50" i="651" s="1"/>
  <c r="B49" i="651"/>
  <c r="A49" i="651" s="1"/>
  <c r="D47" i="651"/>
  <c r="A47" i="651" s="1"/>
  <c r="C46" i="651"/>
  <c r="A46" i="651" s="1"/>
  <c r="B45" i="651"/>
  <c r="A45" i="651" s="1"/>
  <c r="G42" i="651"/>
  <c r="J42" i="651" s="1"/>
  <c r="F42" i="651"/>
  <c r="I42" i="651" s="1"/>
  <c r="E42" i="651"/>
  <c r="H42" i="651" s="1"/>
  <c r="G41" i="651"/>
  <c r="J41" i="651" s="1"/>
  <c r="F41" i="651"/>
  <c r="I41" i="651" s="1"/>
  <c r="E41" i="651"/>
  <c r="H41" i="651" s="1"/>
  <c r="G40" i="651"/>
  <c r="J40" i="651" s="1"/>
  <c r="F40" i="651"/>
  <c r="I40" i="651" s="1"/>
  <c r="E40" i="651"/>
  <c r="H40" i="651" s="1"/>
  <c r="G39" i="651"/>
  <c r="J39" i="651" s="1"/>
  <c r="F39" i="651"/>
  <c r="I39" i="651" s="1"/>
  <c r="E39" i="651"/>
  <c r="H39" i="651" s="1"/>
  <c r="G38" i="651"/>
  <c r="J38" i="651" s="1"/>
  <c r="F38" i="651"/>
  <c r="I38" i="651" s="1"/>
  <c r="E38" i="651"/>
  <c r="H38" i="651" s="1"/>
  <c r="G37" i="651"/>
  <c r="J37" i="651" s="1"/>
  <c r="F37" i="651"/>
  <c r="I37" i="651" s="1"/>
  <c r="E37" i="651"/>
  <c r="H37" i="651" s="1"/>
  <c r="G36" i="651"/>
  <c r="J36" i="651" s="1"/>
  <c r="F36" i="651"/>
  <c r="I36" i="651" s="1"/>
  <c r="E36" i="651"/>
  <c r="H36" i="651" s="1"/>
  <c r="G35" i="651"/>
  <c r="J35" i="651" s="1"/>
  <c r="F35" i="651"/>
  <c r="I35" i="651" s="1"/>
  <c r="E35" i="651"/>
  <c r="H35" i="651" s="1"/>
  <c r="G34" i="651"/>
  <c r="J34" i="651" s="1"/>
  <c r="F34" i="651"/>
  <c r="I34" i="651" s="1"/>
  <c r="E34" i="651"/>
  <c r="H34" i="651" s="1"/>
  <c r="G33" i="651"/>
  <c r="J33" i="651" s="1"/>
  <c r="F33" i="651"/>
  <c r="I33" i="651" s="1"/>
  <c r="E33" i="651"/>
  <c r="H33" i="651" s="1"/>
  <c r="G32" i="651"/>
  <c r="J32" i="651" s="1"/>
  <c r="F32" i="651"/>
  <c r="I32" i="651" s="1"/>
  <c r="E32" i="651"/>
  <c r="H32" i="651" s="1"/>
  <c r="G31" i="651"/>
  <c r="J31" i="651" s="1"/>
  <c r="F31" i="651"/>
  <c r="I31" i="651" s="1"/>
  <c r="E31" i="651"/>
  <c r="H31" i="651" s="1"/>
  <c r="G30" i="651"/>
  <c r="J30" i="651" s="1"/>
  <c r="F30" i="651"/>
  <c r="I30" i="651" s="1"/>
  <c r="E30" i="651"/>
  <c r="H30" i="651" s="1"/>
  <c r="G29" i="651"/>
  <c r="J29" i="651" s="1"/>
  <c r="F29" i="651"/>
  <c r="I29" i="651" s="1"/>
  <c r="E29" i="651"/>
  <c r="H29" i="651" s="1"/>
  <c r="G28" i="651"/>
  <c r="J28" i="651" s="1"/>
  <c r="F28" i="651"/>
  <c r="I28" i="651" s="1"/>
  <c r="E28" i="651"/>
  <c r="H28" i="651" s="1"/>
  <c r="G27" i="651"/>
  <c r="J27" i="651" s="1"/>
  <c r="F27" i="651"/>
  <c r="I27" i="651" s="1"/>
  <c r="E27" i="651"/>
  <c r="H27" i="651" s="1"/>
  <c r="G26" i="651"/>
  <c r="J26" i="651" s="1"/>
  <c r="F26" i="651"/>
  <c r="I26" i="651" s="1"/>
  <c r="E26" i="651"/>
  <c r="H26" i="651" s="1"/>
  <c r="G25" i="651"/>
  <c r="J25" i="651" s="1"/>
  <c r="F25" i="651"/>
  <c r="I25" i="651" s="1"/>
  <c r="E25" i="651"/>
  <c r="H25" i="651" s="1"/>
  <c r="G24" i="651"/>
  <c r="J24" i="651" s="1"/>
  <c r="F24" i="651"/>
  <c r="I24" i="651" s="1"/>
  <c r="E24" i="651"/>
  <c r="H24" i="651" s="1"/>
  <c r="H23" i="651"/>
  <c r="G23" i="651"/>
  <c r="J23" i="651" s="1"/>
  <c r="F23" i="651"/>
  <c r="I23" i="651" s="1"/>
  <c r="E23" i="651"/>
  <c r="G22" i="651"/>
  <c r="J22" i="651" s="1"/>
  <c r="F22" i="651"/>
  <c r="I22" i="651" s="1"/>
  <c r="E22" i="651"/>
  <c r="H22" i="651" s="1"/>
  <c r="G21" i="651"/>
  <c r="J21" i="651" s="1"/>
  <c r="F21" i="651"/>
  <c r="I21" i="651" s="1"/>
  <c r="E21" i="651"/>
  <c r="H21" i="651" s="1"/>
  <c r="G20" i="651"/>
  <c r="J20" i="651" s="1"/>
  <c r="F20" i="651"/>
  <c r="I20" i="651" s="1"/>
  <c r="E20" i="651"/>
  <c r="H20" i="651" s="1"/>
  <c r="G19" i="651"/>
  <c r="J19" i="651" s="1"/>
  <c r="F19" i="651"/>
  <c r="I19" i="651" s="1"/>
  <c r="E19" i="651"/>
  <c r="H19" i="651" s="1"/>
  <c r="G18" i="651"/>
  <c r="J18" i="651" s="1"/>
  <c r="F18" i="651"/>
  <c r="I18" i="651" s="1"/>
  <c r="E18" i="651"/>
  <c r="H18" i="651" s="1"/>
  <c r="G17" i="651"/>
  <c r="J17" i="651" s="1"/>
  <c r="F17" i="651"/>
  <c r="I17" i="651" s="1"/>
  <c r="E17" i="651"/>
  <c r="H17" i="651" s="1"/>
  <c r="G16" i="651"/>
  <c r="J16" i="651" s="1"/>
  <c r="F16" i="651"/>
  <c r="I16" i="651" s="1"/>
  <c r="E16" i="651"/>
  <c r="H16" i="651" s="1"/>
  <c r="G15" i="651"/>
  <c r="J15" i="651" s="1"/>
  <c r="F15" i="651"/>
  <c r="I15" i="651" s="1"/>
  <c r="E15" i="651"/>
  <c r="H15" i="651" s="1"/>
  <c r="G14" i="651"/>
  <c r="J14" i="651" s="1"/>
  <c r="F14" i="651"/>
  <c r="I14" i="651" s="1"/>
  <c r="E14" i="651"/>
  <c r="H14" i="651" s="1"/>
  <c r="G13" i="651"/>
  <c r="J13" i="651" s="1"/>
  <c r="F13" i="651"/>
  <c r="I13" i="651" s="1"/>
  <c r="E13" i="651"/>
  <c r="H13" i="651" s="1"/>
  <c r="G12" i="651"/>
  <c r="J12" i="651" s="1"/>
  <c r="F12" i="651"/>
  <c r="I12" i="651" s="1"/>
  <c r="E12" i="651"/>
  <c r="H12" i="651" s="1"/>
  <c r="G11" i="651"/>
  <c r="J11" i="651" s="1"/>
  <c r="F11" i="651"/>
  <c r="I11" i="651" s="1"/>
  <c r="E11" i="651"/>
  <c r="H11" i="651" s="1"/>
  <c r="G10" i="651"/>
  <c r="J10" i="651" s="1"/>
  <c r="F10" i="651"/>
  <c r="I10" i="651" s="1"/>
  <c r="E10" i="651"/>
  <c r="H10" i="651" s="1"/>
  <c r="K46" i="650"/>
  <c r="L45" i="650"/>
  <c r="K45" i="650"/>
  <c r="L44" i="650"/>
  <c r="K44" i="650"/>
  <c r="C55" i="649"/>
  <c r="C55" i="650" s="1"/>
  <c r="C54" i="649"/>
  <c r="C54" i="650" s="1"/>
  <c r="K40" i="649"/>
  <c r="L39" i="649"/>
  <c r="K39" i="649"/>
  <c r="L38" i="649"/>
  <c r="K38" i="649"/>
  <c r="K41" i="648"/>
  <c r="L40" i="648"/>
  <c r="K40" i="648"/>
  <c r="L39" i="648"/>
  <c r="K39" i="648"/>
  <c r="C26" i="647"/>
  <c r="C25" i="647"/>
  <c r="C22" i="647"/>
  <c r="C21" i="647"/>
  <c r="C17" i="647"/>
  <c r="C16" i="647"/>
  <c r="E10" i="647"/>
  <c r="D10" i="647"/>
  <c r="C10" i="647"/>
  <c r="E9" i="647"/>
  <c r="D9" i="647"/>
  <c r="C9" i="647"/>
  <c r="A51" i="651" l="1"/>
  <c r="D40" i="646"/>
  <c r="D41" i="646" s="1"/>
  <c r="D38" i="646"/>
  <c r="D37" i="646"/>
  <c r="D36" i="646"/>
  <c r="D35" i="646"/>
  <c r="D34" i="646"/>
  <c r="D33" i="646"/>
  <c r="D32" i="646"/>
  <c r="D31" i="646"/>
  <c r="D30" i="646"/>
  <c r="D29" i="646"/>
  <c r="D28" i="646"/>
  <c r="D27" i="646"/>
  <c r="D26" i="646"/>
  <c r="D25" i="646"/>
  <c r="D24" i="646"/>
  <c r="D23" i="646"/>
  <c r="D22" i="646"/>
  <c r="D21" i="646"/>
  <c r="D20" i="646"/>
  <c r="D19" i="646"/>
  <c r="D18" i="646"/>
  <c r="D17" i="646"/>
  <c r="D16" i="646"/>
  <c r="D15" i="646"/>
  <c r="D14" i="646"/>
  <c r="D13" i="646"/>
  <c r="D12" i="646"/>
  <c r="D11" i="646"/>
  <c r="D10" i="646"/>
  <c r="D9" i="646"/>
  <c r="D8" i="646"/>
  <c r="D7" i="646"/>
  <c r="D40" i="645"/>
  <c r="D41" i="645" s="1"/>
  <c r="D38" i="645"/>
  <c r="D37" i="645"/>
  <c r="D36" i="645"/>
  <c r="D35" i="645"/>
  <c r="D34" i="645"/>
  <c r="D33" i="645"/>
  <c r="D32" i="645"/>
  <c r="D31" i="645"/>
  <c r="D30" i="645"/>
  <c r="D29" i="645"/>
  <c r="D28" i="645"/>
  <c r="D27" i="645"/>
  <c r="D26" i="645"/>
  <c r="D25" i="645"/>
  <c r="D24" i="645"/>
  <c r="D23" i="645"/>
  <c r="D22" i="645"/>
  <c r="D21" i="645"/>
  <c r="D20" i="645"/>
  <c r="D19" i="645"/>
  <c r="D18" i="645"/>
  <c r="D17" i="645"/>
  <c r="D16" i="645"/>
  <c r="D15" i="645"/>
  <c r="D14" i="645"/>
  <c r="D13" i="645"/>
  <c r="D12" i="645"/>
  <c r="D11" i="645"/>
  <c r="D10" i="645"/>
  <c r="D9" i="645"/>
  <c r="D8" i="645"/>
  <c r="D7" i="645"/>
  <c r="D40" i="644"/>
  <c r="D41" i="644" s="1"/>
  <c r="D38" i="644"/>
  <c r="D37" i="644"/>
  <c r="D36" i="644"/>
  <c r="D35" i="644"/>
  <c r="D34" i="644"/>
  <c r="D33" i="644"/>
  <c r="D32" i="644"/>
  <c r="D31" i="644"/>
  <c r="D30" i="644"/>
  <c r="D29" i="644"/>
  <c r="D28" i="644"/>
  <c r="D27" i="644"/>
  <c r="D26" i="644"/>
  <c r="D25" i="644"/>
  <c r="D24" i="644"/>
  <c r="D23" i="644"/>
  <c r="D22" i="644"/>
  <c r="D21" i="644"/>
  <c r="D20" i="644"/>
  <c r="D19" i="644"/>
  <c r="D18" i="644"/>
  <c r="D17" i="644"/>
  <c r="D16" i="644"/>
  <c r="D15" i="644"/>
  <c r="D14" i="644"/>
  <c r="D13" i="644"/>
  <c r="D12" i="644"/>
  <c r="D11" i="644"/>
  <c r="D10" i="644"/>
  <c r="D9" i="644"/>
  <c r="D8" i="644"/>
  <c r="D7" i="644"/>
  <c r="D40" i="643"/>
  <c r="D41" i="643" s="1"/>
  <c r="D38" i="643"/>
  <c r="D37" i="643"/>
  <c r="D36" i="643"/>
  <c r="D35" i="643"/>
  <c r="D34" i="643"/>
  <c r="D33" i="643"/>
  <c r="D32" i="643"/>
  <c r="D31" i="643"/>
  <c r="D30" i="643"/>
  <c r="D29" i="643"/>
  <c r="D28" i="643"/>
  <c r="D27" i="643"/>
  <c r="D26" i="643"/>
  <c r="D25" i="643"/>
  <c r="D24" i="643"/>
  <c r="D23" i="643"/>
  <c r="D22" i="643"/>
  <c r="D21" i="643"/>
  <c r="D20" i="643"/>
  <c r="D19" i="643"/>
  <c r="D18" i="643"/>
  <c r="D17" i="643"/>
  <c r="D16" i="643"/>
  <c r="D15" i="643"/>
  <c r="D14" i="643"/>
  <c r="D13" i="643"/>
  <c r="D12" i="643"/>
  <c r="D11" i="643"/>
  <c r="D10" i="643"/>
  <c r="D9" i="643"/>
  <c r="D8" i="643"/>
  <c r="D7" i="643"/>
  <c r="D40" i="642"/>
  <c r="D41" i="642" s="1"/>
  <c r="D38" i="642"/>
  <c r="D37" i="642"/>
  <c r="D36" i="642"/>
  <c r="D35" i="642"/>
  <c r="D34" i="642"/>
  <c r="D33" i="642"/>
  <c r="D32" i="642"/>
  <c r="D31" i="642"/>
  <c r="D30" i="642"/>
  <c r="D29" i="642"/>
  <c r="D28" i="642"/>
  <c r="D27" i="642"/>
  <c r="D26" i="642"/>
  <c r="D25" i="642"/>
  <c r="D24" i="642"/>
  <c r="D23" i="642"/>
  <c r="D22" i="642"/>
  <c r="D21" i="642"/>
  <c r="D20" i="642"/>
  <c r="D19" i="642"/>
  <c r="D18" i="642"/>
  <c r="D17" i="642"/>
  <c r="D16" i="642"/>
  <c r="D15" i="642"/>
  <c r="D14" i="642"/>
  <c r="D13" i="642"/>
  <c r="D12" i="642"/>
  <c r="D11" i="642"/>
  <c r="D10" i="642"/>
  <c r="D9" i="642"/>
  <c r="D8" i="642"/>
  <c r="D7" i="642"/>
  <c r="D40" i="641"/>
  <c r="D41" i="641" s="1"/>
  <c r="D38" i="641"/>
  <c r="D37" i="641"/>
  <c r="D36" i="641"/>
  <c r="D35" i="641"/>
  <c r="D34" i="641"/>
  <c r="D33" i="641"/>
  <c r="D32" i="641"/>
  <c r="D31" i="641"/>
  <c r="D30" i="641"/>
  <c r="D29" i="641"/>
  <c r="D28" i="641"/>
  <c r="D27" i="641"/>
  <c r="D26" i="641"/>
  <c r="D25" i="641"/>
  <c r="D24" i="641"/>
  <c r="D23" i="641"/>
  <c r="D22" i="641"/>
  <c r="D21" i="641"/>
  <c r="D20" i="641"/>
  <c r="D19" i="641"/>
  <c r="D18" i="641"/>
  <c r="D17" i="641"/>
  <c r="D16" i="641"/>
  <c r="D15" i="641"/>
  <c r="D14" i="641"/>
  <c r="D13" i="641"/>
  <c r="D12" i="641"/>
  <c r="D11" i="641"/>
  <c r="D10" i="641"/>
  <c r="D9" i="641"/>
  <c r="D8" i="641"/>
  <c r="D7" i="641"/>
  <c r="D40" i="640"/>
  <c r="D41" i="640" s="1"/>
  <c r="D38" i="640"/>
  <c r="D37" i="640"/>
  <c r="D36" i="640"/>
  <c r="D35" i="640"/>
  <c r="D34" i="640"/>
  <c r="D33" i="640"/>
  <c r="D32" i="640"/>
  <c r="D31" i="640"/>
  <c r="D30" i="640"/>
  <c r="D29" i="640"/>
  <c r="D28" i="640"/>
  <c r="D27" i="640"/>
  <c r="D26" i="640"/>
  <c r="D25" i="640"/>
  <c r="D24" i="640"/>
  <c r="D23" i="640"/>
  <c r="D22" i="640"/>
  <c r="D21" i="640"/>
  <c r="D20" i="640"/>
  <c r="D19" i="640"/>
  <c r="D18" i="640"/>
  <c r="D17" i="640"/>
  <c r="D16" i="640"/>
  <c r="D15" i="640"/>
  <c r="D14" i="640"/>
  <c r="D13" i="640"/>
  <c r="D12" i="640"/>
  <c r="D11" i="640"/>
  <c r="D10" i="640"/>
  <c r="D9" i="640"/>
  <c r="D8" i="640"/>
  <c r="D7" i="640"/>
  <c r="D40" i="639"/>
  <c r="D41" i="639" s="1"/>
  <c r="D38" i="639"/>
  <c r="D37" i="639"/>
  <c r="D36" i="639"/>
  <c r="D35" i="639"/>
  <c r="D34" i="639"/>
  <c r="D33" i="639"/>
  <c r="D32" i="639"/>
  <c r="D31" i="639"/>
  <c r="D30" i="639"/>
  <c r="D29" i="639"/>
  <c r="D28" i="639"/>
  <c r="D27" i="639"/>
  <c r="D26" i="639"/>
  <c r="D25" i="639"/>
  <c r="D24" i="639"/>
  <c r="D23" i="639"/>
  <c r="D22" i="639"/>
  <c r="D21" i="639"/>
  <c r="D20" i="639"/>
  <c r="D19" i="639"/>
  <c r="D18" i="639"/>
  <c r="D17" i="639"/>
  <c r="D16" i="639"/>
  <c r="D15" i="639"/>
  <c r="D14" i="639"/>
  <c r="D13" i="639"/>
  <c r="D12" i="639"/>
  <c r="D11" i="639"/>
  <c r="D10" i="639"/>
  <c r="D9" i="639"/>
  <c r="D8" i="639"/>
  <c r="D7" i="639"/>
  <c r="D42" i="637"/>
  <c r="D65" i="636"/>
  <c r="E61" i="636"/>
  <c r="E60" i="636"/>
  <c r="E59" i="636"/>
  <c r="E58" i="636"/>
  <c r="E57" i="636"/>
  <c r="E56" i="636"/>
  <c r="E55" i="636"/>
  <c r="E54" i="636"/>
  <c r="E53" i="636"/>
  <c r="E52" i="636"/>
  <c r="E51" i="636"/>
  <c r="E50" i="636"/>
  <c r="E49" i="636"/>
  <c r="E48" i="636"/>
  <c r="E47" i="636"/>
  <c r="E46" i="636"/>
  <c r="E45" i="636"/>
  <c r="E44" i="636"/>
  <c r="E43" i="636"/>
  <c r="E42" i="636"/>
  <c r="E41" i="636"/>
  <c r="E40" i="636"/>
  <c r="E39" i="636"/>
  <c r="E38" i="636"/>
  <c r="E37" i="636"/>
  <c r="E36" i="636"/>
  <c r="E35" i="636"/>
  <c r="E34" i="636"/>
  <c r="E33" i="636"/>
  <c r="E32" i="636"/>
  <c r="E31" i="636"/>
  <c r="E30" i="636"/>
  <c r="E29" i="636"/>
  <c r="E28" i="636"/>
  <c r="E27" i="636"/>
  <c r="E26" i="636"/>
  <c r="E25" i="636"/>
  <c r="E24" i="636"/>
  <c r="E23" i="636"/>
  <c r="E22" i="636"/>
  <c r="E21" i="636"/>
  <c r="E20" i="636"/>
  <c r="E19" i="636"/>
  <c r="E18" i="636"/>
  <c r="E17" i="636"/>
  <c r="E16" i="636"/>
  <c r="E15" i="636"/>
  <c r="E14" i="636"/>
  <c r="E13" i="636"/>
  <c r="E12" i="636"/>
  <c r="E11" i="636"/>
  <c r="E10" i="636"/>
  <c r="E9" i="636"/>
  <c r="E8" i="636"/>
  <c r="E7" i="636"/>
  <c r="H113" i="635"/>
  <c r="H112" i="635"/>
  <c r="H111" i="635"/>
  <c r="I110" i="635"/>
  <c r="H110" i="635"/>
  <c r="I109" i="635"/>
  <c r="H109" i="635"/>
  <c r="I108" i="635"/>
  <c r="H108" i="635"/>
  <c r="I107" i="635"/>
  <c r="H107" i="635"/>
  <c r="I106" i="635"/>
  <c r="H106" i="635"/>
  <c r="I105" i="635"/>
  <c r="H105" i="635"/>
  <c r="I104" i="635"/>
  <c r="H104" i="635"/>
  <c r="I103" i="635"/>
  <c r="H103" i="635"/>
  <c r="I102" i="635"/>
  <c r="H102" i="635"/>
  <c r="I101" i="635"/>
  <c r="H101" i="635"/>
  <c r="P10" i="635"/>
  <c r="Q9" i="635"/>
  <c r="P7" i="635"/>
  <c r="Q6" i="635"/>
  <c r="J7" i="634" l="1"/>
  <c r="I7" i="634"/>
  <c r="H7" i="634"/>
  <c r="C11" i="633"/>
  <c r="E8" i="633" s="1"/>
  <c r="D37" i="632"/>
  <c r="D36" i="632"/>
  <c r="D35" i="632"/>
  <c r="D34" i="632"/>
  <c r="D33" i="632"/>
  <c r="D32" i="632"/>
  <c r="D31" i="632"/>
  <c r="D30" i="632"/>
  <c r="D29" i="632"/>
  <c r="D28" i="632"/>
  <c r="D27" i="632"/>
  <c r="D26" i="632"/>
  <c r="D25" i="632"/>
  <c r="D24" i="632"/>
  <c r="D23" i="632"/>
  <c r="D22" i="632"/>
  <c r="D21" i="632"/>
  <c r="D20" i="632"/>
  <c r="D19" i="632"/>
  <c r="D18" i="632"/>
  <c r="D17" i="632"/>
  <c r="D16" i="632"/>
  <c r="D15" i="632"/>
  <c r="D14" i="632"/>
  <c r="D13" i="632"/>
  <c r="D12" i="632"/>
  <c r="D11" i="632"/>
  <c r="D10" i="632"/>
  <c r="D9" i="632"/>
  <c r="D8" i="632"/>
  <c r="D7" i="632"/>
  <c r="D6" i="632"/>
  <c r="D5" i="632"/>
  <c r="E9" i="633" l="1"/>
  <c r="E6" i="633"/>
  <c r="E7" i="633"/>
  <c r="D13" i="633"/>
  <c r="E13" i="633" s="1"/>
  <c r="E16" i="633" l="1"/>
  <c r="D8" i="633"/>
  <c r="C17" i="633"/>
  <c r="E14" i="633"/>
  <c r="D10" i="633"/>
  <c r="D6" i="633"/>
  <c r="C16" i="633"/>
  <c r="D9" i="633"/>
  <c r="D7" i="633"/>
  <c r="M14" i="626"/>
  <c r="L14" i="626"/>
  <c r="K14" i="626"/>
  <c r="J14" i="626"/>
  <c r="M13" i="626"/>
  <c r="L13" i="626"/>
  <c r="K13" i="626"/>
  <c r="J13" i="626"/>
  <c r="M12" i="626"/>
  <c r="L12" i="626"/>
  <c r="K12" i="626"/>
  <c r="J12" i="626"/>
  <c r="M11" i="626"/>
  <c r="L11" i="626"/>
  <c r="K11" i="626"/>
  <c r="J11" i="626"/>
  <c r="M10" i="626"/>
  <c r="L10" i="626"/>
  <c r="K10" i="626"/>
  <c r="J10" i="626"/>
  <c r="M9" i="626"/>
  <c r="L9" i="626"/>
  <c r="K9" i="626"/>
  <c r="J9" i="626"/>
  <c r="D15" i="625" l="1"/>
  <c r="E14" i="625"/>
  <c r="D14" i="625"/>
  <c r="E13" i="625"/>
  <c r="D13" i="625"/>
  <c r="E12" i="625"/>
  <c r="D12" i="625"/>
  <c r="E11" i="625"/>
  <c r="D11" i="625"/>
  <c r="D10" i="625"/>
  <c r="H10" i="624"/>
  <c r="E9" i="624"/>
  <c r="E8" i="624"/>
  <c r="I7" i="624"/>
  <c r="E7" i="624"/>
  <c r="E6" i="624"/>
  <c r="E63" i="621"/>
  <c r="J7" i="624" l="1"/>
  <c r="K7" i="624" s="1"/>
  <c r="E29" i="619"/>
  <c r="D29" i="619"/>
  <c r="E28" i="619"/>
  <c r="D28" i="619"/>
  <c r="E27" i="619"/>
  <c r="D27" i="619"/>
  <c r="E26" i="619"/>
  <c r="D26" i="619"/>
  <c r="E25" i="619"/>
  <c r="D25" i="619"/>
  <c r="E24" i="619"/>
  <c r="D24" i="619"/>
  <c r="E23" i="619"/>
  <c r="D23" i="619"/>
  <c r="E22" i="619"/>
  <c r="D22" i="619"/>
  <c r="E21" i="619"/>
  <c r="D21" i="619"/>
  <c r="E20" i="619"/>
  <c r="D20" i="619"/>
  <c r="E19" i="619"/>
  <c r="D19" i="619"/>
  <c r="E18" i="619"/>
  <c r="D18" i="619"/>
  <c r="E17" i="619"/>
  <c r="D17" i="619"/>
  <c r="E16" i="619"/>
  <c r="D16" i="619"/>
  <c r="E15" i="619"/>
  <c r="D15" i="619"/>
  <c r="E14" i="619"/>
  <c r="D14" i="619"/>
  <c r="E13" i="619"/>
  <c r="D13" i="619"/>
  <c r="E12" i="619"/>
  <c r="D12" i="619"/>
  <c r="H38" i="617"/>
  <c r="G38" i="617"/>
  <c r="F38" i="617"/>
  <c r="H37" i="617"/>
  <c r="G37" i="617"/>
  <c r="F37" i="617"/>
  <c r="H36" i="617"/>
  <c r="G36" i="617"/>
  <c r="F36" i="617"/>
  <c r="H35" i="617"/>
  <c r="G35" i="617"/>
  <c r="F35" i="617"/>
  <c r="H34" i="617"/>
  <c r="G34" i="617"/>
  <c r="F34" i="617"/>
  <c r="H33" i="617"/>
  <c r="G33" i="617"/>
  <c r="F33" i="617"/>
  <c r="H32" i="617"/>
  <c r="G32" i="617"/>
  <c r="F32" i="617"/>
  <c r="H31" i="617"/>
  <c r="G31" i="617"/>
  <c r="F31" i="617"/>
  <c r="H30" i="617"/>
  <c r="G30" i="617"/>
  <c r="F30" i="617"/>
  <c r="H29" i="617"/>
  <c r="G29" i="617"/>
  <c r="F29" i="617"/>
  <c r="H28" i="617"/>
  <c r="G28" i="617"/>
  <c r="F28" i="617"/>
  <c r="H27" i="617"/>
  <c r="G27" i="617"/>
  <c r="F27" i="617"/>
  <c r="H26" i="617"/>
  <c r="G26" i="617"/>
  <c r="F26" i="617"/>
  <c r="H25" i="617"/>
  <c r="G25" i="617"/>
  <c r="F25" i="617"/>
  <c r="H24" i="617"/>
  <c r="G24" i="617"/>
  <c r="F24" i="617"/>
  <c r="H23" i="617"/>
  <c r="G23" i="617"/>
  <c r="F23" i="617"/>
  <c r="H22" i="617"/>
  <c r="G22" i="617"/>
  <c r="F22" i="617"/>
  <c r="H21" i="617"/>
  <c r="G21" i="617"/>
  <c r="F21" i="617"/>
  <c r="H20" i="617"/>
  <c r="G20" i="617"/>
  <c r="F20" i="617"/>
  <c r="H19" i="617"/>
  <c r="G19" i="617"/>
  <c r="F19" i="617"/>
  <c r="H18" i="617"/>
  <c r="G18" i="617"/>
  <c r="F18" i="617"/>
  <c r="H17" i="617"/>
  <c r="G17" i="617"/>
  <c r="F17" i="617"/>
  <c r="H16" i="617"/>
  <c r="G16" i="617"/>
  <c r="F16" i="617"/>
  <c r="H15" i="617"/>
  <c r="G15" i="617"/>
  <c r="F15" i="617"/>
  <c r="H14" i="617"/>
  <c r="G14" i="617"/>
  <c r="F14" i="617"/>
  <c r="H13" i="617"/>
  <c r="G13" i="617"/>
  <c r="F13" i="617"/>
  <c r="H12" i="617"/>
  <c r="G12" i="617"/>
  <c r="F12" i="617"/>
  <c r="H11" i="617"/>
  <c r="G11" i="617"/>
  <c r="F11" i="617"/>
  <c r="H10" i="617"/>
  <c r="G10" i="617"/>
  <c r="F10" i="617"/>
  <c r="H9" i="617"/>
  <c r="G9" i="617"/>
  <c r="F9" i="617"/>
  <c r="H8" i="617"/>
  <c r="G8" i="617"/>
  <c r="F8" i="617"/>
  <c r="H7" i="617"/>
  <c r="G7" i="617"/>
  <c r="F7" i="617"/>
  <c r="H38" i="616"/>
  <c r="G38" i="616"/>
  <c r="F38" i="616"/>
  <c r="H37" i="616"/>
  <c r="G37" i="616"/>
  <c r="F37" i="616"/>
  <c r="H36" i="616"/>
  <c r="G36" i="616"/>
  <c r="F36" i="616"/>
  <c r="H35" i="616"/>
  <c r="G35" i="616"/>
  <c r="F35" i="616"/>
  <c r="H34" i="616"/>
  <c r="G34" i="616"/>
  <c r="F34" i="616"/>
  <c r="H33" i="616"/>
  <c r="G33" i="616"/>
  <c r="F33" i="616"/>
  <c r="H32" i="616"/>
  <c r="G32" i="616"/>
  <c r="F32" i="616"/>
  <c r="H31" i="616"/>
  <c r="G31" i="616"/>
  <c r="F31" i="616"/>
  <c r="H30" i="616"/>
  <c r="G30" i="616"/>
  <c r="F30" i="616"/>
  <c r="H29" i="616"/>
  <c r="G29" i="616"/>
  <c r="F29" i="616"/>
  <c r="H28" i="616"/>
  <c r="G28" i="616"/>
  <c r="F28" i="616"/>
  <c r="H27" i="616"/>
  <c r="G27" i="616"/>
  <c r="F27" i="616"/>
  <c r="H26" i="616"/>
  <c r="G26" i="616"/>
  <c r="F26" i="616"/>
  <c r="H25" i="616"/>
  <c r="G25" i="616"/>
  <c r="F25" i="616"/>
  <c r="H24" i="616"/>
  <c r="G24" i="616"/>
  <c r="F24" i="616"/>
  <c r="H23" i="616"/>
  <c r="G23" i="616"/>
  <c r="F23" i="616"/>
  <c r="H22" i="616"/>
  <c r="G22" i="616"/>
  <c r="F22" i="616"/>
  <c r="H21" i="616"/>
  <c r="G21" i="616"/>
  <c r="F21" i="616"/>
  <c r="H20" i="616"/>
  <c r="G20" i="616"/>
  <c r="F20" i="616"/>
  <c r="H19" i="616"/>
  <c r="G19" i="616"/>
  <c r="F19" i="616"/>
  <c r="H18" i="616"/>
  <c r="G18" i="616"/>
  <c r="F18" i="616"/>
  <c r="H17" i="616"/>
  <c r="G17" i="616"/>
  <c r="F17" i="616"/>
  <c r="H16" i="616"/>
  <c r="G16" i="616"/>
  <c r="F16" i="616"/>
  <c r="H15" i="616"/>
  <c r="G15" i="616"/>
  <c r="F15" i="616"/>
  <c r="H14" i="616"/>
  <c r="G14" i="616"/>
  <c r="F14" i="616"/>
  <c r="H13" i="616"/>
  <c r="G13" i="616"/>
  <c r="F13" i="616"/>
  <c r="H12" i="616"/>
  <c r="G12" i="616"/>
  <c r="F12" i="616"/>
  <c r="H11" i="616"/>
  <c r="G11" i="616"/>
  <c r="F11" i="616"/>
  <c r="H10" i="616"/>
  <c r="G10" i="616"/>
  <c r="F10" i="616"/>
  <c r="H9" i="616"/>
  <c r="G9" i="616"/>
  <c r="F9" i="616"/>
  <c r="H8" i="616"/>
  <c r="G8" i="616"/>
  <c r="F8" i="616"/>
  <c r="H7" i="616"/>
  <c r="G7" i="616"/>
  <c r="F7" i="616"/>
  <c r="E11" i="615"/>
  <c r="D11" i="615"/>
  <c r="C11" i="615"/>
  <c r="F10" i="615"/>
  <c r="F9" i="615"/>
  <c r="F8" i="615"/>
  <c r="G8" i="614"/>
  <c r="F8" i="614"/>
  <c r="E11" i="613"/>
  <c r="D11" i="613"/>
  <c r="C11" i="613"/>
  <c r="F10" i="613"/>
  <c r="F9" i="613"/>
  <c r="F8" i="613"/>
  <c r="C26" i="612"/>
  <c r="B26" i="612"/>
  <c r="G8" i="612"/>
  <c r="F8" i="612"/>
  <c r="H80" i="611" l="1"/>
  <c r="H78" i="611"/>
  <c r="H77" i="611"/>
  <c r="S75" i="611"/>
  <c r="S74" i="611"/>
  <c r="S73" i="611"/>
  <c r="S72" i="611"/>
  <c r="S71" i="611"/>
  <c r="S70" i="611"/>
  <c r="S69" i="611"/>
  <c r="S68" i="611"/>
  <c r="S67" i="611"/>
  <c r="S66" i="611"/>
  <c r="S65" i="611"/>
  <c r="S64" i="611"/>
  <c r="S63" i="611"/>
  <c r="S62" i="611"/>
  <c r="S61" i="611"/>
  <c r="S60" i="611"/>
  <c r="S59" i="611"/>
  <c r="S58" i="611"/>
  <c r="S57" i="611"/>
  <c r="S56" i="611"/>
  <c r="S55" i="611"/>
  <c r="S54" i="611"/>
  <c r="S53" i="611"/>
  <c r="S52" i="611"/>
  <c r="S51" i="611"/>
  <c r="S50" i="611"/>
  <c r="S49" i="611"/>
  <c r="S48" i="611"/>
  <c r="S47" i="611"/>
  <c r="S46" i="611"/>
  <c r="S45" i="611"/>
  <c r="S44" i="611"/>
  <c r="S43" i="611"/>
  <c r="S42" i="611"/>
  <c r="S41" i="611"/>
  <c r="S40" i="611"/>
  <c r="S39" i="611"/>
  <c r="S38" i="611"/>
  <c r="S37" i="611"/>
  <c r="S36" i="611"/>
  <c r="S35" i="611"/>
  <c r="S34" i="611"/>
  <c r="S33" i="611"/>
  <c r="S32" i="611"/>
  <c r="S31" i="611"/>
  <c r="S30" i="611"/>
  <c r="S29" i="611"/>
  <c r="S28" i="611"/>
  <c r="S27" i="611"/>
  <c r="S26" i="611"/>
  <c r="S25" i="611"/>
  <c r="S24" i="611"/>
  <c r="S23" i="611"/>
  <c r="S22" i="611"/>
  <c r="S21" i="611"/>
  <c r="S20" i="611"/>
  <c r="S19" i="611"/>
  <c r="S18" i="611"/>
  <c r="S17" i="611"/>
  <c r="S16" i="611"/>
  <c r="S15" i="611"/>
  <c r="S14" i="611"/>
  <c r="S13" i="611"/>
  <c r="S12" i="611"/>
  <c r="S11" i="611"/>
  <c r="S10" i="611"/>
  <c r="S9" i="611"/>
  <c r="S8" i="611"/>
  <c r="S7" i="611"/>
  <c r="D43" i="610"/>
  <c r="AC65" i="609"/>
  <c r="AA65" i="609"/>
  <c r="AA61" i="609"/>
  <c r="AB65" i="609" l="1"/>
  <c r="G134" i="608"/>
  <c r="K6" i="608"/>
  <c r="H78" i="605"/>
  <c r="K77" i="605"/>
  <c r="I77" i="605"/>
  <c r="H77" i="605"/>
  <c r="G77" i="605"/>
  <c r="F77" i="605"/>
  <c r="H76" i="605"/>
  <c r="G76" i="605"/>
  <c r="F76" i="605"/>
  <c r="H75" i="605"/>
  <c r="G75" i="605"/>
  <c r="F75" i="605"/>
  <c r="H74" i="605"/>
  <c r="G74" i="605"/>
  <c r="F74" i="605"/>
  <c r="I73" i="605"/>
  <c r="J77" i="605" l="1"/>
  <c r="B17" i="60"/>
  <c r="B16" i="60"/>
  <c r="B17" i="62"/>
  <c r="B16" i="62"/>
  <c r="B22" i="64"/>
  <c r="B21" i="64"/>
  <c r="B14" i="63" l="1"/>
  <c r="B10" i="63"/>
  <c r="B8" i="63"/>
  <c r="B7" i="63"/>
  <c r="B6" i="63"/>
  <c r="B14" i="61"/>
  <c r="B7" i="61"/>
  <c r="B14" i="59"/>
  <c r="B13" i="59"/>
  <c r="B12" i="59"/>
  <c r="B11" i="59"/>
  <c r="B10" i="59"/>
  <c r="B9" i="59"/>
  <c r="B8" i="59"/>
  <c r="B7" i="59"/>
  <c r="B6" i="59"/>
  <c r="B5" i="59"/>
  <c r="B16" i="58"/>
  <c r="B15" i="58"/>
  <c r="B10" i="57"/>
  <c r="B7" i="57"/>
  <c r="B6" i="57"/>
  <c r="I16" i="54"/>
  <c r="I17" i="54"/>
  <c r="B17" i="54"/>
  <c r="V15" i="54"/>
  <c r="W9" i="54" s="1"/>
  <c r="C35" i="53"/>
  <c r="W7" i="54" l="1"/>
  <c r="W12" i="54"/>
  <c r="W8" i="54"/>
  <c r="W14" i="54"/>
  <c r="W11" i="54"/>
  <c r="W10" i="54"/>
  <c r="W13" i="54"/>
  <c r="B15" i="59"/>
  <c r="I13" i="51"/>
  <c r="P12" i="51"/>
  <c r="P11" i="51"/>
  <c r="P10" i="51"/>
  <c r="P9" i="51"/>
  <c r="P8" i="51"/>
  <c r="P7" i="51"/>
  <c r="P6" i="51"/>
  <c r="I14" i="48"/>
  <c r="P13" i="48"/>
  <c r="P12" i="48"/>
  <c r="P11" i="48"/>
  <c r="P10" i="48"/>
  <c r="P9" i="48"/>
  <c r="P8" i="48"/>
  <c r="P7" i="48"/>
  <c r="P6" i="48"/>
  <c r="W15" i="54" l="1"/>
  <c r="P14" i="48"/>
  <c r="P13" i="51"/>
  <c r="B36" i="45" l="1"/>
  <c r="C13" i="39"/>
  <c r="B13" i="39"/>
  <c r="E12" i="39"/>
  <c r="D12" i="39"/>
  <c r="E11" i="39"/>
  <c r="D11" i="39"/>
  <c r="E10" i="39"/>
  <c r="D10" i="39"/>
  <c r="E9" i="39"/>
  <c r="D9" i="39"/>
  <c r="E8" i="39"/>
  <c r="D8" i="39"/>
  <c r="E7" i="39"/>
  <c r="D7" i="39"/>
  <c r="E6" i="39"/>
  <c r="D6" i="39"/>
  <c r="E5" i="39"/>
  <c r="D5" i="39"/>
  <c r="E13" i="39" l="1"/>
  <c r="D13" i="39"/>
  <c r="L11" i="255"/>
  <c r="K11" i="255"/>
  <c r="J11" i="255"/>
  <c r="I11" i="255"/>
  <c r="L10" i="255"/>
  <c r="K10" i="255"/>
  <c r="J10" i="255"/>
  <c r="I10" i="255"/>
  <c r="L9" i="255"/>
  <c r="K9" i="255"/>
  <c r="J9" i="255"/>
  <c r="I9" i="255"/>
  <c r="L8" i="255"/>
  <c r="K8" i="255"/>
  <c r="J8" i="255"/>
  <c r="I8" i="255"/>
  <c r="L7" i="255"/>
  <c r="K7" i="255"/>
  <c r="J7" i="255"/>
  <c r="I7" i="255"/>
  <c r="L6" i="255"/>
  <c r="K6" i="255"/>
  <c r="J6" i="255"/>
  <c r="I6" i="255"/>
  <c r="B33" i="65" l="1"/>
  <c r="B12" i="65" l="1"/>
  <c r="B11" i="65"/>
  <c r="B9" i="65"/>
  <c r="B8" i="65"/>
  <c r="B6" i="65"/>
  <c r="B10" i="65"/>
  <c r="B7" i="65"/>
  <c r="B15" i="63"/>
  <c r="B12" i="63"/>
  <c r="B9" i="63"/>
  <c r="B10" i="61" l="1"/>
  <c r="B6" i="61"/>
  <c r="B8" i="57"/>
  <c r="B14" i="55"/>
  <c r="C19" i="53"/>
  <c r="D19" i="53"/>
  <c r="C30" i="53" s="1"/>
  <c r="C13" i="52"/>
  <c r="D13" i="52"/>
  <c r="E13" i="52"/>
  <c r="O12" i="51"/>
  <c r="O11" i="51"/>
  <c r="O10" i="51"/>
  <c r="O9" i="51"/>
  <c r="O8" i="51"/>
  <c r="O7" i="51"/>
  <c r="O6" i="51"/>
  <c r="H13" i="51"/>
  <c r="O13" i="48"/>
  <c r="O12" i="48"/>
  <c r="O11" i="48"/>
  <c r="O10" i="48"/>
  <c r="O9" i="48"/>
  <c r="O8" i="48"/>
  <c r="O7" i="48"/>
  <c r="O6" i="48"/>
  <c r="H14" i="48"/>
  <c r="C32" i="53" l="1"/>
  <c r="O13" i="51"/>
  <c r="O14" i="48"/>
  <c r="C23" i="53"/>
  <c r="G13" i="51" l="1"/>
  <c r="F13" i="51"/>
  <c r="E13" i="51"/>
  <c r="N12" i="51"/>
  <c r="M12" i="51"/>
  <c r="L12" i="51"/>
  <c r="N11" i="51"/>
  <c r="M11" i="51"/>
  <c r="L11" i="51"/>
  <c r="N10" i="51"/>
  <c r="M10" i="51"/>
  <c r="L10" i="51"/>
  <c r="N9" i="51"/>
  <c r="M9" i="51"/>
  <c r="L9" i="51"/>
  <c r="N8" i="51"/>
  <c r="M8" i="51"/>
  <c r="L8" i="51"/>
  <c r="N7" i="51"/>
  <c r="M7" i="51"/>
  <c r="L7" i="51"/>
  <c r="N6" i="51"/>
  <c r="M6" i="51"/>
  <c r="L6" i="51"/>
  <c r="C13" i="50"/>
  <c r="B13" i="50"/>
  <c r="E12" i="50"/>
  <c r="D12" i="50"/>
  <c r="E11" i="50"/>
  <c r="D11" i="50"/>
  <c r="E10" i="50"/>
  <c r="D10" i="50"/>
  <c r="E9" i="50"/>
  <c r="D9" i="50"/>
  <c r="E8" i="50"/>
  <c r="D8" i="50"/>
  <c r="E7" i="50"/>
  <c r="D7" i="50"/>
  <c r="E6" i="50"/>
  <c r="D6" i="50"/>
  <c r="C13" i="49"/>
  <c r="B13" i="49"/>
  <c r="E12" i="49"/>
  <c r="D12" i="49"/>
  <c r="E11" i="49"/>
  <c r="D11" i="49"/>
  <c r="E10" i="49"/>
  <c r="D10" i="49"/>
  <c r="E9" i="49"/>
  <c r="D9" i="49"/>
  <c r="E8" i="49"/>
  <c r="D8" i="49"/>
  <c r="E7" i="49"/>
  <c r="D7" i="49"/>
  <c r="E6" i="49"/>
  <c r="D6" i="49"/>
  <c r="G14" i="48"/>
  <c r="F14" i="48"/>
  <c r="E14" i="48"/>
  <c r="N13" i="48"/>
  <c r="M13" i="48"/>
  <c r="L13" i="48"/>
  <c r="K13" i="48"/>
  <c r="J13" i="48"/>
  <c r="N12" i="48"/>
  <c r="M12" i="48"/>
  <c r="L12" i="48"/>
  <c r="K12" i="48"/>
  <c r="J12" i="48"/>
  <c r="N11" i="48"/>
  <c r="M11" i="48"/>
  <c r="L11" i="48"/>
  <c r="K11" i="48"/>
  <c r="J11" i="48"/>
  <c r="N10" i="48"/>
  <c r="M10" i="48"/>
  <c r="L10" i="48"/>
  <c r="K10" i="48"/>
  <c r="J10" i="48"/>
  <c r="N9" i="48"/>
  <c r="M9" i="48"/>
  <c r="L9" i="48"/>
  <c r="K9" i="48"/>
  <c r="J9" i="48"/>
  <c r="N8" i="48"/>
  <c r="M8" i="48"/>
  <c r="L8" i="48"/>
  <c r="K8" i="48"/>
  <c r="J8" i="48"/>
  <c r="N7" i="48"/>
  <c r="M7" i="48"/>
  <c r="L7" i="48"/>
  <c r="K7" i="48"/>
  <c r="J7" i="48"/>
  <c r="N6" i="48"/>
  <c r="M6" i="48"/>
  <c r="L6" i="48"/>
  <c r="K6" i="48"/>
  <c r="J6" i="48"/>
  <c r="C14" i="47"/>
  <c r="B14" i="47"/>
  <c r="E13" i="47"/>
  <c r="D13" i="47"/>
  <c r="E12" i="47"/>
  <c r="D12" i="47"/>
  <c r="E11" i="47"/>
  <c r="D11" i="47"/>
  <c r="E10" i="47"/>
  <c r="D10" i="47"/>
  <c r="E9" i="47"/>
  <c r="D9" i="47"/>
  <c r="E8" i="47"/>
  <c r="D8" i="47"/>
  <c r="E7" i="47"/>
  <c r="D7" i="47"/>
  <c r="E6" i="47"/>
  <c r="D6" i="47"/>
  <c r="C14" i="246"/>
  <c r="B14" i="246"/>
  <c r="E13" i="246"/>
  <c r="D13" i="246"/>
  <c r="E12" i="246"/>
  <c r="D12" i="246"/>
  <c r="E11" i="246"/>
  <c r="D11" i="246"/>
  <c r="E10" i="246"/>
  <c r="D10" i="246"/>
  <c r="E9" i="246"/>
  <c r="D9" i="246"/>
  <c r="E8" i="246"/>
  <c r="D8" i="246"/>
  <c r="E7" i="246"/>
  <c r="D7" i="246"/>
  <c r="E6" i="246"/>
  <c r="D6" i="246"/>
  <c r="C14" i="46"/>
  <c r="B14" i="46"/>
  <c r="E13" i="46"/>
  <c r="D13" i="46"/>
  <c r="E12" i="46"/>
  <c r="D12" i="46"/>
  <c r="E11" i="46"/>
  <c r="D11" i="46"/>
  <c r="E10" i="46"/>
  <c r="D10" i="46"/>
  <c r="E9" i="46"/>
  <c r="D9" i="46"/>
  <c r="E8" i="46"/>
  <c r="D8" i="46"/>
  <c r="E7" i="46"/>
  <c r="D7" i="46"/>
  <c r="E6" i="46"/>
  <c r="D6" i="46"/>
  <c r="Q10" i="51" l="1"/>
  <c r="Q7" i="48"/>
  <c r="Q12" i="51"/>
  <c r="Q12" i="48"/>
  <c r="Q13" i="48"/>
  <c r="Q6" i="51"/>
  <c r="Q10" i="48"/>
  <c r="Q9" i="48"/>
  <c r="Q6" i="48"/>
  <c r="Q11" i="48"/>
  <c r="Q8" i="48"/>
  <c r="Q9" i="51"/>
  <c r="Q7" i="51"/>
  <c r="Q8" i="51"/>
  <c r="Q11" i="51"/>
  <c r="E14" i="46"/>
  <c r="D13" i="50"/>
  <c r="E14" i="47"/>
  <c r="D14" i="246"/>
  <c r="E13" i="50"/>
  <c r="D13" i="49"/>
  <c r="E13" i="49"/>
  <c r="E14" i="246"/>
  <c r="L13" i="51"/>
  <c r="M13" i="51"/>
  <c r="N13" i="51"/>
  <c r="N14" i="48"/>
  <c r="L14" i="48"/>
  <c r="K14" i="48"/>
  <c r="M14" i="48"/>
  <c r="J14" i="48"/>
  <c r="D14" i="47"/>
  <c r="D14" i="46"/>
  <c r="B13" i="63"/>
  <c r="B13" i="61"/>
  <c r="B17" i="56"/>
  <c r="B16" i="56"/>
  <c r="C13" i="55"/>
  <c r="B16" i="54"/>
  <c r="F18" i="53"/>
  <c r="E18" i="53"/>
  <c r="F17" i="53"/>
  <c r="E17" i="53"/>
  <c r="F16" i="53"/>
  <c r="E16" i="53"/>
  <c r="F15" i="53"/>
  <c r="E15" i="53"/>
  <c r="F14" i="53"/>
  <c r="E14" i="53"/>
  <c r="F13" i="53"/>
  <c r="E13" i="53"/>
  <c r="F12" i="53"/>
  <c r="E12" i="53"/>
  <c r="F11" i="53"/>
  <c r="E11" i="53"/>
  <c r="F10" i="53"/>
  <c r="E10" i="53"/>
  <c r="F9" i="53"/>
  <c r="E9" i="53"/>
  <c r="F8" i="53"/>
  <c r="E8" i="53"/>
  <c r="F7" i="53"/>
  <c r="E7" i="53"/>
  <c r="F6" i="53"/>
  <c r="E6" i="53"/>
  <c r="F5" i="53"/>
  <c r="E5" i="53"/>
  <c r="D24" i="52"/>
  <c r="C24" i="52"/>
  <c r="D23" i="52"/>
  <c r="C23" i="52"/>
  <c r="D22" i="52"/>
  <c r="C22" i="52"/>
  <c r="D21" i="52"/>
  <c r="C21" i="52"/>
  <c r="D20" i="52"/>
  <c r="C20" i="52"/>
  <c r="D19" i="52"/>
  <c r="C19" i="52"/>
  <c r="D18" i="52"/>
  <c r="C18" i="52"/>
  <c r="D17" i="52"/>
  <c r="C17" i="52"/>
  <c r="E18" i="45"/>
  <c r="D18" i="45"/>
  <c r="E17" i="45"/>
  <c r="D17" i="45"/>
  <c r="E16" i="45"/>
  <c r="D16" i="45"/>
  <c r="E15" i="45"/>
  <c r="D15" i="45"/>
  <c r="E14" i="45"/>
  <c r="D14" i="45"/>
  <c r="E13" i="45"/>
  <c r="D13" i="45"/>
  <c r="E12" i="45"/>
  <c r="D12" i="45"/>
  <c r="E11" i="45"/>
  <c r="D11" i="45"/>
  <c r="E10" i="45"/>
  <c r="D10" i="45"/>
  <c r="E9" i="45"/>
  <c r="D9" i="45"/>
  <c r="E8" i="45"/>
  <c r="D8" i="45"/>
  <c r="E7" i="45"/>
  <c r="D7" i="45"/>
  <c r="E6" i="45"/>
  <c r="D6" i="45"/>
  <c r="E5" i="45"/>
  <c r="D5" i="45"/>
  <c r="B19" i="45"/>
  <c r="C19" i="45"/>
  <c r="Q14" i="48" l="1"/>
  <c r="E18" i="52"/>
  <c r="B24" i="45"/>
  <c r="C36" i="45"/>
  <c r="B33" i="45"/>
  <c r="C25" i="52"/>
  <c r="E19" i="45"/>
  <c r="B28" i="45"/>
  <c r="B31" i="45"/>
  <c r="B32" i="45"/>
  <c r="B25" i="45"/>
  <c r="C6" i="55"/>
  <c r="D25" i="52"/>
  <c r="C7" i="55"/>
  <c r="Q13" i="51"/>
  <c r="D19" i="45"/>
  <c r="B13" i="65" l="1"/>
  <c r="B12" i="61" l="1"/>
  <c r="B9" i="61"/>
  <c r="B8" i="61"/>
  <c r="H17" i="54" l="1"/>
  <c r="D16" i="54"/>
  <c r="C16" i="54"/>
  <c r="E19" i="53"/>
  <c r="F19" i="53"/>
  <c r="C31" i="53" l="1"/>
  <c r="C24" i="53"/>
  <c r="C25" i="53"/>
  <c r="C29" i="53"/>
  <c r="C26" i="53"/>
  <c r="C27" i="53"/>
  <c r="C28" i="53"/>
  <c r="C33" i="53" l="1"/>
  <c r="B11" i="63" l="1"/>
  <c r="B11" i="61"/>
  <c r="B26" i="60"/>
  <c r="B25" i="60"/>
  <c r="B22" i="60"/>
  <c r="B21" i="60"/>
  <c r="B36" i="58"/>
  <c r="B35" i="58"/>
  <c r="C12" i="55"/>
  <c r="C11" i="55"/>
  <c r="C10" i="55"/>
  <c r="C9" i="55"/>
  <c r="C8" i="55"/>
  <c r="D55" i="54"/>
  <c r="D54" i="54"/>
  <c r="D53" i="54"/>
  <c r="D52" i="54"/>
  <c r="D51" i="54"/>
  <c r="D50" i="54"/>
  <c r="D49" i="54"/>
  <c r="D48" i="54"/>
  <c r="G17" i="54"/>
  <c r="F17" i="54"/>
  <c r="E17" i="54"/>
  <c r="D17" i="54"/>
  <c r="C17" i="54"/>
  <c r="H16" i="54"/>
  <c r="G16" i="54"/>
  <c r="F16" i="54"/>
  <c r="E16" i="54"/>
  <c r="P15" i="54"/>
  <c r="B14" i="65" l="1"/>
  <c r="D56" i="54"/>
  <c r="B26" i="45"/>
  <c r="B30" i="45"/>
  <c r="B16" i="63"/>
  <c r="B15" i="61"/>
  <c r="B9" i="57"/>
  <c r="B14" i="57" s="1"/>
  <c r="C14" i="55"/>
  <c r="B27" i="45"/>
  <c r="B29" i="45"/>
  <c r="B11" i="57" l="1"/>
  <c r="B34" i="45"/>
</calcChain>
</file>

<file path=xl/sharedStrings.xml><?xml version="1.0" encoding="utf-8"?>
<sst xmlns="http://schemas.openxmlformats.org/spreadsheetml/2006/main" count="10580" uniqueCount="1590">
  <si>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</si>
  <si>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</si>
  <si>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</si>
  <si>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</si>
  <si>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</si>
  <si>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</si>
  <si>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</si>
  <si>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</si>
  <si>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</si>
  <si>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</si>
  <si>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</si>
  <si>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</si>
  <si>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</si>
  <si>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</si>
  <si>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</si>
  <si>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</si>
  <si>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</si>
  <si>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</si>
  <si>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</si>
  <si>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</si>
  <si>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</si>
  <si>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</si>
  <si>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</si>
  <si>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</si>
  <si>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</si>
  <si>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</si>
  <si>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</si>
  <si>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</si>
  <si>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</si>
  <si>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</si>
  <si>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</si>
  <si>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</si>
  <si>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</si>
  <si>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</si>
  <si>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 xml:space="preserve"> </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</si>
  <si>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</si>
  <si>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</si>
  <si>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</si>
  <si>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</si>
  <si>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</si>
  <si>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</si>
  <si>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</si>
  <si>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</si>
  <si>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</si>
  <si>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</si>
  <si>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</si>
  <si>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</si>
  <si>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</si>
  <si>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</si>
  <si>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</si>
  <si>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</si>
  <si>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</si>
  <si>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</si>
  <si>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</si>
  <si>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</si>
  <si>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</si>
  <si>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</si>
  <si>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V2</t>
  </si>
  <si>
    <t>V1</t>
  </si>
  <si>
    <t>INPC Nacional</t>
  </si>
  <si>
    <t>INPC GDL</t>
  </si>
  <si>
    <t>INPC TEP</t>
  </si>
  <si>
    <t>Guadalajara</t>
  </si>
  <si>
    <t>Tepatitlán</t>
  </si>
  <si>
    <t>Inflación mes anterior Guadalajara</t>
  </si>
  <si>
    <t>Inflación promedio anual Guadalajara</t>
  </si>
  <si>
    <t>inf_acumulada_gdl</t>
  </si>
  <si>
    <t>Inflacián mes anterior Tepatitlán</t>
  </si>
  <si>
    <t>Inflacián promedio anual Tepatitlán</t>
  </si>
  <si>
    <t>2013</t>
  </si>
  <si>
    <t>Ene</t>
  </si>
  <si>
    <t>Feb</t>
  </si>
  <si>
    <t>Mar</t>
  </si>
  <si>
    <t>Abr</t>
  </si>
  <si>
    <t>May</t>
  </si>
  <si>
    <t>Jun</t>
  </si>
  <si>
    <t>Jul</t>
  </si>
  <si>
    <t>Ago</t>
  </si>
  <si>
    <t>Sep</t>
  </si>
  <si>
    <t>Oct</t>
  </si>
  <si>
    <t>Nov</t>
  </si>
  <si>
    <t>Dic</t>
  </si>
  <si>
    <t>2014</t>
  </si>
  <si>
    <t>2015</t>
  </si>
  <si>
    <t>2016</t>
  </si>
  <si>
    <t>2017</t>
  </si>
  <si>
    <t>2018</t>
  </si>
  <si>
    <t>2019</t>
  </si>
  <si>
    <t>2020</t>
  </si>
  <si>
    <t>posic</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</si>
  <si>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</si>
  <si>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</si>
  <si>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</si>
  <si>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</si>
  <si>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</si>
  <si>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</si>
  <si>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</si>
  <si>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</si>
  <si>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</si>
  <si>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</si>
  <si>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</si>
  <si>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</si>
  <si>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</si>
  <si>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</si>
  <si>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</si>
  <si>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</si>
  <si>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</si>
  <si>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</si>
  <si>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</si>
  <si>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</si>
  <si>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</si>
  <si>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</si>
  <si>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</si>
  <si>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</si>
  <si>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</si>
  <si>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</si>
  <si>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</si>
  <si>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</si>
  <si>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</si>
  <si>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</si>
  <si>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</si>
  <si>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</si>
  <si>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</si>
  <si>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</si>
  <si>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</si>
  <si>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</si>
  <si>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</si>
  <si>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</si>
  <si>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</si>
  <si>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</si>
  <si>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</si>
  <si>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</si>
  <si>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</si>
  <si>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</si>
  <si>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</si>
  <si>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</si>
  <si>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</si>
  <si>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</si>
  <si>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</si>
  <si>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</si>
  <si>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</si>
  <si>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</si>
  <si>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</si>
  <si>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</si>
  <si>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</si>
  <si>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</si>
  <si>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General</t>
  </si>
  <si>
    <t>Alimentos</t>
  </si>
  <si>
    <t>Ropa</t>
  </si>
  <si>
    <t>Vivienda</t>
  </si>
  <si>
    <t>Muebles</t>
  </si>
  <si>
    <t>Salud</t>
  </si>
  <si>
    <t>Transporte</t>
  </si>
  <si>
    <t>Educación</t>
  </si>
  <si>
    <t>Clave</t>
  </si>
  <si>
    <t>Var anual mar 2020</t>
  </si>
  <si>
    <t>Lugar</t>
  </si>
  <si>
    <t>Estado</t>
  </si>
  <si>
    <t>Var Ali</t>
  </si>
  <si>
    <t>Var Rop</t>
  </si>
  <si>
    <t>Var Viv Anual</t>
  </si>
  <si>
    <t>Var Mueb</t>
  </si>
  <si>
    <t>Var Salud</t>
  </si>
  <si>
    <t>Var Transp</t>
  </si>
  <si>
    <t>Var Edu</t>
  </si>
  <si>
    <t>Var Otr</t>
  </si>
  <si>
    <t>Fuente: IIEG, con información de la Comisión Reguladora de Energía (CRE).</t>
  </si>
  <si>
    <t>Regular</t>
  </si>
  <si>
    <t>Premium</t>
  </si>
  <si>
    <t>Diésel</t>
  </si>
  <si>
    <t>var</t>
  </si>
  <si>
    <t>abs</t>
  </si>
  <si>
    <t>Regular deflactado</t>
  </si>
  <si>
    <t>ENE</t>
  </si>
  <si>
    <t>FEB</t>
  </si>
  <si>
    <t>MAR</t>
  </si>
  <si>
    <t>ABR</t>
  </si>
  <si>
    <t>MAY</t>
  </si>
  <si>
    <t>JUN</t>
  </si>
  <si>
    <t>JUL</t>
  </si>
  <si>
    <t>AGO</t>
  </si>
  <si>
    <t>SEP</t>
  </si>
  <si>
    <t>OCT</t>
  </si>
  <si>
    <t>NOV</t>
  </si>
  <si>
    <t>DIC</t>
  </si>
  <si>
    <t>Premium deflactado</t>
  </si>
  <si>
    <t>Diesel</t>
  </si>
  <si>
    <t>Diesel deflactada</t>
  </si>
  <si>
    <t>Pesos por litro</t>
  </si>
  <si>
    <t>Lugar R</t>
  </si>
  <si>
    <t>Lugar P</t>
  </si>
  <si>
    <t>Lugar D</t>
  </si>
  <si>
    <t>Max</t>
  </si>
  <si>
    <t>Min</t>
  </si>
  <si>
    <t>nuevos</t>
  </si>
  <si>
    <t>Fuente: IIEG, con información del IMSS.</t>
  </si>
  <si>
    <t>Permanentes</t>
  </si>
  <si>
    <t>Eventuales</t>
  </si>
  <si>
    <t>Municipio</t>
  </si>
  <si>
    <t>Nuevos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</si>
  <si>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</si>
  <si>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</si>
  <si>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</si>
  <si>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</si>
  <si>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</si>
  <si>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</si>
  <si>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</si>
  <si>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</si>
  <si>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</si>
  <si>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</si>
  <si>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</si>
  <si>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</si>
  <si>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</si>
  <si>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</si>
  <si>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</si>
  <si>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</si>
  <si>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</si>
  <si>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</si>
  <si>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</si>
  <si>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</si>
  <si>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</si>
  <si>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</si>
  <si>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</si>
  <si>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</si>
  <si>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</si>
  <si>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</si>
  <si>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</si>
  <si>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</si>
  <si>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</si>
  <si>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</si>
  <si>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</si>
  <si>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</si>
  <si>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</si>
  <si>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</si>
  <si>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</si>
  <si>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</si>
  <si>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</si>
  <si>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</si>
  <si>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</si>
  <si>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</si>
  <si>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</si>
  <si>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</si>
  <si>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</si>
  <si>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</si>
  <si>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</si>
  <si>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</si>
  <si>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</si>
  <si>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</si>
  <si>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</si>
  <si>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</si>
  <si>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</si>
  <si>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</si>
  <si>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</si>
  <si>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</si>
  <si>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</si>
  <si>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</si>
  <si>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</si>
  <si>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</si>
  <si>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</si>
  <si>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</si>
  <si>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</si>
  <si>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</si>
  <si>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</si>
  <si>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</si>
  <si>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</si>
  <si>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</si>
  <si>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</si>
  <si>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</si>
  <si>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</si>
  <si>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</si>
  <si>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</si>
  <si>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</si>
  <si>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</si>
  <si>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</si>
  <si>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</si>
  <si>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</si>
  <si>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</si>
  <si>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</si>
  <si>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</si>
  <si>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</si>
  <si>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</si>
  <si>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</si>
  <si>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</si>
  <si>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</si>
  <si>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</si>
  <si>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</si>
  <si>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</si>
  <si>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</si>
  <si>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</si>
  <si>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</si>
  <si>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</si>
  <si>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</si>
  <si>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</si>
  <si>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</si>
  <si>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</si>
  <si>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</si>
  <si>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</si>
  <si>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</si>
  <si>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</si>
  <si>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</si>
  <si>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</si>
  <si>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</si>
  <si>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</si>
  <si>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</si>
  <si>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</si>
  <si>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</si>
  <si>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</si>
  <si>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</si>
  <si>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</si>
  <si>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</si>
  <si>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</si>
  <si>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</si>
  <si>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</si>
  <si>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</si>
  <si>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</si>
  <si>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</si>
  <si>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</si>
  <si>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</si>
  <si>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</si>
  <si>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</si>
  <si>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</si>
  <si>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</si>
  <si>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</si>
  <si>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</si>
  <si>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</si>
  <si>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</si>
  <si>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</si>
  <si>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</si>
  <si>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</si>
  <si>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</si>
  <si>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</si>
  <si>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</si>
  <si>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</si>
  <si>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</si>
  <si>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</si>
  <si>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</si>
  <si>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</si>
  <si>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mayo/
abril</t>
  </si>
  <si>
    <t>Diciembre
2019</t>
  </si>
  <si>
    <t>Variación 
% 
acumulada</t>
  </si>
  <si>
    <t>Hombres</t>
  </si>
  <si>
    <t>Mujeres</t>
  </si>
  <si>
    <t>Total Jalisco</t>
  </si>
  <si>
    <t>Grupos de edad</t>
  </si>
  <si>
    <t>Etiquetas de fila</t>
  </si>
  <si>
    <t>Suma de Trabajadores Asegurados.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</si>
  <si>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</si>
  <si>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</si>
  <si>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</si>
  <si>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</si>
  <si>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</si>
  <si>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</si>
  <si>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</si>
  <si>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</si>
  <si>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</si>
  <si>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</si>
  <si>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</si>
  <si>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</si>
  <si>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</si>
  <si>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</si>
  <si>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Total general</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</si>
  <si>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</si>
  <si>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</si>
  <si>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</si>
  <si>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</si>
  <si>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</si>
  <si>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</si>
  <si>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</si>
  <si>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</si>
  <si>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</si>
  <si>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</si>
  <si>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</si>
  <si>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</si>
  <si>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</si>
  <si>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</si>
  <si>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</si>
  <si>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</si>
  <si>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</si>
  <si>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</si>
  <si>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</si>
  <si>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</si>
  <si>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</si>
  <si>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</si>
  <si>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</si>
  <si>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</si>
  <si>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2020/Enero</t>
  </si>
  <si>
    <t>2020/Febrero</t>
  </si>
  <si>
    <t>2020/Marzo</t>
  </si>
  <si>
    <t>2020/Abril</t>
  </si>
  <si>
    <t>División Económica</t>
  </si>
  <si>
    <t>2019/Diciembre</t>
  </si>
  <si>
    <t>2020/Mayo</t>
  </si>
  <si>
    <t>2019/Octubre</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</si>
  <si>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</si>
  <si>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</si>
  <si>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</si>
  <si>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</si>
  <si>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</si>
  <si>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</si>
  <si>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</si>
  <si>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</si>
  <si>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</si>
  <si>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</si>
  <si>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</si>
  <si>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</si>
  <si>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</si>
  <si>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</si>
  <si>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</si>
  <si>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</si>
  <si>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</si>
  <si>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</si>
  <si>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</si>
  <si>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</si>
  <si>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</si>
  <si>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</si>
  <si>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</si>
  <si>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</si>
  <si>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</si>
  <si>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</si>
  <si>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</si>
  <si>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</si>
  <si>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</si>
  <si>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</si>
  <si>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</si>
  <si>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</si>
  <si>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</si>
  <si>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</si>
  <si>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</si>
  <si>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</si>
  <si>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</si>
  <si>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</si>
  <si>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</si>
  <si>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</si>
  <si>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</si>
  <si>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</si>
  <si>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</si>
  <si>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</si>
  <si>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</si>
  <si>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Fuente: IIEG, con información de INEGI, Cuentas Nacionales.</t>
  </si>
  <si>
    <t>Mes</t>
  </si>
  <si>
    <t>Variación promedio</t>
  </si>
  <si>
    <t>Actividad</t>
  </si>
  <si>
    <t>Actividades secundarias</t>
  </si>
  <si>
    <t>Industrias manufactureras</t>
  </si>
  <si>
    <t>Fuente: IIEG, con información de INEGI, ENEC.</t>
  </si>
  <si>
    <t>Valor de la producción</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</si>
  <si>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</si>
  <si>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</si>
  <si>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</si>
  <si>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</si>
  <si>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</si>
  <si>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</si>
  <si>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</si>
  <si>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</si>
  <si>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</si>
  <si>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</si>
  <si>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</si>
  <si>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</si>
  <si>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</si>
  <si>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</si>
  <si>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</si>
  <si>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</si>
  <si>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</si>
  <si>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</si>
  <si>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</si>
  <si>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</si>
  <si>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</si>
  <si>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</si>
  <si>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</si>
  <si>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</si>
  <si>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</si>
  <si>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Personal Ocupado</t>
  </si>
  <si>
    <t>Remuneración Media</t>
  </si>
  <si>
    <t>Ingresos</t>
  </si>
  <si>
    <t>En-2020</t>
  </si>
  <si>
    <t>Edo</t>
  </si>
  <si>
    <t>Ingresos_g</t>
  </si>
  <si>
    <t>Quintana Roo</t>
  </si>
  <si>
    <t>Baja California Sur</t>
  </si>
  <si>
    <t>Ciudad de México</t>
  </si>
  <si>
    <t>Nuevo León</t>
  </si>
  <si>
    <t>Baja California</t>
  </si>
  <si>
    <t>San Luis Potosí</t>
  </si>
  <si>
    <t>Estado de México</t>
  </si>
  <si>
    <t>Personal_Ocupado_g</t>
  </si>
  <si>
    <t>Michoacán de Ocampo</t>
  </si>
  <si>
    <t>Fuente: IIEG con información de INEGI a partir de la Asociación Mexicana de la Industria Automotriz.</t>
  </si>
  <si>
    <t>Unidades Vehiculares Eléctricas</t>
  </si>
  <si>
    <t>Unidades Vehiculares Híbridas Plugin (conectables)</t>
  </si>
  <si>
    <t>Unidades Vehiculares Hibridas</t>
  </si>
  <si>
    <t>Promedio Nacional</t>
  </si>
  <si>
    <t>Total Nacional</t>
  </si>
  <si>
    <t>Total de Unidades</t>
  </si>
  <si>
    <t>Población</t>
  </si>
  <si>
    <t>Tasa por cada millón de habitantes</t>
  </si>
  <si>
    <t>clave</t>
  </si>
  <si>
    <t>División_económica</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</si>
  <si>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</si>
  <si>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</si>
  <si>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</si>
  <si>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</si>
  <si>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</si>
  <si>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</si>
  <si>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</si>
  <si>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</si>
  <si>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</si>
  <si>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</si>
  <si>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Exportaciones</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</si>
  <si>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</si>
  <si>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</si>
  <si>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</si>
  <si>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</si>
  <si>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</si>
  <si>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</si>
  <si>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Sacrificio de Ganado en Rastros Municipales.</t>
  </si>
  <si>
    <t>Cabezas Sacrificadas Total</t>
  </si>
  <si>
    <t>https://www.inegi.org.mx/programas/sacrificioganado/default.html#Datos_abiertos</t>
  </si>
  <si>
    <t>Producción de carne en canal</t>
  </si>
  <si>
    <t>Producción de Carne en Canal de Ganado Bovino</t>
  </si>
  <si>
    <t>Por Entidad Federativa</t>
  </si>
  <si>
    <t>Entidad Federativa</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</si>
  <si>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</si>
  <si>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</si>
  <si>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</si>
  <si>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</si>
  <si>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 de Ganado Porcino</t>
  </si>
  <si>
    <t>Producción de Carne en Canal de Ganado Ovino</t>
  </si>
  <si>
    <t>Producción de Carne en Canal de Ganado Caprino</t>
  </si>
  <si>
    <t>Nacional y Jalisco</t>
  </si>
  <si>
    <t>2017-2020</t>
  </si>
  <si>
    <t>AÑO</t>
  </si>
  <si>
    <t>MES</t>
  </si>
  <si>
    <t>2017 - 2018</t>
  </si>
  <si>
    <t>2018 - 2019</t>
  </si>
  <si>
    <t>2019-2020</t>
  </si>
  <si>
    <t>2018-2019</t>
  </si>
  <si>
    <t>2019 - 2020</t>
  </si>
  <si>
    <t>Cabezas Sacrificadas</t>
  </si>
  <si>
    <t>Variación 2018/ 2019</t>
  </si>
  <si>
    <t>Ganado bovino</t>
  </si>
  <si>
    <t>Ganado porcino</t>
  </si>
  <si>
    <t>Ganado ovino</t>
  </si>
  <si>
    <t>Ganado caprino</t>
  </si>
  <si>
    <t>Valor de la Producción de Carne en Canal</t>
  </si>
  <si>
    <t>Miles de Pesos</t>
  </si>
  <si>
    <t>Municipios</t>
  </si>
  <si>
    <t>Ganaron</t>
  </si>
  <si>
    <t>Perdieron</t>
  </si>
  <si>
    <t>Sin cambios</t>
  </si>
  <si>
    <t>Fuente: IIEG con información de INEGI, EMEC.</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</si>
  <si>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</si>
  <si>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</si>
  <si>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</si>
  <si>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</si>
  <si>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</si>
  <si>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</si>
  <si>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</si>
  <si>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</si>
  <si>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</si>
  <si>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</si>
  <si>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</si>
  <si>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</si>
  <si>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</si>
  <si>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</si>
  <si>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</si>
  <si>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</si>
  <si>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</si>
  <si>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</si>
  <si>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</si>
  <si>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</si>
  <si>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</si>
  <si>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</si>
  <si>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Tabla 20</t>
  </si>
  <si>
    <t>Tabla 21</t>
  </si>
  <si>
    <t>Figura 1</t>
  </si>
  <si>
    <t>Figura 2</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</si>
  <si>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</si>
  <si>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</si>
  <si>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</si>
  <si>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</si>
  <si>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</si>
  <si>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</si>
  <si>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</si>
  <si>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</si>
  <si>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</si>
  <si>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</si>
  <si>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</si>
  <si>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</si>
  <si>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</si>
  <si>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</si>
  <si>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</si>
  <si>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</si>
  <si>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</si>
  <si>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</si>
  <si>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</si>
  <si>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</si>
  <si>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</si>
  <si>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</si>
  <si>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</si>
  <si>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</si>
  <si>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</si>
  <si>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</si>
  <si>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</si>
  <si>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</si>
  <si>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</si>
  <si>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</si>
  <si>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</si>
  <si>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</si>
  <si>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</si>
  <si>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</si>
  <si>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</si>
  <si>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</si>
  <si>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</si>
  <si>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</si>
  <si>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49</t>
  </si>
  <si>
    <t>Figura 50</t>
  </si>
  <si>
    <t>Figura 51</t>
  </si>
  <si>
    <t>Figura 52</t>
  </si>
  <si>
    <t>Figura 53</t>
  </si>
  <si>
    <t>Figura 54</t>
  </si>
  <si>
    <t>Figura 55</t>
  </si>
  <si>
    <t>Figura 56</t>
  </si>
  <si>
    <t>Figura 60</t>
  </si>
  <si>
    <t>Figura 61</t>
  </si>
  <si>
    <t>Figura 65</t>
  </si>
  <si>
    <t>Figura 66</t>
  </si>
  <si>
    <t>Figura 67</t>
  </si>
  <si>
    <t>Figura 72</t>
  </si>
  <si>
    <t>Figura 73</t>
  </si>
  <si>
    <t>Figura 74</t>
  </si>
  <si>
    <t>Figura 75</t>
  </si>
  <si>
    <t>Figura 76</t>
  </si>
  <si>
    <t>Figura 77</t>
  </si>
  <si>
    <t>Figura 78</t>
  </si>
  <si>
    <t>Figura 79</t>
  </si>
  <si>
    <t>Figura 80</t>
  </si>
  <si>
    <t>Figura 81</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</si>
  <si>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</si>
  <si>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</si>
  <si>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</si>
  <si>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</si>
  <si>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</si>
  <si>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</si>
  <si>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</si>
  <si>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</si>
  <si>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</si>
  <si>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</si>
  <si>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</si>
  <si>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</si>
  <si>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</si>
  <si>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</si>
  <si>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</si>
  <si>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Figura 97</t>
  </si>
  <si>
    <t>Tamaño</t>
  </si>
  <si>
    <t>2020/Junio</t>
  </si>
  <si>
    <t>COMISIÓN REGULADORA DE ENERGÍA</t>
  </si>
  <si>
    <r>
      <t xml:space="preserve">Precios promedio mensuales de gasolina premium, en estaciones de servicio de expendio al público </t>
    </r>
    <r>
      <rPr>
        <b/>
        <vertAlign val="superscript"/>
        <sz val="10"/>
        <color theme="1"/>
        <rFont val="Arial"/>
        <family val="2"/>
      </rPr>
      <t>1/ 2/ 3/</t>
    </r>
  </si>
  <si>
    <t>https://www.gob.mx/cre/articulos/precios-vigentes-de-gasolinas-y-diesel</t>
  </si>
  <si>
    <t>cnc1</t>
  </si>
  <si>
    <t>t</t>
  </si>
  <si>
    <t>m</t>
  </si>
  <si>
    <t>a</t>
  </si>
  <si>
    <t>mmabs</t>
  </si>
  <si>
    <t>mmvar</t>
  </si>
  <si>
    <t>aaabs</t>
  </si>
  <si>
    <t>aavar</t>
  </si>
  <si>
    <t>acumulados</t>
  </si>
  <si>
    <t>acabs</t>
  </si>
  <si>
    <t>acvar</t>
  </si>
  <si>
    <t>cnc2</t>
  </si>
  <si>
    <t>CLAVE</t>
  </si>
  <si>
    <t>Nota: Cálculos con cifras originales (sin desestacionalizar). Las variaciones se refieren al cambio porcentual respecto al mismo mes del año anterior. Los ingresos se refieren a los ingresos totales por suministro de bienes y servicios.</t>
  </si>
  <si>
    <t>Figura 98</t>
  </si>
  <si>
    <t>Figura 99</t>
  </si>
  <si>
    <t>Figura 100</t>
  </si>
  <si>
    <t>Figura 101</t>
  </si>
  <si>
    <t>Figura 102</t>
  </si>
  <si>
    <t>Figura 103</t>
  </si>
  <si>
    <t>Figura 104</t>
  </si>
  <si>
    <t>Figura 105</t>
  </si>
  <si>
    <t>2020/Julio</t>
  </si>
  <si>
    <t>Trabajadores asegurados</t>
  </si>
  <si>
    <t>y1</t>
  </si>
  <si>
    <t>y2</t>
  </si>
  <si>
    <t>Ciudad</t>
  </si>
  <si>
    <t>Otros 
servicios</t>
  </si>
  <si>
    <t xml:space="preserve">Fuente: IIEG con información de INEGI a partir de la Asociación Mexicana de la Industria Automotriz y proyecciones oficiales vigentes de población de CONAPO. </t>
  </si>
  <si>
    <t>Figura 3</t>
  </si>
  <si>
    <t>Figura 4</t>
  </si>
  <si>
    <t>Figura 5</t>
  </si>
  <si>
    <t>Figura 6</t>
  </si>
  <si>
    <t>Figura 62</t>
  </si>
  <si>
    <t>Figura 63</t>
  </si>
  <si>
    <t>Figura 64</t>
  </si>
  <si>
    <t>2020/Agosto</t>
  </si>
  <si>
    <t>Variación mensual</t>
  </si>
  <si>
    <t>Puntos</t>
  </si>
  <si>
    <t>Fuente: IIEG, Encuesta Telefónica de Confianza del Consumidor Jalisciense (ETCOJ) de febrero, mayo, junio, julio y agosto de 2020.</t>
  </si>
  <si>
    <t>L. I. Banxico</t>
  </si>
  <si>
    <t>L. S. Banxico</t>
  </si>
  <si>
    <t>aa</t>
  </si>
  <si>
    <t>naa</t>
  </si>
  <si>
    <t>Fuente: IIEG con información de CONAVI.</t>
  </si>
  <si>
    <t>Organismo</t>
  </si>
  <si>
    <t>Cofinanciamientos y subsidios</t>
  </si>
  <si>
    <t>Crédito individual</t>
  </si>
  <si>
    <t>INFONAVIT</t>
  </si>
  <si>
    <t>BANCA (CNBV)</t>
  </si>
  <si>
    <t>FOVISSSTE</t>
  </si>
  <si>
    <t>Credito individual</t>
  </si>
  <si>
    <t>organismo</t>
  </si>
  <si>
    <t>orden</t>
  </si>
  <si>
    <t>valor_vivienda</t>
  </si>
  <si>
    <t>Otro</t>
  </si>
  <si>
    <t>Económica</t>
  </si>
  <si>
    <t>Popular</t>
  </si>
  <si>
    <t>Tradicional</t>
  </si>
  <si>
    <t>Media</t>
  </si>
  <si>
    <t>Residencial</t>
  </si>
  <si>
    <t>Residencial plus</t>
  </si>
  <si>
    <t>Jalisco: Cartera en prórroga</t>
  </si>
  <si>
    <t>Jalisco: Cartera vencida</t>
  </si>
  <si>
    <t>Nacional: Cartera en prórroga</t>
  </si>
  <si>
    <t>Nacional: Cartera vencida</t>
  </si>
  <si>
    <t>Financiamientos</t>
  </si>
  <si>
    <t>Monto</t>
  </si>
  <si>
    <t>I</t>
  </si>
  <si>
    <t>II</t>
  </si>
  <si>
    <t>III</t>
  </si>
  <si>
    <t>IV</t>
  </si>
  <si>
    <t>Diciembre 2019-12-01</t>
  </si>
  <si>
    <t>2.2%</t>
  </si>
  <si>
    <t>2.1%</t>
  </si>
  <si>
    <t>6.2%</t>
  </si>
  <si>
    <t>100.0%</t>
  </si>
  <si>
    <t>5.4%</t>
  </si>
  <si>
    <t>10%</t>
  </si>
  <si>
    <t>Municipio.x</t>
  </si>
  <si>
    <t>part.x</t>
  </si>
  <si>
    <t>part.y</t>
  </si>
  <si>
    <t>Septiembre
2020</t>
  </si>
  <si>
    <t>abr/
mar</t>
  </si>
  <si>
    <t>jun/
may</t>
  </si>
  <si>
    <t>jul/
jun</t>
  </si>
  <si>
    <t>ago/
jul</t>
  </si>
  <si>
    <t>sep
/ago</t>
  </si>
  <si>
    <t>sep/
ago</t>
  </si>
  <si>
    <t>2020/Septiembre</t>
  </si>
  <si>
    <t>Fracción</t>
  </si>
  <si>
    <t>Establecimientos por rama</t>
  </si>
  <si>
    <t>Porcentaje</t>
  </si>
  <si>
    <t>Horas trabajadas</t>
  </si>
  <si>
    <t>Personal ocupado total</t>
  </si>
  <si>
    <t>Producción</t>
  </si>
  <si>
    <t>Ventas</t>
  </si>
  <si>
    <t>Periodo</t>
  </si>
  <si>
    <t>Fuente: IIEG, con datos del IMSS.</t>
  </si>
  <si>
    <t>Fuente: IIEG con datos de INEGI, Directorio Estadístico Nacional de Unidades Económicas (DENUE).</t>
  </si>
  <si>
    <t>EF</t>
  </si>
  <si>
    <t>Vivienda total 2019</t>
  </si>
  <si>
    <t>Vivienda total 2020</t>
  </si>
  <si>
    <t>septiembre</t>
  </si>
  <si>
    <t>mmrt</t>
  </si>
  <si>
    <t>mmrt-1</t>
  </si>
  <si>
    <t>mmpt</t>
  </si>
  <si>
    <t>mmpt-1</t>
  </si>
  <si>
    <t>mmdt</t>
  </si>
  <si>
    <t>mmdt-1</t>
  </si>
  <si>
    <t>mes</t>
  </si>
  <si>
    <t>INPC</t>
  </si>
  <si>
    <t>deflactor</t>
  </si>
  <si>
    <t>Jalisco_Regular</t>
  </si>
  <si>
    <t>Nacional_Regular</t>
  </si>
  <si>
    <t>Jalisco_Premium</t>
  </si>
  <si>
    <t>Nacional_Premium</t>
  </si>
  <si>
    <t>Jalisco_Diesel</t>
  </si>
  <si>
    <t>Nacional_Diesel</t>
  </si>
  <si>
    <t xml:space="preserve">Jalisco a/  </t>
  </si>
  <si>
    <t>2006/09</t>
  </si>
  <si>
    <t>2007/09</t>
  </si>
  <si>
    <t>2008/09</t>
  </si>
  <si>
    <t>2009/09</t>
  </si>
  <si>
    <t>2010/09</t>
  </si>
  <si>
    <t>2011/09</t>
  </si>
  <si>
    <t>2012/09</t>
  </si>
  <si>
    <t>2013/09</t>
  </si>
  <si>
    <t>2014/09</t>
  </si>
  <si>
    <t>2015/09</t>
  </si>
  <si>
    <t>2016/09</t>
  </si>
  <si>
    <t>2017/09</t>
  </si>
  <si>
    <t>2018/09</t>
  </si>
  <si>
    <t>2019/09</t>
  </si>
  <si>
    <t>2020/09</t>
  </si>
  <si>
    <t>septiembre nuevos</t>
  </si>
  <si>
    <t>septiembre permanentes</t>
  </si>
  <si>
    <t>TA_sep20</t>
  </si>
  <si>
    <t>TP_sep20</t>
  </si>
  <si>
    <t>Participación</t>
  </si>
  <si>
    <t>Variación porcentual</t>
  </si>
  <si>
    <t>15.9%</t>
  </si>
  <si>
    <t>12.5%</t>
  </si>
  <si>
    <t>-1.9%</t>
  </si>
  <si>
    <t>4%</t>
  </si>
  <si>
    <t>20.9%</t>
  </si>
  <si>
    <t>5.6%</t>
  </si>
  <si>
    <t>-6%</t>
  </si>
  <si>
    <t>AGO %</t>
  </si>
  <si>
    <t>AGO PROM</t>
  </si>
  <si>
    <t>AGO $</t>
  </si>
  <si>
    <t>AGO EST</t>
  </si>
  <si>
    <t>oct-2019</t>
  </si>
  <si>
    <t>nov-2019</t>
  </si>
  <si>
    <t>dic-2019</t>
  </si>
  <si>
    <t>feb-2020</t>
  </si>
  <si>
    <t>mar-2020</t>
  </si>
  <si>
    <t>abr-2020</t>
  </si>
  <si>
    <t>may-2020</t>
  </si>
  <si>
    <t>jun-2020</t>
  </si>
  <si>
    <t>jul-2020</t>
  </si>
  <si>
    <t>ago-2020</t>
  </si>
  <si>
    <t>Nota: Cálculos con cifras originales (sin desestacionalizar). Las variaciones se refieren al cambio porcentual respecto al mismo mes del año anterior.</t>
  </si>
  <si>
    <t>Número de Cabezas Sacrificadas</t>
  </si>
  <si>
    <t>Toneladas</t>
  </si>
  <si>
    <t>Trab_asegSep20</t>
  </si>
  <si>
    <t>Tabla 22</t>
  </si>
  <si>
    <t>Figura 45</t>
  </si>
  <si>
    <t>Figura 46</t>
  </si>
  <si>
    <t>Figura 47</t>
  </si>
  <si>
    <t>Figura 48</t>
  </si>
  <si>
    <t>Figura 106</t>
  </si>
  <si>
    <t>Figura 107</t>
  </si>
  <si>
    <t>Figura 108</t>
  </si>
  <si>
    <t>Figura 109</t>
  </si>
  <si>
    <t>Figura 110</t>
  </si>
  <si>
    <t>Figura 111</t>
  </si>
  <si>
    <t>Figura 112</t>
  </si>
  <si>
    <t>Figura 113</t>
  </si>
  <si>
    <t>Figura 114</t>
  </si>
  <si>
    <t>Figura 115</t>
  </si>
  <si>
    <t>Figura 116</t>
  </si>
  <si>
    <t>Fuente: IIEG con información de la ENOEN (Nueva Edición) del INEGI.</t>
  </si>
  <si>
    <t>Variación octubre/septiembre</t>
  </si>
  <si>
    <t>Variación octubre/febrero</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</si>
  <si>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</si>
  <si>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</si>
  <si>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</si>
  <si>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</si>
  <si>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Octubre
2020</t>
  </si>
  <si>
    <t>oct/
sep</t>
  </si>
  <si>
    <t>Porcentaje de trabajadores asegurados hombres, octubre 2020</t>
  </si>
  <si>
    <t>Porcentaje de trabajadores asegurados mujeres, octubre 2020</t>
  </si>
  <si>
    <t>Porcentaje de trabajadores asegurados registrados por grupo de edad, octubre 2020</t>
  </si>
  <si>
    <t>2020/Octubre</t>
  </si>
  <si>
    <t>var  % oct 20/dic19</t>
  </si>
  <si>
    <t>var abs oct 20/dic 19</t>
  </si>
  <si>
    <t>var abs oct20/dic19</t>
  </si>
  <si>
    <t>var %  oct20/dic19</t>
  </si>
  <si>
    <t>var oct 20/dic 19</t>
  </si>
  <si>
    <t>abs-oct 20/dic 19</t>
  </si>
  <si>
    <t>Fabricación, ensamble y reparación de maquinaria, equipo y sus partes; excepto los eléctricos.</t>
  </si>
  <si>
    <t>2020/octubre</t>
  </si>
  <si>
    <t>2020/Oct</t>
  </si>
  <si>
    <t>fecha</t>
  </si>
  <si>
    <t>Industria de las bebidas y del tabaco</t>
  </si>
  <si>
    <t>Industria de las bebidas y del tabaco, %PIB</t>
  </si>
  <si>
    <t>trabajadores</t>
  </si>
  <si>
    <t>312 industria de las bebidas y del tabaco</t>
  </si>
  <si>
    <t>IED</t>
  </si>
  <si>
    <t>Beneficio y/o fabricación de productos de tabaco</t>
  </si>
  <si>
    <t>Elaboración de cerveza y malta</t>
  </si>
  <si>
    <t>Elaboración y/o envase de bebidas alcohólicas</t>
  </si>
  <si>
    <t>Elaboración y/o envase de refrescos, aguas gaseosas y purificadas</t>
  </si>
  <si>
    <t>Elaboración de bebidas alcohólicas a base de uva y bebidas fermentadas, excepto cerveza</t>
  </si>
  <si>
    <t>Elaboración de bebidas destiladas, excepto de uva</t>
  </si>
  <si>
    <t>Elaboración de cerveza</t>
  </si>
  <si>
    <t>Elaboración de productos de tabaco</t>
  </si>
  <si>
    <t>Elaboración de refrescos, hielo y otras bebidas no alcohólicas, y purificación y embotellado de agua</t>
  </si>
  <si>
    <t>Precio</t>
  </si>
  <si>
    <t>Número de viviendas</t>
  </si>
  <si>
    <t>Mediana</t>
  </si>
  <si>
    <t>Mínimo</t>
  </si>
  <si>
    <t>Máximo</t>
  </si>
  <si>
    <t>Tlajomulco</t>
  </si>
  <si>
    <t>AMG</t>
  </si>
  <si>
    <t>Colonias con información</t>
  </si>
  <si>
    <t>Colonias sin información</t>
  </si>
  <si>
    <t>Total de colonias</t>
  </si>
  <si>
    <t>% de colonias con información</t>
  </si>
  <si>
    <t>Rango de precio</t>
  </si>
  <si>
    <t>Colonias</t>
  </si>
  <si>
    <t>% de colonias</t>
  </si>
  <si>
    <t>2 millones o menos</t>
  </si>
  <si>
    <t>2 a 4 millones</t>
  </si>
  <si>
    <t>4 a 7.5 millones</t>
  </si>
  <si>
    <t>7.5 a 15 millones</t>
  </si>
  <si>
    <t>15 millones y más</t>
  </si>
  <si>
    <t>Colonia</t>
  </si>
  <si>
    <t>Oferta</t>
  </si>
  <si>
    <t>Zotogrande</t>
  </si>
  <si>
    <t>Lomas Del Bosque</t>
  </si>
  <si>
    <t>Ayamonte</t>
  </si>
  <si>
    <t>Colinas De San Javier</t>
  </si>
  <si>
    <t>Atlas Colomos</t>
  </si>
  <si>
    <t>Santa Isabel</t>
  </si>
  <si>
    <t>Rancho Contento</t>
  </si>
  <si>
    <t>Puerta Del Bosque</t>
  </si>
  <si>
    <t>Lomas Del Valle</t>
  </si>
  <si>
    <t>Puerta De Hierro</t>
  </si>
  <si>
    <t>El Palomar</t>
  </si>
  <si>
    <t>Villa Coral</t>
  </si>
  <si>
    <t>Valle Real</t>
  </si>
  <si>
    <t>Loma Real</t>
  </si>
  <si>
    <t>El Bajío</t>
  </si>
  <si>
    <t>Virreyes</t>
  </si>
  <si>
    <t>Los Gavilanes</t>
  </si>
  <si>
    <t>Las Fuentes</t>
  </si>
  <si>
    <t>Ciudad Del Sol</t>
  </si>
  <si>
    <t>Infonavit Tonalá (Río Nilo)</t>
  </si>
  <si>
    <t>Valle De Los Molinos</t>
  </si>
  <si>
    <t>El Sauz</t>
  </si>
  <si>
    <t>Real Del Sol</t>
  </si>
  <si>
    <t>Parques Del Palmar</t>
  </si>
  <si>
    <t>Basilio Badillo</t>
  </si>
  <si>
    <t>Parques Colon</t>
  </si>
  <si>
    <t>Villas De San Juan</t>
  </si>
  <si>
    <t>Parques De Sta. Cruz Del Valle</t>
  </si>
  <si>
    <t>Puerta Del Llano</t>
  </si>
  <si>
    <t>El Zalate</t>
  </si>
  <si>
    <t>Moctezuma</t>
  </si>
  <si>
    <t>Paseos Del Prado</t>
  </si>
  <si>
    <t>Colinas De Tonalá</t>
  </si>
  <si>
    <t>Lázaro Cárdenas</t>
  </si>
  <si>
    <t>Villas Fontana</t>
  </si>
  <si>
    <t>Miraflores</t>
  </si>
  <si>
    <t>Misión Capistrano</t>
  </si>
  <si>
    <t>San Pedrito</t>
  </si>
  <si>
    <t xml:space="preserve">Sitio: </t>
  </si>
  <si>
    <t>https://iieg.gob.mx/ns/?page_id=11967</t>
  </si>
  <si>
    <t>Menor a $10,000</t>
  </si>
  <si>
    <t>$10,000 - $19,999</t>
  </si>
  <si>
    <t>$20,000 - $29,999</t>
  </si>
  <si>
    <t>$30,000 - $39,999</t>
  </si>
  <si>
    <t>Mayor o igual a $40,000</t>
  </si>
  <si>
    <t>Country Club</t>
  </si>
  <si>
    <t>Puerta Del Valle</t>
  </si>
  <si>
    <t>Santa Fe</t>
  </si>
  <si>
    <t>Club De Golf Atlas</t>
  </si>
  <si>
    <t>Puerta Del Tule</t>
  </si>
  <si>
    <t>Centro</t>
  </si>
  <si>
    <t>Vallarta Poniente</t>
  </si>
  <si>
    <t>Vallarta San Jorge</t>
  </si>
  <si>
    <t>Monraz</t>
  </si>
  <si>
    <t>Bosques De San Isidro (Las Cañadas)</t>
  </si>
  <si>
    <t>Providencia 3A Sección</t>
  </si>
  <si>
    <t>Hacienda Real</t>
  </si>
  <si>
    <t>8 de Julio</t>
  </si>
  <si>
    <t>Real Del Valle</t>
  </si>
  <si>
    <t>San Juan De Dios</t>
  </si>
  <si>
    <t>Auditorio</t>
  </si>
  <si>
    <t>El Retiro</t>
  </si>
  <si>
    <t>Atlas</t>
  </si>
  <si>
    <t>Parques De Tesistán</t>
  </si>
  <si>
    <t>Hogares De Nuevo México</t>
  </si>
  <si>
    <t>Álamo Industrial</t>
  </si>
  <si>
    <t>Miramar</t>
  </si>
  <si>
    <t>Las Terrazas</t>
  </si>
  <si>
    <t>Las Águilas</t>
  </si>
  <si>
    <t>Los Pinos</t>
  </si>
  <si>
    <t>Santa Margarita Residencial</t>
  </si>
  <si>
    <t>Jardines De La Cruz</t>
  </si>
  <si>
    <t>Santa Ana Tepatitlán</t>
  </si>
  <si>
    <t>Arcos De Zapopan</t>
  </si>
  <si>
    <t>Tabachines</t>
  </si>
  <si>
    <t xml:space="preserve">Fuente: IIEG, elaborado con datos de Banxico. </t>
  </si>
  <si>
    <t>year</t>
  </si>
  <si>
    <t>Trim</t>
  </si>
  <si>
    <t>&lt;</t>
  </si>
  <si>
    <t>Fuente: IIEG, elaborado con datos de Banxico. Variación de los ingresos por remesas respecto al primer trimestre de 2019.</t>
  </si>
  <si>
    <t>porcentaje</t>
  </si>
  <si>
    <t>Fuente: IIEG, elaborado con datos de Banxico. Porcentaje del total de las remesas nacionales en el primer trimestre de 2020.</t>
  </si>
  <si>
    <t>Remesas</t>
  </si>
  <si>
    <t>Remesas_var</t>
  </si>
  <si>
    <t>Fuente: IIEG, elaborado con datos de Banxico. Porcentaje del total de ingresos por remesas durante el primer trimestre de 2020. Para ver el nombre del municipio referirse a la página 6.</t>
  </si>
  <si>
    <t>Nota: Del total de ingresos por remesas en la entidad del primer trimestre de 2020, 0.01% del total no está distribuido por municipio.</t>
  </si>
  <si>
    <t>codigo</t>
  </si>
  <si>
    <t>quarter</t>
  </si>
  <si>
    <t>No identificado</t>
  </si>
  <si>
    <t>Estatal</t>
  </si>
  <si>
    <t>Monterrey</t>
  </si>
  <si>
    <t>Puebla-Tlaxcala</t>
  </si>
  <si>
    <t>Toluca</t>
  </si>
  <si>
    <t>Valle de México</t>
  </si>
  <si>
    <t>Trimestre</t>
  </si>
  <si>
    <t>Indice</t>
  </si>
  <si>
    <t>var_trim_anterior</t>
  </si>
  <si>
    <t>var_trimestral</t>
  </si>
  <si>
    <t>var_promedio_trim</t>
  </si>
  <si>
    <t>MunEdo</t>
  </si>
  <si>
    <t>Verdad</t>
  </si>
  <si>
    <t>Iztapalapa</t>
  </si>
  <si>
    <t>Iztapalapa, CDMX</t>
  </si>
  <si>
    <t>Gustavo A. Madero</t>
  </si>
  <si>
    <t>Gustavo A. Madero, CDMX</t>
  </si>
  <si>
    <t>Benito Juárez</t>
  </si>
  <si>
    <t>Benito Juárez, CDMX</t>
  </si>
  <si>
    <t>Mexicali</t>
  </si>
  <si>
    <t>Cuauhtémoc</t>
  </si>
  <si>
    <t>Cuauhtémoc, CDMX</t>
  </si>
  <si>
    <t>Tijuana</t>
  </si>
  <si>
    <t>Tecámac</t>
  </si>
  <si>
    <t>Tecámac, Edomex</t>
  </si>
  <si>
    <t>La Paz</t>
  </si>
  <si>
    <t>Tizayuca</t>
  </si>
  <si>
    <t>Tizayuca, Hdo</t>
  </si>
  <si>
    <t>Los Cabos</t>
  </si>
  <si>
    <t>Zumpango</t>
  </si>
  <si>
    <t>Zumpango, Edomex</t>
  </si>
  <si>
    <t>Temixco</t>
  </si>
  <si>
    <t>Temixco, Mor</t>
  </si>
  <si>
    <t>Carmen</t>
  </si>
  <si>
    <t>Zacatecas, Zac</t>
  </si>
  <si>
    <t>Tapachula</t>
  </si>
  <si>
    <t>Mineral de la Reforma</t>
  </si>
  <si>
    <t>Mineral de la Reforma, Hdo</t>
  </si>
  <si>
    <t>Tuxtla Gutiérrez</t>
  </si>
  <si>
    <t>Zihuatanejo de Azueta</t>
  </si>
  <si>
    <t>Zihuatanejo de Azueta, Gue</t>
  </si>
  <si>
    <t>Tlaxcala, Tlax</t>
  </si>
  <si>
    <t>Juárez</t>
  </si>
  <si>
    <t>Toluca, Edomex</t>
  </si>
  <si>
    <t>Emiliano Zapata</t>
  </si>
  <si>
    <t>Emiliano Zapata, Mor</t>
  </si>
  <si>
    <t>Apizaco</t>
  </si>
  <si>
    <t>Apizaco, Tlax</t>
  </si>
  <si>
    <t>Veracruz de Ignacio de la Llave</t>
  </si>
  <si>
    <t>Coatzacoalcos</t>
  </si>
  <si>
    <t>Coatzacoalcos, Ver</t>
  </si>
  <si>
    <t>Guadalupe</t>
  </si>
  <si>
    <t>Guadalupe, Zac</t>
  </si>
  <si>
    <t>Coahuila de Zaragoza</t>
  </si>
  <si>
    <t>Saltillo</t>
  </si>
  <si>
    <t>Acapulco de Juárez</t>
  </si>
  <si>
    <t>Acapulco de Juárez, Gue</t>
  </si>
  <si>
    <t>Torreón</t>
  </si>
  <si>
    <t>Jesús María, Ags</t>
  </si>
  <si>
    <t>Manzanillo</t>
  </si>
  <si>
    <t>El Marqués</t>
  </si>
  <si>
    <t>El Marqués, Qro</t>
  </si>
  <si>
    <t>Villa de Álvarez</t>
  </si>
  <si>
    <t>Tlacolula de Matamoros</t>
  </si>
  <si>
    <t>Tlacolula de Matamoros, Oax</t>
  </si>
  <si>
    <t>Michoacán de Ocampo</t>
  </si>
  <si>
    <t>Uruapan</t>
  </si>
  <si>
    <t>Uruapan, Mich</t>
  </si>
  <si>
    <t>Gómez Palacio</t>
  </si>
  <si>
    <t>Tapachula, Chis</t>
  </si>
  <si>
    <t>Celaya</t>
  </si>
  <si>
    <t>Celaya, Gto</t>
  </si>
  <si>
    <t>León</t>
  </si>
  <si>
    <t>Matamoros</t>
  </si>
  <si>
    <t>Matamoros, Tamps</t>
  </si>
  <si>
    <t>San Juan Bautista Tuxtepec</t>
  </si>
  <si>
    <t>San Juan Bautista Tuxtepec, Oax</t>
  </si>
  <si>
    <t>Kanasín</t>
  </si>
  <si>
    <t>Kanasín, Yuc</t>
  </si>
  <si>
    <t>Querétaro, Qro</t>
  </si>
  <si>
    <t>Centro, Tab</t>
  </si>
  <si>
    <t>San Pedro Tlaquepaque</t>
  </si>
  <si>
    <t>Gómez Palacio, Dur</t>
  </si>
  <si>
    <t>Solidaridad</t>
  </si>
  <si>
    <t>Solidaridad, Qroo</t>
  </si>
  <si>
    <t>Aguascalientes, Ags</t>
  </si>
  <si>
    <t>Nacajuca</t>
  </si>
  <si>
    <t>Nacajuca, Tab</t>
  </si>
  <si>
    <t>Durango, Dur</t>
  </si>
  <si>
    <t>Villa de Álvarez, Col</t>
  </si>
  <si>
    <t>Morelia</t>
  </si>
  <si>
    <t>Veracruz, Ver</t>
  </si>
  <si>
    <t>Manzanillo, Col</t>
  </si>
  <si>
    <t>Tuxtla Gutiérrez, Chis</t>
  </si>
  <si>
    <t>Campeche, Camp</t>
  </si>
  <si>
    <t>Bahía de Banderas</t>
  </si>
  <si>
    <t>Juárez, NL</t>
  </si>
  <si>
    <t>Tepic</t>
  </si>
  <si>
    <t>Apodaca</t>
  </si>
  <si>
    <t>Torreón, Coah</t>
  </si>
  <si>
    <t>García</t>
  </si>
  <si>
    <t>Reynosa</t>
  </si>
  <si>
    <t>Reynosa, Tamps</t>
  </si>
  <si>
    <t>Mérida</t>
  </si>
  <si>
    <t>Mérida, Yuc</t>
  </si>
  <si>
    <t>Huejotzingo</t>
  </si>
  <si>
    <t>Huejotzingo, Pue</t>
  </si>
  <si>
    <t>Chihuahua, Chih</t>
  </si>
  <si>
    <t>Saltillo, Coah</t>
  </si>
  <si>
    <t>Cajeme</t>
  </si>
  <si>
    <t>Cajeme, Son</t>
  </si>
  <si>
    <t>Apodaca, NL</t>
  </si>
  <si>
    <t>Juárez, Chih</t>
  </si>
  <si>
    <t>Puebla, Pue</t>
  </si>
  <si>
    <t>León, Gto</t>
  </si>
  <si>
    <t>San Pedro Tlaquepaque, Jal</t>
  </si>
  <si>
    <t>Soledad de Graciano Sánchez</t>
  </si>
  <si>
    <t>Soledad de Graciano Sánchez, SLP</t>
  </si>
  <si>
    <t>Culiacán</t>
  </si>
  <si>
    <t>Tepic, Nay</t>
  </si>
  <si>
    <t>Mazatlán</t>
  </si>
  <si>
    <t>García, NL</t>
  </si>
  <si>
    <t>Benito Juárez, Qroo</t>
  </si>
  <si>
    <t>Hermosillo</t>
  </si>
  <si>
    <t>Bahía de Banderas, Nay</t>
  </si>
  <si>
    <t>Mexicali, BC</t>
  </si>
  <si>
    <t>Tlajomulco de Zúñiga, Jal</t>
  </si>
  <si>
    <t>Tijuana, BC</t>
  </si>
  <si>
    <t>Zapopan, Jal</t>
  </si>
  <si>
    <t>Los Cabos, BCS</t>
  </si>
  <si>
    <t>Hermosillo, Son</t>
  </si>
  <si>
    <t>Mazatlán, Sin</t>
  </si>
  <si>
    <t>Culiacán, Sin</t>
  </si>
  <si>
    <t>Carmen, Camp</t>
  </si>
  <si>
    <t>San Luis Potosí, SLP</t>
  </si>
  <si>
    <t>La Paz, BCS</t>
  </si>
  <si>
    <t>Var % mun seleccionados</t>
  </si>
  <si>
    <t>Var % trim anterior</t>
  </si>
  <si>
    <t>Diferencia abs</t>
  </si>
  <si>
    <t>3er trimestre</t>
  </si>
  <si>
    <t>Inversión Extranjera Directa, enero-diciembre de 2017, 2018 y 2019 en Jalisco, con cifras preliminares, millones de dólares</t>
  </si>
  <si>
    <t>nacional</t>
  </si>
  <si>
    <t>Jaliscop</t>
  </si>
  <si>
    <t>t-1</t>
  </si>
  <si>
    <t>(t/t-1)-1</t>
  </si>
  <si>
    <t>Nuevas inversiones</t>
  </si>
  <si>
    <t>Reinversión de utilidades</t>
  </si>
  <si>
    <t>Cuentas entre compañías</t>
  </si>
  <si>
    <t>Variacion %</t>
  </si>
  <si>
    <t>acumulado 3er trimestre</t>
  </si>
  <si>
    <t>III T 2017</t>
  </si>
  <si>
    <t>III T 2018</t>
  </si>
  <si>
    <t>3 T 2019</t>
  </si>
  <si>
    <t>3 T 2020</t>
  </si>
  <si>
    <t>Dif</t>
  </si>
  <si>
    <t>Var anual</t>
  </si>
  <si>
    <t>ene-sep 2017</t>
  </si>
  <si>
    <t>ene-sep 2018</t>
  </si>
  <si>
    <t>ene-sep 2019</t>
  </si>
  <si>
    <t>ene-sep 2020</t>
  </si>
  <si>
    <t>IED por sector económico de el estado de Jalisco</t>
  </si>
  <si>
    <t>(millones de dólares)</t>
  </si>
  <si>
    <t>Sector económico</t>
  </si>
  <si>
    <t>% var</t>
  </si>
  <si>
    <t>Var abs</t>
  </si>
  <si>
    <t>11 Agricultura, cría y explotación de animales, aprovechamiento forestal, pesca y caza</t>
  </si>
  <si>
    <t>21 Minería</t>
  </si>
  <si>
    <t>C</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</si>
  <si>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</si>
  <si>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</si>
  <si>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</si>
  <si>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</si>
  <si>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</si>
  <si>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</si>
  <si>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</si>
  <si>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</si>
  <si>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</si>
  <si>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</si>
  <si>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</si>
  <si>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</si>
  <si>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</si>
  <si>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</si>
  <si>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</si>
  <si>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Pais</t>
  </si>
  <si>
    <t>Italia</t>
  </si>
  <si>
    <t>Francia</t>
  </si>
  <si>
    <t>Federación de Rusia</t>
  </si>
  <si>
    <t>Noruega</t>
  </si>
  <si>
    <t>Portugal</t>
  </si>
  <si>
    <t>Puerto Rico</t>
  </si>
  <si>
    <t>Ecuador</t>
  </si>
  <si>
    <t>Luxemburgo</t>
  </si>
  <si>
    <t>Austria</t>
  </si>
  <si>
    <t>Belice</t>
  </si>
  <si>
    <t>Costa Rica</t>
  </si>
  <si>
    <t>Filipinas</t>
  </si>
  <si>
    <t>Hong Kong (RAE de China)</t>
  </si>
  <si>
    <t>Israel</t>
  </si>
  <si>
    <t>Malasia</t>
  </si>
  <si>
    <t>Nueva Zelandia</t>
  </si>
  <si>
    <t>Polonia</t>
  </si>
  <si>
    <t>República Checa</t>
  </si>
  <si>
    <t>Suiza</t>
  </si>
  <si>
    <t>Irlanda</t>
  </si>
  <si>
    <t>Colombia</t>
  </si>
  <si>
    <t>Otros países</t>
  </si>
  <si>
    <t>Venezuela</t>
  </si>
  <si>
    <t>Dinamarca</t>
  </si>
  <si>
    <t>Chile</t>
  </si>
  <si>
    <t>China</t>
  </si>
  <si>
    <t>Países Bajos</t>
  </si>
  <si>
    <t>Brasil</t>
  </si>
  <si>
    <t>Japón</t>
  </si>
  <si>
    <t>España</t>
  </si>
  <si>
    <t>Reino Unido de la 
Gran Bretaña e Irlanda del Norte</t>
  </si>
  <si>
    <t>Canadá</t>
  </si>
  <si>
    <t>Alemania</t>
  </si>
  <si>
    <t>Estados Unidos de América</t>
  </si>
  <si>
    <t>Australia</t>
  </si>
  <si>
    <t>Bélgica</t>
  </si>
  <si>
    <t>Corea, República de</t>
  </si>
  <si>
    <t>India</t>
  </si>
  <si>
    <t>Panamá</t>
  </si>
  <si>
    <t>Singapur</t>
  </si>
  <si>
    <t>Taiwán (Provincia de China)</t>
  </si>
  <si>
    <t>Uruguay</t>
  </si>
  <si>
    <t>Finlandia</t>
  </si>
  <si>
    <t>Suecia</t>
  </si>
  <si>
    <t>Guatemala</t>
  </si>
  <si>
    <t>Perú</t>
  </si>
  <si>
    <t>Argentina</t>
  </si>
  <si>
    <t>El Salvador</t>
  </si>
  <si>
    <t>Nicaragua</t>
  </si>
  <si>
    <t>Sudáfrica</t>
  </si>
  <si>
    <t>trim</t>
  </si>
  <si>
    <t>2005</t>
  </si>
  <si>
    <t>2006</t>
  </si>
  <si>
    <t>2007</t>
  </si>
  <si>
    <t>2008</t>
  </si>
  <si>
    <t>2009</t>
  </si>
  <si>
    <t>2010</t>
  </si>
  <si>
    <t>2011</t>
  </si>
  <si>
    <t>2012</t>
  </si>
  <si>
    <t>ETOE</t>
  </si>
  <si>
    <t>abril</t>
  </si>
  <si>
    <t>mayo</t>
  </si>
  <si>
    <t>junio</t>
  </si>
  <si>
    <t>Tasa_desempleo</t>
  </si>
  <si>
    <t>Población ocupada</t>
  </si>
  <si>
    <t>PEA Ocupada</t>
  </si>
  <si>
    <t>Población desocupada</t>
  </si>
  <si>
    <t>PEA Desocupada</t>
  </si>
  <si>
    <t>Disponibles</t>
  </si>
  <si>
    <t>PNEA Disponible</t>
  </si>
  <si>
    <t>No disponibles</t>
  </si>
  <si>
    <t>PNEA No disponible</t>
  </si>
  <si>
    <t>Tipo de ocupación</t>
  </si>
  <si>
    <t>Miles de personas</t>
  </si>
  <si>
    <t>Porcentaje dentro de la PEA</t>
  </si>
  <si>
    <t>Porcentaje dentro de la PEA ocupada</t>
  </si>
  <si>
    <t>PEA</t>
  </si>
  <si>
    <t>Ocupados</t>
  </si>
  <si>
    <t xml:space="preserve">         Trabajadores subordinados y remunerados</t>
  </si>
  <si>
    <t xml:space="preserve">         Empleadores</t>
  </si>
  <si>
    <t xml:space="preserve">         Trabajadores por cuenta propia</t>
  </si>
  <si>
    <t xml:space="preserve">         Trabajadores no remunerados</t>
  </si>
  <si>
    <t>Desocupados</t>
  </si>
  <si>
    <t>Nivel del indicador y subíndices</t>
  </si>
  <si>
    <t>%Saldos cartera vencida y prorroga</t>
  </si>
  <si>
    <t>Nota: La variación anual es la variación con respecto al mismo periodo de enero a septiembre del año anterior. La demanda de los financiamientos incluye los financiamientos de las instituciones públicas y la banca comercial.</t>
  </si>
  <si>
    <t>Nota: Los porcentajes de distribución de financiamientos otorgados se refieren a la composición de cada modalidad, “Cofinanciamiento y Subsidios” o “Crédito individual”, para el periodo de enero a septiembre del 2019.</t>
  </si>
  <si>
    <t>BANJERCITO</t>
  </si>
  <si>
    <t>CFE</t>
  </si>
  <si>
    <t>SHF (FONDEO)</t>
  </si>
  <si>
    <t>sep 2020 - oct 2020</t>
  </si>
  <si>
    <t>dic 2019 - oct 2020</t>
  </si>
  <si>
    <t>oct 2019 - oct 2020</t>
  </si>
  <si>
    <t>octubre</t>
  </si>
  <si>
    <t xml:space="preserve">Fuente: IIEG con información de la ENOE mensual del INEGI. </t>
  </si>
  <si>
    <t>Nota: Las cifras de septiembre y octubre de 2020 se refieren a la cifra de la ENOEN (Nueva Edición). La ENOEN mantiene el mismo diseño conceptual, estadístico y metodológico que la ENOE tradicional, pero su muestra se conformó de un 79% de entrevistas cara a cara y un 21% de entrevistas telefónicas efectivas. Es importante destacar que, de acuerdo con INEGI, no existen cambios estadísticos significativos en los indicadores estratégicos de ocupación y empleo cuando se consideran exclusivamente entrevistas cara a cara, de cuando se combinan con entrevistas telefónicas.</t>
  </si>
  <si>
    <t>2006/10</t>
  </si>
  <si>
    <t>2007/10</t>
  </si>
  <si>
    <t>2008/10</t>
  </si>
  <si>
    <t>2009/10</t>
  </si>
  <si>
    <t>2010/10</t>
  </si>
  <si>
    <t>2011/10</t>
  </si>
  <si>
    <t>2012/10</t>
  </si>
  <si>
    <t>2013/10</t>
  </si>
  <si>
    <t>2014/10</t>
  </si>
  <si>
    <t>2015/10</t>
  </si>
  <si>
    <t>2016/10</t>
  </si>
  <si>
    <t>2017/10</t>
  </si>
  <si>
    <t>2018/10</t>
  </si>
  <si>
    <t>2019/10</t>
  </si>
  <si>
    <t>2020/10</t>
  </si>
  <si>
    <t>Jerarquía</t>
  </si>
  <si>
    <t>Entidad federativa</t>
  </si>
  <si>
    <t>Tasa de desocupación</t>
  </si>
  <si>
    <t>#</t>
  </si>
  <si>
    <t>Tasa de octubre</t>
  </si>
  <si>
    <t>Tasa de septiembre</t>
  </si>
  <si>
    <t>Mes anterior 2020-09-01</t>
  </si>
  <si>
    <t>Mes actual2020-10-01</t>
  </si>
  <si>
    <t>Hace un Año2019-10-01</t>
  </si>
  <si>
    <t>2020-07</t>
  </si>
  <si>
    <t>2020-08</t>
  </si>
  <si>
    <t>2020-09</t>
  </si>
  <si>
    <t>2020-10</t>
  </si>
  <si>
    <t>nuevosAgo</t>
  </si>
  <si>
    <t>nuevosSep</t>
  </si>
  <si>
    <t>nuevosOct</t>
  </si>
  <si>
    <t>PanSO</t>
  </si>
  <si>
    <t>octubre nuevos</t>
  </si>
  <si>
    <t>octubre permanentes</t>
  </si>
  <si>
    <t>TA_oct20</t>
  </si>
  <si>
    <t>TP_oct20</t>
  </si>
  <si>
    <t>edo</t>
  </si>
  <si>
    <t>2019-10-01</t>
  </si>
  <si>
    <t>2019-12-01</t>
  </si>
  <si>
    <t>2020-09-01</t>
  </si>
  <si>
    <t>2020-10-01</t>
  </si>
  <si>
    <t>MMabs</t>
  </si>
  <si>
    <t>MMrel</t>
  </si>
  <si>
    <t>YYabs</t>
  </si>
  <si>
    <t>DMabs</t>
  </si>
  <si>
    <t xml:space="preserve">Nota: La variación porcentual mensual de se refiere a la variación de la producción mensual respecto al mes inmediato anterior en pesos constantes con cifras originales. </t>
  </si>
  <si>
    <t>33.5%</t>
  </si>
  <si>
    <t>2.7%</t>
  </si>
  <si>
    <t>-3.5%</t>
  </si>
  <si>
    <t>10.8%</t>
  </si>
  <si>
    <t>-31.4%</t>
  </si>
  <si>
    <t>5.7%</t>
  </si>
  <si>
    <t>-14.3%</t>
  </si>
  <si>
    <t>4.6%</t>
  </si>
  <si>
    <t>-14%</t>
  </si>
  <si>
    <t>-7.3%</t>
  </si>
  <si>
    <t>2.6%</t>
  </si>
  <si>
    <t>-5.3%</t>
  </si>
  <si>
    <t>-8.2%</t>
  </si>
  <si>
    <t>-7.2%</t>
  </si>
  <si>
    <t>-15.4%</t>
  </si>
  <si>
    <t>-8.4%</t>
  </si>
  <si>
    <t>23.6%</t>
  </si>
  <si>
    <t>-11.3%</t>
  </si>
  <si>
    <t>1.1%</t>
  </si>
  <si>
    <t>9.6%</t>
  </si>
  <si>
    <t>-0.6%</t>
  </si>
  <si>
    <t>9.1%</t>
  </si>
  <si>
    <t>9%</t>
  </si>
  <si>
    <t>-13.3%</t>
  </si>
  <si>
    <t>0.2%</t>
  </si>
  <si>
    <t>-7%</t>
  </si>
  <si>
    <t>-10.5%</t>
  </si>
  <si>
    <t>-18.3%</t>
  </si>
  <si>
    <t>2%</t>
  </si>
  <si>
    <t>-8%</t>
  </si>
  <si>
    <t>-6.7%</t>
  </si>
  <si>
    <t>-6.1%</t>
  </si>
  <si>
    <t>2019-09-01</t>
  </si>
  <si>
    <t>SEP %</t>
  </si>
  <si>
    <t>SEP PROM</t>
  </si>
  <si>
    <t>SEP $</t>
  </si>
  <si>
    <t>SEP EST</t>
  </si>
  <si>
    <t>2019-09-01 EST</t>
  </si>
  <si>
    <t>Comercio al por mayor</t>
  </si>
  <si>
    <t>Comercio al por menor</t>
  </si>
  <si>
    <t>sept-2020</t>
  </si>
  <si>
    <t>Nota: Cifras preliminares para septiembre 2020.</t>
  </si>
  <si>
    <t>Figura 56. Producción de carne en canal en Jalisco en septiembre 2008 – 2020,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</si>
  <si>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septiembre 2020.</t>
    </r>
  </si>
  <si>
    <t>ene-sep 2008</t>
  </si>
  <si>
    <t>ene-sep 2009</t>
  </si>
  <si>
    <t>ene-sep 2010</t>
  </si>
  <si>
    <t>ene-sep 2011</t>
  </si>
  <si>
    <t>ene-sep 2012</t>
  </si>
  <si>
    <t>ene-sep 2013</t>
  </si>
  <si>
    <t>ene-sep 2014</t>
  </si>
  <si>
    <t>ene-sep 2015</t>
  </si>
  <si>
    <t>ene-sep 2016</t>
  </si>
  <si>
    <t>Nota: Cifras preliminares para enero -septiembre 2020.</t>
  </si>
  <si>
    <t>Figura 58. Producción de carne en canal en Jalisco en enero-septiembre 2008 – 2020, Toneladas</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</si>
  <si>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 - septiembre 2020.</t>
  </si>
  <si>
    <t>Figura 59. Producción de carne en canal de ganado bovino por entidad federativa, septiembre 2020</t>
  </si>
  <si>
    <t>Septiembre 2020 1/</t>
  </si>
  <si>
    <t>Rank Septiembre 2020</t>
  </si>
  <si>
    <t>Nota 2: Cifras preliminares para septiembre de 2020.</t>
  </si>
  <si>
    <t>Figura 60. Producción de carne en canal de ganado porcino por entidad federativa, septiembre 2020</t>
  </si>
  <si>
    <t>Figura 61. Producción de carne en canal de ganado ovino por entidad federativa, septiembre 2020</t>
  </si>
  <si>
    <t>Figura 62. Producción de carne en canal de ganado caprino por entidad federativa, septiembre 2020</t>
  </si>
  <si>
    <t>Figura 63. Variación porcentual anual de la producción de carne en canal de ganado bovino , nacional y Jalisco, 2018-septiembre 2020</t>
  </si>
  <si>
    <t>Figura 63. Variación porcentual anual de la producción de carne en canal de ganado caprino, nacional y Jalisco, 2018-septiembre 2020</t>
  </si>
  <si>
    <t>Figura 63. Variación porcentual anual de la producción de carne en canal de ganado ovino, nacional y Jalisco, 2018-septiembre 2020</t>
  </si>
  <si>
    <t>Figura 63. Variación porcentual anual de la producción de carne en canal de ganado porcino, nacional y Jalisco, 2018-septiembre 2020</t>
  </si>
  <si>
    <t>Enero-Septiembre 2020 1/</t>
  </si>
  <si>
    <t>% Participación Jalisco en el Nacional                           (Ene-Sep 2020)</t>
  </si>
  <si>
    <t>Nota: Cifras preliminares para enero - septiembre 2020.</t>
  </si>
  <si>
    <t>Trab_asegOct20</t>
  </si>
  <si>
    <t>Figura 1. PIB de la industria de las bebidas y del tabaco de Jalisco, millones de pesos y como porcentaje del PIB estatal</t>
  </si>
  <si>
    <t>Figura 2. Trabajadores asegurados en el IMSS pertenecientes a la industria de las bebidas y del tabaco, enero 2000 – octubre 2020</t>
  </si>
  <si>
    <t>Figura 3. Valor de la producción y variación anual, enero 2014 – septiembre 2020</t>
  </si>
  <si>
    <t>Figura 4. Ventas y variación anual, enero 2014 – septiembre 2020</t>
  </si>
  <si>
    <t>Figura 5. Personal ocupado y variación anual, enero 2014 – septiembre 2020</t>
  </si>
  <si>
    <t>Figura 6. Horas trabajadas y variación anual, enero 2014 – septiembre 2020</t>
  </si>
  <si>
    <t>Figura 7. Exportaciones trimestrales de la industria de las bebidas y del tabaco de Jalisco, 2007 T1 – 2020 T2, miles de dólares</t>
  </si>
  <si>
    <t>Figura 8. Inversión extranjera directa en la industria de las bebidas y del tabaco de Jalisco, 2007 T1 – 2020 T3, millones de dólares</t>
  </si>
  <si>
    <t>Figura 9. Mapa de los precios promedio de venta de vivienda por colonia, julio 2020</t>
  </si>
  <si>
    <t>Figura 10. Mapa de precios promedio de renta de vivienda por colonia, julio 2020</t>
  </si>
  <si>
    <t>Figura 11. Ingresos por remesas, millones de dólares. T1 2003 – T3 2020</t>
  </si>
  <si>
    <t>Figura 12. Porcentaje de los ingresos por remesas por entidad federativa respecto al total nacional, T3 2020</t>
  </si>
  <si>
    <t>Figura 13. Variación porcentual anual de los ingresos por remesas por entidad federativa, T3 2020.</t>
  </si>
  <si>
    <t>Figura 14. Porcentaje de participación de los ingresos por remesas por municipio con respecto al total estatal, acumulado 2020</t>
  </si>
  <si>
    <t>Figura 15. Variación porcentual anual de los precios de las viviendas en las principales zonas metropolitanas, primer trimestre de 2013 al tercer trimestre de 2020</t>
  </si>
  <si>
    <t>Figura 16. Comparativo estatal de la variación anual del Índice de Precios de la Vivienda de la Sociedad Hipotecaria Federal, tercer trimestre de 2020</t>
  </si>
  <si>
    <t>Figura 17. Comparativo municipal de la variación anual del Índice de Precios de la Vivienda de la Sociedad Hipotecaria Federal, tercer trimestre de 2020</t>
  </si>
  <si>
    <t>Figura 18. Inversión Extranjera Directa, julio-septiembre de 2018, 2019 y 2020 en Jalisco, con cifras preliminares, millones de dólares</t>
  </si>
  <si>
    <t>Figura 19. Inversión Extranjera Directa por tipo, julio-septiembre de 2018, 2019 y 2020 en Jalisco, con cifras preliminares, millones de dólares</t>
  </si>
  <si>
    <t>Figura 20. Inversión Extranjera Directa por entidad federativa, julio-septiembre 2019-2020, con cifras preliminares, millones de dólares</t>
  </si>
  <si>
    <t>Figura 21. Inversión Extranjera Directa, enero-septiembre de 2018, 2019 y 2020 en Jalisco, con cifras preliminares, millones de dólares</t>
  </si>
  <si>
    <t>Figura 22. Inversión Extranjera Directa por tipo, enero-septiembre de 2018, 2019 y 2020 en Jalisco, con cifras preliminares, millones de dólares</t>
  </si>
  <si>
    <t>Figura 23. Inversión Extranjera Directa por entidad federativa, enero-septiembre de 2019 y 2020, con cifras preliminares, millones de dólares</t>
  </si>
  <si>
    <t>Figura 24. Inversión Extranjera Directa en Jalisco por país, enero-septiembre de 2020 con cifras preliminares, millones de dólares</t>
  </si>
  <si>
    <t>Figura 25. Tasa de desocupación trimestral de Jalisco y Nacional, T1 2005 –T3 2020</t>
  </si>
  <si>
    <t>Figura 26. Tasa de desocupación por entidad federativa, T3 2020</t>
  </si>
  <si>
    <t>Figura 27. Tasa de informalidad laboral por entidad federativa, T3 2020</t>
  </si>
  <si>
    <t>Figura 28. Composición de la población de 15 años y más de Jalisco, miles de personas y porcentaje, T3 2020</t>
  </si>
  <si>
    <t>Figura 29. Indicador de Confianza del Consumidor Jalisciense, febrero a octubre de 2020</t>
  </si>
  <si>
    <t>Figura 30. Porcentaje de cuentas Infonavit en cartera vencida en Jalisco y a nivel nacional, enero 2018 – septiembre 2020</t>
  </si>
  <si>
    <t>Figura 31. Porcentaje de cuentas en cartera vencida de Infonavit por Entidad Federativa, septiembre 2020</t>
  </si>
  <si>
    <t>Figura 32. Porcentaje de saldos en cartera vencida y prórroga, Jalisco y Nacional, enero 2018 – septiembre 2020</t>
  </si>
  <si>
    <t>Figura 33. Porcentaje del saldo en cartera vencida de Infonavit por entidad federativa, septiembre 2020</t>
  </si>
  <si>
    <t>Figura 34. Financiamientos otorgados para vivienda nueva y usada en Jalisco, periodo enero - septiembre de 2013 a 2020, número y variación anual</t>
  </si>
  <si>
    <t>Figura 35. Variación anual de los financiamientos otorgados, enero – septiembre 2020</t>
  </si>
  <si>
    <t>Figura 36. Distribución de financiamientos otorgados para viviendas en Jalisco de enero a septiembre 2020, por modalidad</t>
  </si>
  <si>
    <t>Figura 37. Financiamientos otorgados por organismo y valor de la vivienda, acumulado enero – septiembre 2020</t>
  </si>
  <si>
    <t>Figura 38. Inflación mensual a tasa anual, enero 2013 - octubre 2020</t>
  </si>
  <si>
    <t>Figura 39. Inflación anual por ciudades, octubre 2020</t>
  </si>
  <si>
    <t>Figura 40. Inflación mensual a tasa anual por entidad federativa, octubre 2020</t>
  </si>
  <si>
    <t>Figura 41. Variación anual del índice de precios por objeto de gasto en Jalisco, junio-octubre 2020</t>
  </si>
  <si>
    <t>Figura 42. Inflación anual del rubro de alimentos, bebidas y tabaco por entidad federativa, octubre 2020</t>
  </si>
  <si>
    <t>Figura 43. Inflación anual del rubro de ropa, calzado y accesorios por entidad federativa, octubre 2020</t>
  </si>
  <si>
    <t>Figura 44. Inflación anual del rubro de gasto en vivienda por entidad federativa, octubre 2020</t>
  </si>
  <si>
    <t>Figura 45. Inflación anual del rubro de muebles, aparatos y accesorios domésticos por entidad federativa, octubre 2020</t>
  </si>
  <si>
    <t>Figura 46. Inflación anual del rubro de gasto en salud y cuidado personal por entidad federativa, octubre 2020</t>
  </si>
  <si>
    <t>Figura 47. Inflación anual del rubro de gasto en transporte por entidad federativa, octubre 2020</t>
  </si>
  <si>
    <t>Figura 48. Inflación anual del rubro de educación y esparcimiento por entidad federativa, octubre 2020</t>
  </si>
  <si>
    <t>Figura 49. Inflación anual del rubro de otros servicios por entidad federativa, octubre 2020</t>
  </si>
  <si>
    <t>Figura 50. Precio promedio mensual de la gasolina regular, premium y diésel en Jalisco, septiembre-octubre 2020, pesos constantes</t>
  </si>
  <si>
    <t>Figura 51. Precio promedio mensual de la gasolina regular en Jalisco y México, enero 2017 - octubre 2020, a pesos constantes</t>
  </si>
  <si>
    <t>Figura 52. Precio promedio mensual de la gasolina premium Jalisco y México, enero 2017 a octubre 2020, a pesos constantes</t>
  </si>
  <si>
    <t>Figura 53. Precio promedio mensual de diésel en Jalisco y México, enero 2017 - octubre 2020, a pesos constantes</t>
  </si>
  <si>
    <t>Figura 54. Precio promedio gasolina regular, premium, diésel, octubre 2020</t>
  </si>
  <si>
    <t>Figura 55. Tasa de desocupación de Jalisco en octubre, 2006-2020</t>
  </si>
  <si>
    <t>Figura 56. Tasa de desocupación mensual por entidad federativa, octubre 2020</t>
  </si>
  <si>
    <t>Figura 57. Variación mensual en puntos porcentuales de la tasa de desocupación por entidad federativa, octubre 2020</t>
  </si>
  <si>
    <t>Figura 58. Empleos formales generados en octubre en Jalisco, 2000-2020</t>
  </si>
  <si>
    <t>Figura 59. Empleos formales generados de enero a octubre en Jalisco, 2020</t>
  </si>
  <si>
    <t>Figura 60. Empleos formales generados por entidad federativa, octubre 2020</t>
  </si>
  <si>
    <t>Figura 61. Variación porcentual mensual de empleos generados por entidad federativa, octubre 2020</t>
  </si>
  <si>
    <t>Figura 62. Variación porcentual anual de empleo formal, octubre 2020</t>
  </si>
  <si>
    <t>Figura 63. Empleos nuevos formales acumulados de enero a octubre de 2000 - 2020</t>
  </si>
  <si>
    <t>Figura 64. Empleos generados por entidad federativa, acumulado enero a octubre de 2020</t>
  </si>
  <si>
    <t>Figura 65. Variación porcentual acumulado de enero a octubre de 2020</t>
  </si>
  <si>
    <t>Figura 66. Empleos formales por entidad federativa, agosto-octubre 2020</t>
  </si>
  <si>
    <t>Figura 67. Empleos formales temporales y permanentes por entidad federativa, octubre 2020</t>
  </si>
  <si>
    <t>Figura 68. Los 20 municipios de Jalisco con mayor generación de empleo formal en octubre de 2020</t>
  </si>
  <si>
    <t>Figura 72. Trabajadores asegurados en Jalisco por sector, 2013-octubre 2020</t>
  </si>
  <si>
    <t>Figura 73. Porcentaje de participación de trabajadores asegurados por división de actividad económica en Jalisco, octubre 2020</t>
  </si>
  <si>
    <t>Figura 74. Serie histórica de trabajadores asegurados del sector agricultura, ganadería, silvicultura, pesca y caza de Jalisco, 2013-octubre 2020</t>
  </si>
  <si>
    <t>Figura 75. Distribución porcentual de los trabajadores asegurados del sector agropecuario de Jalisco por subsector, octubre 2020</t>
  </si>
  <si>
    <t>Figura 76. Serie histórica del empleo formal en el sector industria de la transformación de Jalisco, 2013-octubre 2020</t>
  </si>
  <si>
    <t>Figura 77. Distribución porcentual de los trabajadores asegurados del sector industria de la transformación de Jalisco por subsector, octubre 2020</t>
  </si>
  <si>
    <t>Figura 78. Serie histórica de los trabajadores asegurados en el IMSS del sector comercio de Jalisco, 2013-octubre 2020</t>
  </si>
  <si>
    <t>Figura 79. Distribución porcentual de los trabajadores asegurados del sector comercio de Jalisco por subsector, octubre 2020</t>
  </si>
  <si>
    <t>Figura 80. Serie histórica de los trabajadores asegurados al IMSS del sector servicios de Jalisco, 2013-octubre 2020</t>
  </si>
  <si>
    <t>Figura 81. Porcentaje de participación de los trabajadores asegurados del sector servicios, octubre 2020</t>
  </si>
  <si>
    <t>Figura 82. Distribución porcentual de trabajadores asegurados en el IMSS por sector de actividad económica, octubre 2020 (hombres)</t>
  </si>
  <si>
    <t>Figura 83. Distribución porcentual de trabajadores asegurados en el IMSS por sector de actividad económica, octubre 2020 (mujeres)</t>
  </si>
  <si>
    <t>Figura 84. Distribución porcentual de trabajadores asegurados en el IMSS grupo de edad, octubre 2020</t>
  </si>
  <si>
    <t>Figura 85. Patrones registrados en el IMSS en Jalisco, 2013-octubre 2020</t>
  </si>
  <si>
    <t>Figura 86. Patrones de Jalisco registrados en el IMSS, por división económica, octubre de 2020</t>
  </si>
  <si>
    <t>Figura 87. Patrones nuevos registrados ante el IMSS, por delegación, octubre 2020</t>
  </si>
  <si>
    <t>Figura 88. Variación mensual de patrones nuevos registrados ante el IMSS, por delegación, octubre 2020</t>
  </si>
  <si>
    <t>Figura 89. Variación anual absoluta de patrones nuevos registrados ante el IMSS, por delegación, octubre 2019 vs octubre 2020</t>
  </si>
  <si>
    <t>Figura 90. Variación acumulada de patrones nuevos registrados ante el IMSS, por delegación, enero-octubre 2020</t>
  </si>
  <si>
    <t>Figura 91. Indicador Mensual de la Actividad Industrial de Jalisco. Variación porcentual anual y variación promedio anual, enero 2013-julio 2020</t>
  </si>
  <si>
    <t>Figura 92. Variación porcentual anual del IMAIEF por entidad federativa, julio 2020</t>
  </si>
  <si>
    <t>Figura 93. Variación porcentual con respecto al mismo periodo del año anterior del IMAIEF de actividades secundarias, industria de la construcción e industrias manufactureras de Jalisco, julio 2020</t>
  </si>
  <si>
    <t>Figura 94. Indicador Mensual de la Industria de la Construcción de Jalisco, variación porcentual anual y variación promedio anual, enero 2013-julio 2020</t>
  </si>
  <si>
    <t>Figura 95. Variación porcentual anual del IMAIEF de la industria de la construcción por entidad federativa, julio 2020</t>
  </si>
  <si>
    <t>Figura 96. Indicador Mensual de las Industrias Manufactureras de Jalisco, variación porcentual anual y variación promedio anual, enero 2013-julio 2020</t>
  </si>
  <si>
    <t>Figura 97. Variación porcentual anual del IMAIEF de las industrias manufactureras por entidad federativa, julio 2020</t>
  </si>
  <si>
    <t>Figura 98. Valor de la producción de la industria de la construcción en Jalisco, cifras mensuales en millones de pesos constantes, septiembre 2006-septiembre 2020</t>
  </si>
  <si>
    <t>Figura 99. Valor de la producción de la industria de la construcción en Jalisco, cifras mensuales en millones de pesos constantes, enero 2013-septiembre 2020</t>
  </si>
  <si>
    <t>Figura 100. Variación porcentual anual de la producción acumulada de los últimos doce meses de la industria de la construcción en Jalisco, enero 2013-septiembre 2020</t>
  </si>
  <si>
    <t>Figura 101. Distribución porcentual de la producción de la industria de la construcción por entidad federativa, septiembre 2020</t>
  </si>
  <si>
    <t>Figura 102. Variación porcentual anual de la producción de la industria de la construcción por entidad federativa, septiembre 2020</t>
  </si>
  <si>
    <t>Figura 103. Variación porcentual mensual de la producción de la industria de la construcción por entidad federativa, septiembre 2020</t>
  </si>
  <si>
    <t>Figura 104. Variación porcentual anual del personal ocupado de la industria manufacturera por entidad federativa, septiembre 2020</t>
  </si>
  <si>
    <t>Figura 105. Variación porcentual anual de las horas trabajadas por el personal ocupado total en la industria manufacturera por entidad federativa, septiembre 2020</t>
  </si>
  <si>
    <t>Figura 106. Ingresos provenientes del mercado extranjero que obtuvieron los establecimientos manufactureros del programa IMMEX en Jalisco Cifras mensuales en millones de pesos, enero 2013-septiembre 2020</t>
  </si>
  <si>
    <t>Figura 107. Ingresos provenientes del mercado extranjero que obtuvieron los establecimientos no manufactureros en el programa IMMEX en Jalisco Cifras mensuales en millones de pesos, enero 2013-septiembre 2020</t>
  </si>
  <si>
    <t>Figura 108. Ingresos provenientes del mercado extranjero que obtuvieron los establecimientos manufactureros y no manufactureros en el programa IMMEX en Jalisco. Cifras acumuladas anuales en millones de pesos y su variación anual, enero 2013-septiembre 2020</t>
  </si>
  <si>
    <t>Figura 109. Número de establecimientos manufactureros y no manufactureros en el programa IMMEX en Jalisco, enero 2013-septiembre 2020</t>
  </si>
  <si>
    <t>Figura 110. Distribución porcentual de los establecimientos manufactureros y no manufactureros con programa IMMEX por entidad federativa, septiembre 2020</t>
  </si>
  <si>
    <t>Figura 111. Personal ocupado en establecimientos manufactureros y no manufactureros en el programa IMMEX en Jalisco, enero 2013-septiembre 2020</t>
  </si>
  <si>
    <t>Figura 112. Variación porcentual anual del personal ocupado en establecimientos manufactureros y no manufactureros en el programa IMMEX en Jalisco, enero 2013-septiembre 2020</t>
  </si>
  <si>
    <t>Figura 113. Distribución porcentual del personal ocupado de los establecimientos manufactureros y no manufactureros con programa IMMEX por entidad federativa, septiembre 2020</t>
  </si>
  <si>
    <t>Figura 114. Variación porcentual anual de los ingresos por suministro de bienes y servicios de empresas de comercio al por mayor por entidad federativa, septiembre de 2020</t>
  </si>
  <si>
    <t>Figura 115. Variación porcentual anual del personal ocupado de las empresas de comercio al por mayor, septiembre de 2020</t>
  </si>
  <si>
    <t>Figura 116. Variación porcentual anual de los ingresos por suministro de bienes y servicios de empresas de comercio al por menor por entidad federativa, septiembre de 2020</t>
  </si>
  <si>
    <t>Figura 117. Variación porcentual anual del personal ocupado de las empresas de comercio al por menor, septiembre de 2020</t>
  </si>
  <si>
    <t>Figura 118. Unidades vendidas de vehículos eléctricos e híbridos (conectables y no conectables) en Jalisco, mensual 2016-2020</t>
  </si>
  <si>
    <t>Figura 119. Distribución porcentual de unidades vendidas de vehículos híbridos (conectables y no conectables) en Jalisco en agosto 2020</t>
  </si>
  <si>
    <t>Figura 120. Vehículos híbridos y eléctricos vendidos por entidad federativa, agosto 2020</t>
  </si>
  <si>
    <t>Figura 121. Vehículos híbridos y eléctricos vendidos por cada millón de habitantes por entidad federativa, agosto 2020</t>
  </si>
  <si>
    <t>Figura 122. Número de cabezas sacrificadas en Jalisco en septiembre 2008 – 2020</t>
  </si>
  <si>
    <t>Figura 123. Producción de carne en canal en Jalisco en septiembre 2008 – 2020, toneladas</t>
  </si>
  <si>
    <t>Figura 124. Número de cabezas sacrificadas en Jalisco en enero-septiembre 2008 – 2020</t>
  </si>
  <si>
    <t>Figura 125. Producción de carne en canal en Jalisco en enero-septiembre 2008 – 2020, toneladas</t>
  </si>
  <si>
    <t>Figura 126. Producción de carne en canal de ganado bovino por entidad federativa, septiembre 2020, toneladas</t>
  </si>
  <si>
    <t>Figura 127. Producción de carne en canal de ganado porcino por entidad federativa, septiembre 2020, toneladas</t>
  </si>
  <si>
    <t>Figura 128. Producción de carne en canal de ganado ovino por entidad federativa, septiembre 2020, toneladas</t>
  </si>
  <si>
    <t>Figura 129. Producción de carne en canal de ganado caprino por entidad federativa, septiembre 2020, toneladas</t>
  </si>
  <si>
    <t>Tabla 1. Trabajadores asegurados en el IMSS de la industria de las bebidas y del tabaco por fracción y tipo de empleo en octubre de 2020</t>
  </si>
  <si>
    <t>Tabla 2. Establecimientos de la industria de las bebidas y del tabaco por subrama</t>
  </si>
  <si>
    <t>Tabla 3. Precios de venta de viviendas por municipio, julio de 2020</t>
  </si>
  <si>
    <t>Tabla 4. Colonias con información de venta de viviendas por municipio, julio de 2020</t>
  </si>
  <si>
    <t>Tabla 5. Distribución de colonias por rangos de precio de venta promedio, julio de 2020</t>
  </si>
  <si>
    <t>Tabla 6. Listado de las 20 colonias con los precios de venta más altos, julio 2020</t>
  </si>
  <si>
    <t>Tabla 7. Listado de las 20 colonias con los precios de venta más bajos, julio 2020</t>
  </si>
  <si>
    <t>Tabla 8. Precios de renta de viviendas por municipio, julio 2020</t>
  </si>
  <si>
    <t>Tabla 9. Colonias con información de renta de viviendas por municipio, julio de 2020</t>
  </si>
  <si>
    <t>Tabla 10. Distribución de colonias por rangos de precio de renta promedio, julio de 2020</t>
  </si>
  <si>
    <t>Tabla 11. Listado de las 20 colonias con los precios de renta más altos, julio 2020</t>
  </si>
  <si>
    <t>Tabla 12. Listado de las 20 colonias con los precios de renta más bajos, julio 2020</t>
  </si>
  <si>
    <t>Tabla 13. Inversión Extranjera Directa en Jalisco por sector de actividad económica, enero-septiembre de 2019 y 2020 con cifras preliminares, millones de dólares</t>
  </si>
  <si>
    <t>Tabla 14. Composición de la población ocupada en Jalisco, T3 2020</t>
  </si>
  <si>
    <t>Tabla 15. Indicador de Confianza del Consumidor Jalisciense, nivel del indicador y subíndices, febrero, septiembre y octubre 2020</t>
  </si>
  <si>
    <t>Tabla 16. Empleos en Jalisco por sector de actividad económica, octubre 2020 vs septiembre 2020</t>
  </si>
  <si>
    <t>Tabla 17. Empleos en Jalisco por sector de actividad económica, acumulado a octubre 2020</t>
  </si>
  <si>
    <t>Tabla 18. Trabajadores asegurados en el IMSS en Jalisco por sector de actividad económica y sexo, octubre 2020 vs septiembre 2020</t>
  </si>
  <si>
    <t>Tabla 19. Empleos en Jalisco por grupos de edad octubre 2020 vs septiembre 2020</t>
  </si>
  <si>
    <t>Tabla 20. Patrones registrados en el IMSS en Jalisco por división económica, septiembre-octubre de 2020</t>
  </si>
  <si>
    <t>Tabla 21. Patrones registrados en el IMSS en Jalisco por división económica, diciembre 2019-octubre 2020</t>
  </si>
  <si>
    <t>Tabla 22. Patrones registrados en el IMSS en Jalisco por división económica, octubre 2019-octubre 2020</t>
  </si>
  <si>
    <t>Tabla 23. Patrones registrados en el IMSS en Jalisco por división económica, marzo-octubre 2020</t>
  </si>
  <si>
    <t>Tabla 24. Patrones registrados en el IMSS en Jalisco por tamaño, septiembre-octubre 2020</t>
  </si>
  <si>
    <t>Tabla 25. Patrones registrados en el IMSS en Jalisco por tamaño, octubre 2019 y octubre 2020</t>
  </si>
  <si>
    <t>Tabla 26. Patrones registrados en el IMSS en Jalisco por tamaño, marzo-octubre2020</t>
  </si>
  <si>
    <t>Tabla 27. Participación porcentual y variación anual del valor de la producción de principales subsectores manufactureros en Jalisco en términos reales, septiembre 2020</t>
  </si>
  <si>
    <t>Tabla 28. Participación porcentual y variación anual del personal ocupado en principales subsectores manufactureros en Jalisco, septiembre 2020</t>
  </si>
  <si>
    <t>Tabla 29. Indicadores de empresas comerciales de Jalisco, variación porcentual anual, últimos doce meses</t>
  </si>
  <si>
    <t>Tabla 30. Número de cabezas sacrificadas. Nacional y Jalisco, anual 2018-2019, enero-septiembre 2020</t>
  </si>
  <si>
    <t>Tabla 31. Producción de carne en canal. Nacional y Jalisco, anual 2018-2019, enero-septiembre 2020, toneladas</t>
  </si>
  <si>
    <t>Tabla 32. Valor de producción de carne en canal, nacional y Jalisco, anual 2018-2019, enero-septiembre 2020, miles de pesos</t>
  </si>
  <si>
    <t>Tabla 33. Distribución del total de empleos de municipios, octubre 2020</t>
  </si>
  <si>
    <t xml:space="preserve">Fuente: IIEG. Elaboración propia con información de sitios web de venta y renta de propiedades. </t>
  </si>
  <si>
    <t>Nota: Precios en moneda nacional.</t>
  </si>
  <si>
    <t xml:space="preserve">Fuente: IIEG. Elaboración propia con información de sitios web de renta de propiedades. </t>
  </si>
  <si>
    <t>Nota: El número de colonias es diferente al presentado anteriormente por cambios en la capa vectorial de colonias.</t>
  </si>
  <si>
    <t>Fuente: IIEG. Elaboración propia con información de sitios web de venta y renta de propiedades.</t>
  </si>
  <si>
    <t>Fuente: IIEG. Elaboración propia con información de sitios web de venta y renta de propiedades. Precios en moneda nacional. Nota: Se excluyeron de la lista las colonias con 1 o 2 viviendas en oferta.</t>
  </si>
  <si>
    <t>Fuente: IIEG. Elaboración propia con información de sitios web de renta de propiedades.</t>
  </si>
  <si>
    <t>IIEG, 30/11/2020</t>
  </si>
  <si>
    <t>Tabla 23</t>
  </si>
  <si>
    <t>Tabla 24</t>
  </si>
  <si>
    <t>Tabla 25</t>
  </si>
  <si>
    <t>Tabla 26</t>
  </si>
  <si>
    <t>Tabla 27</t>
  </si>
  <si>
    <t>Tabla 28</t>
  </si>
  <si>
    <t>Tabla 29</t>
  </si>
  <si>
    <t>Tabla 30</t>
  </si>
  <si>
    <t>Tabla 31</t>
  </si>
  <si>
    <t>Tabla 32</t>
  </si>
  <si>
    <t>Tabla 33</t>
  </si>
  <si>
    <t>Figura 57</t>
  </si>
  <si>
    <t>Figura 58</t>
  </si>
  <si>
    <t>Figura 59</t>
  </si>
  <si>
    <t>Figura 68-71</t>
  </si>
  <si>
    <t>Figura 117</t>
  </si>
  <si>
    <t>Figura 118</t>
  </si>
  <si>
    <t>Figura 119</t>
  </si>
  <si>
    <t>Figura 120</t>
  </si>
  <si>
    <t>Figura 121</t>
  </si>
  <si>
    <t>Figura 122</t>
  </si>
  <si>
    <t>Figura 123</t>
  </si>
  <si>
    <t>Figura 124</t>
  </si>
  <si>
    <t>Figura 125</t>
  </si>
  <si>
    <t>Figura 126</t>
  </si>
  <si>
    <t>Figura 127</t>
  </si>
  <si>
    <t>Figura 128</t>
  </si>
  <si>
    <t>Figura 129</t>
  </si>
  <si>
    <t>Figura 130 Bovino</t>
  </si>
  <si>
    <t>Figura 130 Caprino</t>
  </si>
  <si>
    <t>Figura 130 Ovino</t>
  </si>
  <si>
    <t>Figura 130 Porcino</t>
  </si>
  <si>
    <t>Figura 131-142</t>
  </si>
  <si>
    <t>Figura 131-142. Empleo formal por división económica y municipios, octubre 2020</t>
  </si>
  <si>
    <t>Figura 130. Variación porcentual anual de la producción de carne en canal, Jalisco, enero de 2019 a septiembre 2020, bovino</t>
  </si>
  <si>
    <t>Figura 130. Variación porcentual anual de la producción de carne en canal, Jalisco, enero de 2019 a septiembre 2020, caprino</t>
  </si>
  <si>
    <t>Figura 130. Variación porcentual anual de la producción de carne en canal, Jalisco, enero de 2019 a septiembre 2020, ovino</t>
  </si>
  <si>
    <t>Figura 130. Variación porcentual anual de la producción de carne en canal, Jalisco, enero de 2019 a septiembre 2020, porcino</t>
  </si>
  <si>
    <r>
      <rPr>
        <b/>
        <sz val="11"/>
        <color theme="1"/>
        <rFont val="Arial"/>
        <family val="2"/>
      </rPr>
      <t>FUENTE: IIEG;</t>
    </r>
    <r>
      <rPr>
        <sz val="11"/>
        <color theme="1"/>
        <rFont val="Arial"/>
        <family val="2"/>
      </rPr>
      <t xml:space="preserve"> Instituto de Información Estadística y Geográfica, con datos de Secretaría de Economía</t>
    </r>
  </si>
  <si>
    <r>
      <rPr>
        <b/>
        <sz val="11"/>
        <color theme="1"/>
        <rFont val="Arial"/>
        <family val="2"/>
      </rPr>
      <t>c  (confidencial</t>
    </r>
    <r>
      <rPr>
        <sz val="11"/>
        <color theme="1"/>
        <rFont val="Arial"/>
        <family val="2"/>
      </rPr>
      <t>), la información a nivel de empresa que obra en el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 celda no se muestra debido a que corresponde a una o dos empresas.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</si>
</sst>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0.0%"/>
    <numFmt numFmtId="165" formatCode="_-* #,##0_-;\-* #,##0_-;_-* &quot;-&quot;??_-;_-@_-"/>
    <numFmt numFmtId="166" formatCode="0.0"/>
    <numFmt numFmtId="167" formatCode="#,###"/>
    <numFmt numFmtId="168" formatCode="#,##0.0"/>
    <numFmt numFmtId="169" formatCode="_(&quot;$&quot;* #,##0.00_);_(&quot;$&quot;* \(#,##0.00\);_(&quot;$&quot;* &quot;-&quot;??_);_(@_)"/>
    <numFmt numFmtId="171" formatCode="0.000"/>
    <numFmt numFmtId="172" formatCode="0.00000%"/>
    <numFmt numFmtId="177" formatCode="0.000%"/>
    <numFmt numFmtId="178" formatCode="0.00000000"/>
    <numFmt numFmtId="179" formatCode="#,##0.0_ ;[Red]\-#,##0.0\ "/>
    <numFmt numFmtId="180" formatCode="_(* #,##0.00_);_(* \(#,##0.00\);_(* &quot;-&quot;??_);_(@_)"/>
    <numFmt numFmtId="181" formatCode="#,##0.000"/>
    <numFmt numFmtId="182" formatCode="0.000000000"/>
  </numFmts>
  <fonts count="58" x14ac:knownFonts="1">
    <font>
      <sz val="11"/>
      <name val="Calibri"/>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b/>
      <sz val="10"/>
      <color rgb="FFFFFFFF"/>
      <name val="Arial"/>
      <family val="2"/>
    </font>
    <font>
      <b/>
      <sz val="10"/>
      <color rgb="FF000000"/>
      <name val="Arial"/>
      <family val="2"/>
    </font>
    <font>
      <b/>
      <sz val="10"/>
      <name val="Arial"/>
      <family val="2"/>
    </font>
    <font>
      <sz val="10"/>
      <color rgb="FF000000"/>
      <name val="Arial"/>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b/>
      <sz val="10"/>
      <color theme="1"/>
      <name val="Arial"/>
      <family val="2"/>
    </font>
    <font>
      <b/>
      <sz val="10"/>
      <color theme="0"/>
      <name val="Arial"/>
      <family val="2"/>
    </font>
    <font>
      <sz val="10"/>
      <color rgb="FFFFFFFF"/>
      <name val="Arial"/>
      <family val="2"/>
    </font>
    <font>
      <u/>
      <sz val="11"/>
      <color theme="10"/>
      <name val="Calibri"/>
      <family val="2"/>
    </font>
    <font>
      <b/>
      <vertAlign val="superscript"/>
      <sz val="10"/>
      <color theme="1"/>
      <name val="Arial"/>
      <family val="2"/>
    </font>
    <font>
      <sz val="11"/>
      <name val="Calibri"/>
      <family val="2"/>
    </font>
    <font>
      <sz val="12"/>
      <color theme="1"/>
      <name val="Arial"/>
      <family val="2"/>
    </font>
    <font>
      <sz val="11"/>
      <name val="Calibri"/>
    </font>
    <font>
      <sz val="10"/>
      <color indexed="8"/>
      <name val="Arial"/>
      <family val="2"/>
    </font>
    <font>
      <b/>
      <sz val="11"/>
      <color theme="0"/>
      <name val="Arial"/>
      <family val="2"/>
    </font>
    <font>
      <b/>
      <sz val="11"/>
      <name val="Arial"/>
      <family val="2"/>
    </font>
    <font>
      <sz val="11"/>
      <name val="Arial"/>
      <family val="2"/>
    </font>
    <font>
      <b/>
      <sz val="9"/>
      <color rgb="FFFFFFFF"/>
      <name val="Arial"/>
      <family val="2"/>
    </font>
    <font>
      <b/>
      <sz val="9"/>
      <color rgb="FF000000"/>
      <name val="Arial"/>
      <family val="2"/>
    </font>
    <font>
      <sz val="9"/>
      <color rgb="FF000000"/>
      <name val="Arial"/>
      <family val="2"/>
    </font>
    <font>
      <b/>
      <sz val="11"/>
      <color rgb="FFFFFFFF"/>
      <name val="Arial"/>
      <family val="2"/>
    </font>
    <font>
      <b/>
      <sz val="11"/>
      <color rgb="FF000000"/>
      <name val="Arial"/>
      <family val="2"/>
    </font>
    <font>
      <b/>
      <sz val="11"/>
      <color theme="1"/>
      <name val="Arial"/>
      <family val="2"/>
    </font>
    <font>
      <sz val="9"/>
      <color theme="1"/>
      <name val="Arial"/>
      <family val="2"/>
    </font>
    <font>
      <sz val="11"/>
      <color indexed="8"/>
      <name val="Arial"/>
      <family val="2"/>
    </font>
    <font>
      <sz val="10"/>
      <name val="Tahoma"/>
      <family val="2"/>
    </font>
    <font>
      <sz val="11"/>
      <color theme="1"/>
      <name val="Arial"/>
      <family val="2"/>
    </font>
    <font>
      <b/>
      <sz val="10"/>
      <color indexed="8"/>
      <name val="Arial"/>
      <family val="2"/>
    </font>
    <font>
      <b/>
      <sz val="8"/>
      <name val="Arial"/>
      <family val="2"/>
    </font>
    <font>
      <sz val="8"/>
      <name val="Arial"/>
      <family val="2"/>
    </font>
    <font>
      <sz val="11"/>
      <color rgb="FF000000"/>
      <name val="Arial"/>
      <family val="2"/>
    </font>
    <font>
      <b/>
      <sz val="12"/>
      <color rgb="FF000000"/>
      <name val="Arial"/>
      <family val="2"/>
    </font>
    <font>
      <b/>
      <sz val="12"/>
      <color theme="1"/>
      <name val="Arial"/>
      <family val="2"/>
    </font>
    <font>
      <b/>
      <sz val="9"/>
      <color theme="1"/>
      <name val="Arial"/>
      <family val="2"/>
    </font>
    <font>
      <b/>
      <sz val="9"/>
      <color theme="0"/>
      <name val="Arial"/>
      <family val="2"/>
    </font>
    <font>
      <b/>
      <sz val="9"/>
      <name val="Arial"/>
      <family val="2"/>
    </font>
    <font>
      <sz val="9.5"/>
      <color theme="1"/>
      <name val="Arial"/>
      <family val="2"/>
    </font>
    <font>
      <u/>
      <sz val="11"/>
      <color theme="10"/>
      <name val="Arial"/>
      <family val="2"/>
    </font>
    <font>
      <sz val="11"/>
      <color theme="0"/>
      <name val="Arial"/>
      <family val="2"/>
    </font>
  </fonts>
  <fills count="42">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E7E6E6"/>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004A98"/>
        <bgColor indexed="64"/>
      </patternFill>
    </fill>
    <fill>
      <patternFill patternType="solid">
        <fgColor rgb="FF0070BE"/>
        <bgColor indexed="64"/>
      </patternFill>
    </fill>
    <fill>
      <patternFill patternType="solid">
        <fgColor theme="0" tint="-0.499984740745262"/>
        <bgColor indexed="64"/>
      </patternFill>
    </fill>
    <fill>
      <patternFill patternType="solid">
        <fgColor rgb="FFBF9000"/>
        <bgColor indexed="64"/>
      </patternFill>
    </fill>
    <fill>
      <patternFill patternType="solid">
        <fgColor rgb="FFC9C9C9"/>
        <bgColor indexed="64"/>
      </patternFill>
    </fill>
    <fill>
      <patternFill patternType="solid">
        <fgColor theme="0" tint="-0.249977111117893"/>
        <bgColor indexed="64"/>
      </patternFill>
    </fill>
    <fill>
      <patternFill patternType="solid">
        <fgColor rgb="FF606868"/>
        <bgColor indexed="64"/>
      </patternFill>
    </fill>
    <fill>
      <patternFill patternType="solid">
        <fgColor rgb="FFF8CBAD"/>
        <bgColor indexed="64"/>
      </patternFill>
    </fill>
    <fill>
      <patternFill patternType="solid">
        <fgColor rgb="FF393D3F"/>
        <bgColor rgb="FF000000"/>
      </patternFill>
    </fill>
    <fill>
      <patternFill patternType="solid">
        <fgColor rgb="FFFBBB27"/>
        <bgColor rgb="FF000000"/>
      </patternFill>
    </fill>
    <fill>
      <patternFill patternType="solid">
        <fgColor rgb="FFCBCED1"/>
        <bgColor rgb="FF000000"/>
      </patternFill>
    </fill>
    <fill>
      <patternFill patternType="solid">
        <fgColor rgb="FF7C878E"/>
        <bgColor rgb="FF000000"/>
      </patternFill>
    </fill>
    <fill>
      <patternFill patternType="solid">
        <fgColor rgb="FF000000"/>
        <bgColor indexed="64"/>
      </patternFill>
    </fill>
    <fill>
      <patternFill patternType="solid">
        <fgColor rgb="FFCBCED1"/>
        <bgColor indexed="64"/>
      </patternFill>
    </fill>
    <fill>
      <patternFill patternType="solid">
        <fgColor rgb="FFFFD966"/>
        <bgColor indexed="64"/>
      </patternFill>
    </fill>
    <fill>
      <patternFill patternType="solid">
        <fgColor indexed="41"/>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BDBDB"/>
        <bgColor indexed="64"/>
      </patternFill>
    </fill>
    <fill>
      <patternFill patternType="solid">
        <fgColor rgb="FF3A3838"/>
        <bgColor indexed="64"/>
      </patternFill>
    </fill>
    <fill>
      <patternFill patternType="solid">
        <fgColor rgb="FFDB9803"/>
        <bgColor indexed="64"/>
      </patternFill>
    </fill>
    <fill>
      <patternFill patternType="solid">
        <fgColor rgb="FFD6DCE4"/>
        <bgColor rgb="FF000000"/>
      </patternFill>
    </fill>
    <fill>
      <patternFill patternType="solid">
        <fgColor rgb="FFFFCC66"/>
        <bgColor indexed="64"/>
      </patternFill>
    </fill>
    <fill>
      <patternFill patternType="solid">
        <fgColor indexed="65"/>
        <bgColor indexed="64"/>
      </patternFill>
    </fill>
    <fill>
      <patternFill patternType="solid">
        <fgColor theme="4" tint="0.39997558519241921"/>
        <bgColor indexed="64"/>
      </patternFill>
    </fill>
  </fills>
  <borders count="31">
    <border>
      <left/>
      <right/>
      <top/>
      <bottom/>
      <diagonal/>
    </border>
    <border>
      <left/>
      <right/>
      <top/>
      <bottom/>
      <diagonal/>
    </border>
    <border>
      <left/>
      <right/>
      <top/>
      <bottom style="thin">
        <color theme="4" tint="0.39997558519241921"/>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rgb="FFA6A6A6"/>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theme="0"/>
      </right>
      <top/>
      <bottom/>
      <diagonal/>
    </border>
    <border>
      <left/>
      <right/>
      <top style="thin">
        <color auto="1"/>
      </top>
      <bottom/>
      <diagonal/>
    </border>
    <border>
      <left/>
      <right style="medium">
        <color indexed="64"/>
      </right>
      <top/>
      <bottom/>
      <diagonal/>
    </border>
    <border>
      <left style="medium">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right/>
      <top/>
      <bottom style="thin">
        <color theme="0"/>
      </bottom>
      <diagonal/>
    </border>
    <border>
      <left/>
      <right style="thin">
        <color theme="0"/>
      </right>
      <top/>
      <bottom style="thin">
        <color theme="0"/>
      </bottom>
      <diagonal/>
    </border>
  </borders>
  <cellStyleXfs count="88">
    <xf numFmtId="0" fontId="0" fillId="0" borderId="0"/>
    <xf numFmtId="9" fontId="12" fillId="0" borderId="0" applyFont="0" applyFill="0" applyBorder="0" applyAlignment="0" applyProtection="0"/>
    <xf numFmtId="0" fontId="19" fillId="0" borderId="1"/>
    <xf numFmtId="0" fontId="11" fillId="0" borderId="1"/>
    <xf numFmtId="0" fontId="20" fillId="0" borderId="1" applyNumberFormat="0" applyFill="0" applyBorder="0" applyAlignment="0" applyProtection="0"/>
    <xf numFmtId="9" fontId="11" fillId="0" borderId="1" applyFont="0" applyFill="0" applyBorder="0" applyAlignment="0" applyProtection="0"/>
    <xf numFmtId="9" fontId="19" fillId="0" borderId="1" applyFont="0" applyFill="0" applyBorder="0" applyAlignment="0" applyProtection="0"/>
    <xf numFmtId="43" fontId="11" fillId="0" borderId="1" applyFont="0" applyFill="0" applyBorder="0" applyAlignment="0" applyProtection="0"/>
    <xf numFmtId="0" fontId="22" fillId="0" borderId="1"/>
    <xf numFmtId="0" fontId="23" fillId="0" borderId="1"/>
    <xf numFmtId="0" fontId="11" fillId="0" borderId="1"/>
    <xf numFmtId="0" fontId="11" fillId="0" borderId="1"/>
    <xf numFmtId="9" fontId="11" fillId="0" borderId="1" applyFont="0" applyFill="0" applyBorder="0" applyAlignment="0" applyProtection="0"/>
    <xf numFmtId="0" fontId="11" fillId="0" borderId="1"/>
    <xf numFmtId="0" fontId="13" fillId="0" borderId="1"/>
    <xf numFmtId="9" fontId="13" fillId="0" borderId="1" applyFont="0" applyFill="0" applyBorder="0" applyAlignment="0" applyProtection="0"/>
    <xf numFmtId="0" fontId="22" fillId="0" borderId="1"/>
    <xf numFmtId="0" fontId="27" fillId="0" borderId="0" applyNumberFormat="0" applyFill="0" applyBorder="0" applyAlignment="0" applyProtection="0"/>
    <xf numFmtId="0" fontId="10" fillId="0" borderId="1"/>
    <xf numFmtId="9" fontId="10" fillId="0" borderId="1" applyFont="0" applyFill="0" applyBorder="0" applyAlignment="0" applyProtection="0"/>
    <xf numFmtId="43" fontId="10" fillId="0" borderId="1" applyFont="0" applyFill="0" applyBorder="0" applyAlignment="0" applyProtection="0"/>
    <xf numFmtId="0" fontId="9" fillId="0" borderId="1"/>
    <xf numFmtId="43" fontId="9" fillId="0" borderId="1" applyFont="0" applyFill="0" applyBorder="0" applyAlignment="0" applyProtection="0"/>
    <xf numFmtId="9" fontId="9" fillId="0" borderId="1" applyFont="0" applyFill="0" applyBorder="0" applyAlignment="0" applyProtection="0"/>
    <xf numFmtId="0" fontId="12" fillId="0" borderId="1"/>
    <xf numFmtId="43" fontId="12" fillId="0" borderId="1" applyFont="0" applyFill="0" applyBorder="0" applyAlignment="0" applyProtection="0"/>
    <xf numFmtId="0" fontId="12" fillId="0" borderId="1"/>
    <xf numFmtId="43" fontId="12" fillId="0" borderId="1" applyFont="0" applyFill="0" applyBorder="0" applyAlignment="0" applyProtection="0"/>
    <xf numFmtId="0" fontId="9" fillId="0" borderId="1"/>
    <xf numFmtId="9" fontId="9" fillId="0" borderId="1" applyFont="0" applyFill="0" applyBorder="0" applyAlignment="0" applyProtection="0"/>
    <xf numFmtId="43" fontId="9" fillId="0" borderId="1" applyFont="0" applyFill="0" applyBorder="0" applyAlignment="0" applyProtection="0"/>
    <xf numFmtId="0" fontId="27" fillId="0" borderId="1" applyNumberFormat="0" applyFill="0" applyBorder="0" applyAlignment="0" applyProtection="0"/>
    <xf numFmtId="9" fontId="22" fillId="0" borderId="1" applyFont="0" applyFill="0" applyBorder="0" applyAlignment="0" applyProtection="0"/>
    <xf numFmtId="43" fontId="22" fillId="0" borderId="1" applyFont="0" applyFill="0" applyBorder="0" applyAlignment="0" applyProtection="0"/>
    <xf numFmtId="0" fontId="29" fillId="0" borderId="1"/>
    <xf numFmtId="9" fontId="29" fillId="0" borderId="1" applyFont="0" applyFill="0" applyBorder="0" applyAlignment="0" applyProtection="0"/>
    <xf numFmtId="0" fontId="8" fillId="0" borderId="1"/>
    <xf numFmtId="9" fontId="8" fillId="0" borderId="1" applyFont="0" applyFill="0" applyBorder="0" applyAlignment="0" applyProtection="0"/>
    <xf numFmtId="0" fontId="12" fillId="0" borderId="1"/>
    <xf numFmtId="43" fontId="12" fillId="0" borderId="1" applyFont="0" applyFill="0" applyBorder="0" applyAlignment="0" applyProtection="0"/>
    <xf numFmtId="9" fontId="12" fillId="0" borderId="1" applyFont="0" applyFill="0" applyBorder="0" applyAlignment="0" applyProtection="0"/>
    <xf numFmtId="44" fontId="12" fillId="0" borderId="1" applyFont="0" applyFill="0" applyBorder="0" applyAlignment="0" applyProtection="0"/>
    <xf numFmtId="9" fontId="23" fillId="0" borderId="1" applyFont="0" applyFill="0" applyBorder="0" applyAlignment="0" applyProtection="0"/>
    <xf numFmtId="0" fontId="30" fillId="0" borderId="1"/>
    <xf numFmtId="0" fontId="7" fillId="0" borderId="1"/>
    <xf numFmtId="43" fontId="7" fillId="0" borderId="1" applyFont="0" applyFill="0" applyBorder="0" applyAlignment="0" applyProtection="0"/>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19" fillId="0" borderId="1"/>
    <xf numFmtId="9" fontId="19" fillId="0" borderId="1" applyFont="0" applyFill="0" applyBorder="0" applyAlignment="0" applyProtection="0"/>
    <xf numFmtId="0" fontId="6" fillId="0" borderId="1"/>
    <xf numFmtId="9" fontId="6" fillId="0" borderId="1" applyFont="0" applyFill="0" applyBorder="0" applyAlignment="0" applyProtection="0"/>
    <xf numFmtId="43" fontId="6" fillId="0" borderId="1" applyFont="0" applyFill="0" applyBorder="0" applyAlignment="0" applyProtection="0"/>
    <xf numFmtId="0" fontId="5" fillId="0" borderId="1"/>
    <xf numFmtId="0" fontId="5" fillId="0" borderId="1"/>
    <xf numFmtId="9" fontId="5" fillId="0" borderId="1" applyFont="0" applyFill="0" applyBorder="0" applyAlignment="0" applyProtection="0"/>
    <xf numFmtId="43" fontId="5" fillId="0" borderId="1" applyFont="0" applyFill="0" applyBorder="0" applyAlignment="0" applyProtection="0"/>
    <xf numFmtId="0" fontId="5" fillId="0" borderId="1"/>
    <xf numFmtId="169" fontId="5" fillId="0" borderId="1" applyFont="0" applyFill="0" applyBorder="0" applyAlignment="0" applyProtection="0"/>
    <xf numFmtId="0" fontId="5" fillId="0" borderId="1"/>
    <xf numFmtId="9" fontId="5" fillId="0" borderId="1" applyFont="0" applyFill="0" applyBorder="0" applyAlignment="0" applyProtection="0"/>
    <xf numFmtId="0" fontId="4" fillId="0" borderId="1"/>
    <xf numFmtId="9" fontId="4" fillId="0" borderId="1" applyFont="0" applyFill="0" applyBorder="0" applyAlignment="0" applyProtection="0"/>
    <xf numFmtId="0" fontId="31" fillId="0" borderId="1"/>
    <xf numFmtId="9" fontId="31" fillId="0" borderId="1" applyFont="0" applyFill="0" applyBorder="0" applyAlignment="0" applyProtection="0"/>
    <xf numFmtId="0" fontId="3" fillId="0" borderId="1"/>
    <xf numFmtId="9" fontId="3" fillId="0" borderId="1" applyFont="0" applyFill="0" applyBorder="0" applyAlignment="0" applyProtection="0"/>
    <xf numFmtId="0" fontId="2" fillId="0" borderId="1"/>
    <xf numFmtId="43" fontId="2" fillId="0" borderId="1" applyFont="0" applyFill="0" applyBorder="0" applyAlignment="0" applyProtection="0"/>
    <xf numFmtId="9" fontId="2" fillId="0" borderId="1" applyFont="0" applyFill="0" applyBorder="0" applyAlignment="0" applyProtection="0"/>
    <xf numFmtId="0" fontId="12" fillId="0" borderId="1"/>
    <xf numFmtId="0" fontId="2" fillId="0" borderId="1"/>
    <xf numFmtId="9" fontId="2" fillId="0" borderId="1" applyFont="0" applyFill="0" applyBorder="0" applyAlignment="0" applyProtection="0"/>
    <xf numFmtId="43" fontId="2" fillId="0" borderId="1" applyFont="0" applyFill="0" applyBorder="0" applyAlignment="0" applyProtection="0"/>
    <xf numFmtId="0" fontId="2" fillId="0" borderId="1"/>
    <xf numFmtId="43" fontId="2" fillId="0" borderId="1" applyFont="0" applyFill="0" applyBorder="0" applyAlignment="0" applyProtection="0"/>
    <xf numFmtId="9" fontId="2" fillId="0" borderId="1" applyFont="0" applyFill="0" applyBorder="0" applyAlignment="0" applyProtection="0"/>
    <xf numFmtId="43" fontId="31" fillId="0" borderId="0" applyFont="0" applyFill="0" applyBorder="0" applyAlignment="0" applyProtection="0"/>
    <xf numFmtId="0" fontId="12" fillId="0" borderId="1"/>
    <xf numFmtId="0" fontId="2" fillId="0" borderId="1"/>
    <xf numFmtId="0" fontId="44" fillId="0" borderId="1"/>
    <xf numFmtId="180" fontId="44" fillId="0" borderId="1" applyFont="0" applyFill="0" applyBorder="0" applyAlignment="0" applyProtection="0"/>
    <xf numFmtId="9" fontId="44" fillId="0" borderId="1" applyFont="0" applyFill="0" applyBorder="0" applyAlignment="0" applyProtection="0"/>
    <xf numFmtId="0" fontId="18" fillId="0" borderId="1"/>
    <xf numFmtId="0" fontId="21" fillId="0" borderId="1" applyNumberFormat="0" applyFill="0" applyBorder="0" applyAlignment="0" applyProtection="0"/>
    <xf numFmtId="0" fontId="2" fillId="0" borderId="1"/>
  </cellStyleXfs>
  <cellXfs count="582">
    <xf numFmtId="0" fontId="0" fillId="0" borderId="0" xfId="0"/>
    <xf numFmtId="0" fontId="17" fillId="2" borderId="0" xfId="0" applyFont="1" applyFill="1" applyAlignment="1">
      <alignment horizontal="left" vertical="center" wrapText="1"/>
    </xf>
    <xf numFmtId="0" fontId="17" fillId="4" borderId="0" xfId="0" applyFont="1" applyFill="1" applyAlignment="1">
      <alignment horizontal="center" vertical="center"/>
    </xf>
    <xf numFmtId="0" fontId="24" fillId="2" borderId="4" xfId="10" applyFont="1" applyFill="1" applyBorder="1" applyAlignment="1">
      <alignment horizontal="left" vertical="center"/>
    </xf>
    <xf numFmtId="3" fontId="24" fillId="2" borderId="4" xfId="10" applyNumberFormat="1" applyFont="1" applyFill="1" applyBorder="1" applyAlignment="1">
      <alignment horizontal="right" vertical="center"/>
    </xf>
    <xf numFmtId="3" fontId="24" fillId="2" borderId="3" xfId="10" applyNumberFormat="1" applyFont="1" applyFill="1" applyBorder="1" applyAlignment="1">
      <alignment horizontal="right" vertical="center"/>
    </xf>
    <xf numFmtId="0" fontId="14" fillId="7" borderId="1" xfId="11" applyFont="1" applyFill="1" applyAlignment="1">
      <alignment horizontal="center" vertical="center" wrapText="1"/>
    </xf>
    <xf numFmtId="0" fontId="24" fillId="2" borderId="3" xfId="11" applyFont="1" applyFill="1" applyBorder="1"/>
    <xf numFmtId="3" fontId="24" fillId="2" borderId="3" xfId="11" applyNumberFormat="1" applyFont="1" applyFill="1" applyBorder="1"/>
    <xf numFmtId="3" fontId="15" fillId="0" borderId="1" xfId="2" applyNumberFormat="1" applyFont="1" applyAlignment="1">
      <alignment horizontal="right" vertical="center"/>
    </xf>
    <xf numFmtId="0" fontId="21" fillId="0" borderId="1" xfId="2" applyFont="1"/>
    <xf numFmtId="0" fontId="18" fillId="0" borderId="0" xfId="0" applyFont="1" applyAlignment="1">
      <alignment horizontal="left" vertical="center"/>
    </xf>
    <xf numFmtId="0" fontId="17" fillId="0" borderId="1" xfId="8" applyFont="1"/>
    <xf numFmtId="0" fontId="18" fillId="0" borderId="0" xfId="0" applyFont="1"/>
    <xf numFmtId="164" fontId="18" fillId="0" borderId="1" xfId="6" applyNumberFormat="1" applyFont="1"/>
    <xf numFmtId="0" fontId="24" fillId="0" borderId="1" xfId="2" applyFont="1"/>
    <xf numFmtId="10" fontId="18" fillId="0" borderId="1" xfId="6" applyNumberFormat="1" applyFont="1"/>
    <xf numFmtId="17" fontId="14" fillId="7" borderId="1" xfId="11" quotePrefix="1" applyNumberFormat="1" applyFont="1" applyFill="1" applyAlignment="1">
      <alignment horizontal="center" vertical="center" wrapText="1"/>
    </xf>
    <xf numFmtId="3" fontId="24" fillId="2" borderId="3" xfId="11" applyNumberFormat="1" applyFont="1" applyFill="1" applyBorder="1" applyAlignment="1">
      <alignment horizontal="right" vertical="center"/>
    </xf>
    <xf numFmtId="10" fontId="24" fillId="2" borderId="3" xfId="11" applyNumberFormat="1" applyFont="1" applyFill="1" applyBorder="1" applyAlignment="1">
      <alignment horizontal="right" vertical="center"/>
    </xf>
    <xf numFmtId="17" fontId="14" fillId="0" borderId="1" xfId="11" quotePrefix="1" applyNumberFormat="1" applyFont="1" applyAlignment="1">
      <alignment horizontal="center" vertical="center" wrapText="1"/>
    </xf>
    <xf numFmtId="0" fontId="14" fillId="0" borderId="1" xfId="11" applyFont="1" applyAlignment="1">
      <alignment horizontal="center" vertical="center" wrapText="1"/>
    </xf>
    <xf numFmtId="3" fontId="24" fillId="0" borderId="1" xfId="11" applyNumberFormat="1" applyFont="1"/>
    <xf numFmtId="3" fontId="24" fillId="0" borderId="1" xfId="11" applyNumberFormat="1" applyFont="1" applyAlignment="1">
      <alignment horizontal="right" vertical="center"/>
    </xf>
    <xf numFmtId="10" fontId="24" fillId="0" borderId="1" xfId="11" applyNumberFormat="1" applyFont="1" applyAlignment="1">
      <alignment horizontal="right" vertical="center"/>
    </xf>
    <xf numFmtId="2" fontId="17" fillId="0" borderId="1" xfId="8" applyNumberFormat="1" applyFont="1"/>
    <xf numFmtId="0" fontId="18" fillId="0" borderId="0" xfId="0" applyFont="1" applyAlignment="1">
      <alignment horizontal="left"/>
    </xf>
    <xf numFmtId="10" fontId="24" fillId="2" borderId="3" xfId="12" applyNumberFormat="1" applyFont="1" applyFill="1" applyBorder="1"/>
    <xf numFmtId="0" fontId="24" fillId="0" borderId="1" xfId="11" applyNumberFormat="1" applyFont="1" applyAlignment="1">
      <alignment horizontal="right" vertical="center"/>
    </xf>
    <xf numFmtId="10" fontId="18" fillId="0" borderId="1" xfId="6" applyNumberFormat="1" applyFont="1" applyAlignment="1">
      <alignment horizontal="center"/>
    </xf>
    <xf numFmtId="164" fontId="18" fillId="0" borderId="0" xfId="0" applyNumberFormat="1" applyFont="1"/>
    <xf numFmtId="0" fontId="18" fillId="0" borderId="1" xfId="24" applyFont="1"/>
    <xf numFmtId="17" fontId="14" fillId="7" borderId="1" xfId="10" quotePrefix="1" applyNumberFormat="1" applyFont="1" applyFill="1" applyAlignment="1">
      <alignment horizontal="center" vertical="center" wrapText="1"/>
    </xf>
    <xf numFmtId="3" fontId="18" fillId="0" borderId="0" xfId="0" applyNumberFormat="1" applyFont="1"/>
    <xf numFmtId="10" fontId="24" fillId="2" borderId="3" xfId="10" applyNumberFormat="1" applyFont="1" applyFill="1" applyBorder="1" applyAlignment="1">
      <alignment horizontal="right" vertical="center"/>
    </xf>
    <xf numFmtId="17" fontId="14" fillId="7" borderId="1" xfId="11" quotePrefix="1" applyNumberFormat="1" applyFont="1" applyFill="1" applyAlignment="1">
      <alignment horizontal="center" wrapText="1"/>
    </xf>
    <xf numFmtId="0" fontId="14" fillId="7" borderId="1" xfId="11" applyFont="1" applyFill="1" applyAlignment="1">
      <alignment horizontal="center" wrapText="1"/>
    </xf>
    <xf numFmtId="3" fontId="24" fillId="2" borderId="3" xfId="11" applyNumberFormat="1" applyFont="1" applyFill="1" applyBorder="1" applyAlignment="1">
      <alignment horizontal="right"/>
    </xf>
    <xf numFmtId="10" fontId="24" fillId="2" borderId="3" xfId="11" applyNumberFormat="1" applyFont="1" applyFill="1" applyBorder="1" applyAlignment="1">
      <alignment horizontal="right"/>
    </xf>
    <xf numFmtId="0" fontId="16" fillId="0" borderId="0" xfId="0" applyFont="1"/>
    <xf numFmtId="0" fontId="18" fillId="6" borderId="0" xfId="0" applyFont="1" applyFill="1"/>
    <xf numFmtId="0" fontId="18" fillId="5" borderId="0" xfId="0" applyFont="1" applyFill="1"/>
    <xf numFmtId="10" fontId="17" fillId="8" borderId="1" xfId="0" applyNumberFormat="1" applyFont="1" applyFill="1" applyBorder="1" applyAlignment="1">
      <alignment horizontal="right" vertical="center"/>
    </xf>
    <xf numFmtId="3" fontId="17" fillId="8" borderId="1" xfId="0" applyNumberFormat="1" applyFont="1" applyFill="1" applyBorder="1" applyAlignment="1">
      <alignment horizontal="right" vertical="center"/>
    </xf>
    <xf numFmtId="3" fontId="17" fillId="8" borderId="7" xfId="0" applyNumberFormat="1" applyFont="1" applyFill="1" applyBorder="1" applyAlignment="1">
      <alignment horizontal="right" vertical="center"/>
    </xf>
    <xf numFmtId="0" fontId="17" fillId="8" borderId="7" xfId="0" applyFont="1" applyFill="1" applyBorder="1" applyAlignment="1">
      <alignment horizontal="right" vertical="center"/>
    </xf>
    <xf numFmtId="0" fontId="15" fillId="2" borderId="7" xfId="0" applyFont="1" applyFill="1" applyBorder="1" applyAlignment="1">
      <alignment horizontal="left" vertical="center"/>
    </xf>
    <xf numFmtId="3" fontId="15" fillId="2" borderId="7" xfId="0" applyNumberFormat="1" applyFont="1" applyFill="1" applyBorder="1" applyAlignment="1">
      <alignment horizontal="right" vertical="center"/>
    </xf>
    <xf numFmtId="0" fontId="17" fillId="8" borderId="1" xfId="0" applyFont="1" applyFill="1" applyBorder="1" applyAlignment="1">
      <alignment horizontal="left" vertical="center"/>
    </xf>
    <xf numFmtId="0" fontId="17" fillId="8" borderId="7" xfId="0" applyFont="1" applyFill="1" applyBorder="1" applyAlignment="1">
      <alignment horizontal="left" vertical="center"/>
    </xf>
    <xf numFmtId="10" fontId="17" fillId="8" borderId="7" xfId="0" applyNumberFormat="1" applyFont="1" applyFill="1" applyBorder="1" applyAlignment="1">
      <alignment horizontal="right" vertical="center"/>
    </xf>
    <xf numFmtId="0" fontId="17" fillId="8" borderId="1" xfId="0" applyFont="1" applyFill="1" applyBorder="1" applyAlignment="1">
      <alignment horizontal="right" vertical="center"/>
    </xf>
    <xf numFmtId="0" fontId="15" fillId="2" borderId="7" xfId="0" applyFont="1" applyFill="1" applyBorder="1" applyAlignment="1">
      <alignment horizontal="right" vertical="center"/>
    </xf>
    <xf numFmtId="10" fontId="15" fillId="2" borderId="7" xfId="0" applyNumberFormat="1" applyFont="1" applyFill="1" applyBorder="1" applyAlignment="1">
      <alignment horizontal="right" vertical="center"/>
    </xf>
    <xf numFmtId="10" fontId="24" fillId="0" borderId="1" xfId="1" applyNumberFormat="1" applyFont="1" applyBorder="1"/>
    <xf numFmtId="0" fontId="18" fillId="0" borderId="1" xfId="0" applyFont="1" applyBorder="1"/>
    <xf numFmtId="0" fontId="14" fillId="7" borderId="5" xfId="0" applyFont="1" applyFill="1" applyBorder="1" applyAlignment="1">
      <alignment horizontal="justify" vertical="center" wrapText="1"/>
    </xf>
    <xf numFmtId="0" fontId="14" fillId="7" borderId="0" xfId="0" applyFont="1" applyFill="1" applyAlignment="1">
      <alignment horizontal="center" vertical="center" wrapText="1"/>
    </xf>
    <xf numFmtId="0" fontId="17" fillId="3" borderId="3" xfId="0" applyFont="1" applyFill="1" applyBorder="1" applyAlignment="1">
      <alignment horizontal="left" vertical="center" wrapText="1"/>
    </xf>
    <xf numFmtId="3" fontId="17" fillId="3" borderId="3" xfId="0" applyNumberFormat="1" applyFont="1" applyFill="1" applyBorder="1" applyAlignment="1">
      <alignment horizontal="right" vertical="center"/>
    </xf>
    <xf numFmtId="3" fontId="15" fillId="2" borderId="4" xfId="0" applyNumberFormat="1" applyFont="1" applyFill="1" applyBorder="1" applyAlignment="1">
      <alignment horizontal="right" vertical="center"/>
    </xf>
    <xf numFmtId="3" fontId="15" fillId="2" borderId="3" xfId="0" applyNumberFormat="1" applyFont="1" applyFill="1" applyBorder="1" applyAlignment="1">
      <alignment horizontal="right" vertical="center"/>
    </xf>
    <xf numFmtId="0" fontId="14" fillId="7" borderId="1" xfId="0" applyFont="1" applyFill="1" applyBorder="1" applyAlignment="1">
      <alignment horizontal="center" vertical="center" wrapText="1"/>
    </xf>
    <xf numFmtId="10" fontId="17" fillId="3" borderId="3" xfId="0" applyNumberFormat="1" applyFont="1" applyFill="1" applyBorder="1" applyAlignment="1">
      <alignment horizontal="right" vertical="center"/>
    </xf>
    <xf numFmtId="0" fontId="17" fillId="3" borderId="4" xfId="0" applyFont="1" applyFill="1" applyBorder="1" applyAlignment="1">
      <alignment horizontal="left" vertical="center"/>
    </xf>
    <xf numFmtId="3" fontId="17" fillId="3" borderId="4" xfId="0" applyNumberFormat="1" applyFont="1" applyFill="1" applyBorder="1" applyAlignment="1">
      <alignment horizontal="right" vertical="center"/>
    </xf>
    <xf numFmtId="0" fontId="17" fillId="3" borderId="4" xfId="0" applyFont="1" applyFill="1" applyBorder="1" applyAlignment="1">
      <alignment horizontal="left" vertical="center" wrapText="1"/>
    </xf>
    <xf numFmtId="0" fontId="15" fillId="2" borderId="4" xfId="0" applyFont="1" applyFill="1" applyBorder="1" applyAlignment="1">
      <alignment horizontal="left" vertical="center"/>
    </xf>
    <xf numFmtId="10" fontId="15" fillId="2" borderId="3" xfId="0" applyNumberFormat="1" applyFont="1" applyFill="1" applyBorder="1" applyAlignment="1">
      <alignment horizontal="right" vertical="center"/>
    </xf>
    <xf numFmtId="0" fontId="24" fillId="0" borderId="1" xfId="11" applyFont="1"/>
    <xf numFmtId="0" fontId="24" fillId="0" borderId="1" xfId="2" applyFont="1" applyAlignment="1">
      <alignment horizontal="center"/>
    </xf>
    <xf numFmtId="1" fontId="18" fillId="0" borderId="1" xfId="24" applyNumberFormat="1" applyFont="1" applyBorder="1"/>
    <xf numFmtId="0" fontId="17" fillId="8" borderId="1" xfId="0" applyFont="1" applyFill="1" applyBorder="1" applyAlignment="1">
      <alignment horizontal="left" vertical="center" wrapText="1"/>
    </xf>
    <xf numFmtId="0" fontId="17" fillId="8" borderId="7" xfId="0" applyFont="1" applyFill="1" applyBorder="1" applyAlignment="1">
      <alignment horizontal="left" vertical="center" wrapText="1"/>
    </xf>
    <xf numFmtId="0" fontId="21" fillId="0" borderId="1" xfId="17" applyFont="1" applyBorder="1"/>
    <xf numFmtId="3" fontId="17" fillId="8" borderId="1" xfId="0" applyNumberFormat="1" applyFont="1" applyFill="1" applyBorder="1" applyAlignment="1">
      <alignment horizontal="right" vertical="center" wrapText="1"/>
    </xf>
    <xf numFmtId="3" fontId="17" fillId="8" borderId="1" xfId="0" applyNumberFormat="1" applyFont="1" applyFill="1" applyBorder="1" applyAlignment="1">
      <alignment horizontal="center" vertical="center" wrapText="1"/>
    </xf>
    <xf numFmtId="3" fontId="17" fillId="8" borderId="7" xfId="0" applyNumberFormat="1" applyFont="1" applyFill="1" applyBorder="1" applyAlignment="1">
      <alignment horizontal="center" vertical="center" wrapText="1"/>
    </xf>
    <xf numFmtId="3" fontId="17" fillId="8" borderId="7" xfId="0" applyNumberFormat="1" applyFont="1" applyFill="1" applyBorder="1" applyAlignment="1">
      <alignment horizontal="right" vertical="center" wrapText="1"/>
    </xf>
    <xf numFmtId="0" fontId="17" fillId="8" borderId="7" xfId="0" applyFont="1" applyFill="1" applyBorder="1" applyAlignment="1">
      <alignment horizontal="right" vertical="center" wrapText="1"/>
    </xf>
    <xf numFmtId="3" fontId="17" fillId="8" borderId="5" xfId="0" applyNumberFormat="1" applyFont="1" applyFill="1" applyBorder="1" applyAlignment="1">
      <alignment horizontal="center" vertical="center" wrapText="1"/>
    </xf>
    <xf numFmtId="3" fontId="15" fillId="2" borderId="7" xfId="0" applyNumberFormat="1" applyFont="1" applyFill="1" applyBorder="1" applyAlignment="1">
      <alignment horizontal="center" vertical="center"/>
    </xf>
    <xf numFmtId="0" fontId="21" fillId="0" borderId="1" xfId="17" applyFont="1" applyFill="1" applyBorder="1" applyAlignment="1"/>
    <xf numFmtId="0" fontId="21" fillId="0" borderId="1" xfId="17" applyFont="1" applyFill="1" applyBorder="1" applyAlignment="1">
      <alignment wrapText="1"/>
    </xf>
    <xf numFmtId="0" fontId="21" fillId="0" borderId="1" xfId="4" applyFont="1" applyFill="1" applyAlignment="1"/>
    <xf numFmtId="0" fontId="25" fillId="26" borderId="1" xfId="69" applyFont="1" applyFill="1" applyAlignment="1">
      <alignment horizontal="center" vertical="center"/>
    </xf>
    <xf numFmtId="0" fontId="24" fillId="10" borderId="1" xfId="69" applyFont="1" applyFill="1" applyAlignment="1">
      <alignment horizontal="left" vertical="center"/>
    </xf>
    <xf numFmtId="0" fontId="17" fillId="27" borderId="1" xfId="69" applyFont="1" applyFill="1" applyAlignment="1">
      <alignment horizontal="center" vertical="center"/>
    </xf>
    <xf numFmtId="10" fontId="17" fillId="27" borderId="1" xfId="69" applyNumberFormat="1" applyFont="1" applyFill="1" applyAlignment="1">
      <alignment horizontal="center" vertical="center"/>
    </xf>
    <xf numFmtId="0" fontId="17" fillId="0" borderId="1" xfId="69" applyFont="1" applyAlignment="1">
      <alignment horizontal="center" vertical="center"/>
    </xf>
    <xf numFmtId="10" fontId="17" fillId="0" borderId="1" xfId="69" applyNumberFormat="1" applyFont="1" applyAlignment="1">
      <alignment horizontal="center" vertical="center"/>
    </xf>
    <xf numFmtId="10" fontId="25" fillId="26" borderId="1" xfId="69" applyNumberFormat="1" applyFont="1" applyFill="1" applyAlignment="1">
      <alignment horizontal="center" vertical="center"/>
    </xf>
    <xf numFmtId="0" fontId="18" fillId="0" borderId="0" xfId="0" applyFont="1" applyAlignment="1">
      <alignment horizontal="justify" vertical="center"/>
    </xf>
    <xf numFmtId="10" fontId="17" fillId="4" borderId="0" xfId="0" applyNumberFormat="1" applyFont="1" applyFill="1" applyAlignment="1">
      <alignment horizontal="center" vertical="center"/>
    </xf>
    <xf numFmtId="0" fontId="17" fillId="0" borderId="1" xfId="69" applyFont="1" applyAlignment="1">
      <alignment horizontal="left" vertical="center"/>
    </xf>
    <xf numFmtId="0" fontId="16" fillId="0" borderId="1" xfId="69" applyFont="1"/>
    <xf numFmtId="0" fontId="24" fillId="0" borderId="1" xfId="69" applyFont="1"/>
    <xf numFmtId="0" fontId="14" fillId="13" borderId="1" xfId="69" applyFont="1" applyFill="1" applyAlignment="1">
      <alignment horizontal="center"/>
    </xf>
    <xf numFmtId="0" fontId="26" fillId="14" borderId="1" xfId="69" applyFont="1" applyFill="1"/>
    <xf numFmtId="0" fontId="26" fillId="15" borderId="1" xfId="69" applyFont="1" applyFill="1"/>
    <xf numFmtId="0" fontId="24" fillId="0" borderId="17" xfId="69" applyFont="1" applyBorder="1"/>
    <xf numFmtId="167" fontId="24" fillId="0" borderId="17" xfId="69" applyNumberFormat="1" applyFont="1" applyBorder="1"/>
    <xf numFmtId="0" fontId="15" fillId="0" borderId="1" xfId="69" applyFont="1" applyAlignment="1">
      <alignment horizontal="left" vertical="center"/>
    </xf>
    <xf numFmtId="17" fontId="24" fillId="0" borderId="1" xfId="69" applyNumberFormat="1" applyFont="1" applyAlignment="1">
      <alignment horizontal="left" vertical="center" wrapText="1" indent="1"/>
    </xf>
    <xf numFmtId="165" fontId="18" fillId="0" borderId="1" xfId="70" applyNumberFormat="1" applyFont="1" applyAlignment="1">
      <alignment horizontal="center" vertical="center" wrapText="1"/>
    </xf>
    <xf numFmtId="0" fontId="18" fillId="0" borderId="1" xfId="2" applyFont="1"/>
    <xf numFmtId="0" fontId="16" fillId="23" borderId="1" xfId="69" applyFont="1" applyFill="1" applyBorder="1" applyAlignment="1">
      <alignment horizontal="left" vertical="center"/>
    </xf>
    <xf numFmtId="0" fontId="16" fillId="25" borderId="1" xfId="69" applyFont="1" applyFill="1" applyBorder="1" applyAlignment="1">
      <alignment horizontal="center" vertical="center" wrapText="1"/>
    </xf>
    <xf numFmtId="165" fontId="16" fillId="25" borderId="1" xfId="70" applyNumberFormat="1" applyFont="1" applyFill="1" applyBorder="1" applyAlignment="1">
      <alignment horizontal="center" vertical="center" wrapText="1"/>
    </xf>
    <xf numFmtId="10" fontId="16" fillId="25" borderId="1" xfId="71" applyNumberFormat="1" applyFont="1" applyFill="1" applyBorder="1" applyAlignment="1">
      <alignment horizontal="center" vertical="center" wrapText="1"/>
    </xf>
    <xf numFmtId="10" fontId="16" fillId="25" borderId="1" xfId="69" applyNumberFormat="1" applyFont="1" applyFill="1" applyBorder="1" applyAlignment="1">
      <alignment horizontal="center" vertical="center" wrapText="1"/>
    </xf>
    <xf numFmtId="0" fontId="34" fillId="33" borderId="0" xfId="0" applyFont="1" applyFill="1" applyAlignment="1">
      <alignment horizontal="center" vertical="center" wrapText="1"/>
    </xf>
    <xf numFmtId="166" fontId="34" fillId="8" borderId="0" xfId="79" applyNumberFormat="1" applyFont="1" applyFill="1" applyAlignment="1">
      <alignment horizontal="center" vertical="center"/>
    </xf>
    <xf numFmtId="164" fontId="34" fillId="8" borderId="0" xfId="1" applyNumberFormat="1" applyFont="1" applyFill="1" applyAlignment="1">
      <alignment horizontal="center" vertical="center"/>
    </xf>
    <xf numFmtId="0" fontId="35" fillId="33" borderId="0" xfId="0" applyFont="1" applyFill="1" applyAlignment="1">
      <alignment vertical="center" wrapText="1"/>
    </xf>
    <xf numFmtId="166" fontId="35" fillId="34" borderId="0" xfId="79" applyNumberFormat="1" applyFont="1" applyFill="1" applyAlignment="1">
      <alignment horizontal="center" vertical="center"/>
    </xf>
    <xf numFmtId="164" fontId="35" fillId="34" borderId="0" xfId="1" applyNumberFormat="1" applyFont="1" applyFill="1" applyAlignment="1">
      <alignment horizontal="center" vertical="center"/>
    </xf>
    <xf numFmtId="166" fontId="35" fillId="8" borderId="0" xfId="79" applyNumberFormat="1" applyFont="1" applyFill="1" applyAlignment="1">
      <alignment horizontal="center" vertical="center"/>
    </xf>
    <xf numFmtId="164" fontId="35" fillId="8" borderId="0" xfId="1" applyNumberFormat="1" applyFont="1" applyFill="1" applyAlignment="1">
      <alignment horizontal="center" vertical="center"/>
    </xf>
    <xf numFmtId="17" fontId="36" fillId="7" borderId="1" xfId="10" quotePrefix="1" applyNumberFormat="1" applyFont="1" applyFill="1" applyAlignment="1">
      <alignment horizontal="center" vertical="center" wrapText="1"/>
    </xf>
    <xf numFmtId="0" fontId="36" fillId="7" borderId="1" xfId="10" applyFont="1" applyFill="1" applyAlignment="1">
      <alignment horizontal="center" vertical="center" wrapText="1"/>
    </xf>
    <xf numFmtId="0" fontId="36" fillId="7" borderId="5" xfId="0" applyFont="1" applyFill="1" applyBorder="1" applyAlignment="1">
      <alignment horizontal="center" vertical="center" wrapText="1"/>
    </xf>
    <xf numFmtId="0" fontId="14" fillId="22" borderId="1" xfId="69" applyFont="1" applyFill="1" applyBorder="1" applyAlignment="1">
      <alignment horizontal="center" vertical="center" wrapText="1"/>
    </xf>
    <xf numFmtId="0" fontId="33" fillId="32" borderId="0" xfId="0" applyFont="1" applyFill="1" applyAlignment="1">
      <alignment horizontal="center" vertical="center" wrapText="1"/>
    </xf>
    <xf numFmtId="0" fontId="14" fillId="7" borderId="1" xfId="10" applyFont="1" applyFill="1" applyAlignment="1">
      <alignment horizontal="center" vertical="center" wrapText="1"/>
    </xf>
    <xf numFmtId="0" fontId="14" fillId="7" borderId="5" xfId="0" applyFont="1" applyFill="1" applyBorder="1" applyAlignment="1">
      <alignment horizontal="center" vertical="center" wrapText="1"/>
    </xf>
    <xf numFmtId="0" fontId="14" fillId="7" borderId="6" xfId="0" applyFont="1" applyFill="1" applyBorder="1" applyAlignment="1">
      <alignment horizontal="center" vertical="center"/>
    </xf>
    <xf numFmtId="0" fontId="14" fillId="7" borderId="5" xfId="0" applyFont="1" applyFill="1" applyBorder="1" applyAlignment="1">
      <alignment horizontal="center" vertical="center"/>
    </xf>
    <xf numFmtId="0" fontId="14" fillId="22" borderId="1" xfId="69" applyFont="1" applyFill="1" applyBorder="1" applyAlignment="1">
      <alignment horizontal="center" vertical="center" wrapText="1"/>
    </xf>
    <xf numFmtId="0" fontId="21" fillId="5" borderId="1" xfId="17" applyFont="1" applyFill="1" applyBorder="1" applyAlignment="1">
      <alignment horizontal="center"/>
    </xf>
    <xf numFmtId="0" fontId="33" fillId="32" borderId="0" xfId="0" applyFont="1" applyFill="1" applyAlignment="1">
      <alignment horizontal="center" vertical="center" wrapText="1"/>
    </xf>
    <xf numFmtId="0" fontId="33" fillId="32" borderId="0" xfId="0" applyFont="1" applyFill="1" applyAlignment="1">
      <alignment horizontal="center" vertical="center"/>
    </xf>
    <xf numFmtId="0" fontId="14" fillId="7" borderId="1" xfId="10" applyFont="1" applyFill="1" applyAlignment="1">
      <alignment horizontal="center" vertical="center" wrapText="1"/>
    </xf>
    <xf numFmtId="0" fontId="14" fillId="7" borderId="4" xfId="10" applyFont="1" applyFill="1" applyBorder="1" applyAlignment="1">
      <alignment horizontal="center" vertical="center" wrapText="1"/>
    </xf>
    <xf numFmtId="17" fontId="14" fillId="7" borderId="5" xfId="10" quotePrefix="1" applyNumberFormat="1" applyFont="1" applyFill="1" applyBorder="1" applyAlignment="1">
      <alignment horizontal="center" vertical="center" wrapText="1"/>
    </xf>
    <xf numFmtId="0" fontId="14" fillId="7" borderId="5" xfId="1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14" fillId="7" borderId="17" xfId="0" applyFont="1" applyFill="1" applyBorder="1" applyAlignment="1">
      <alignment horizontal="center" vertical="center"/>
    </xf>
    <xf numFmtId="0" fontId="14" fillId="7" borderId="6" xfId="0" applyFont="1" applyFill="1" applyBorder="1" applyAlignment="1">
      <alignment horizontal="center" vertical="center" wrapText="1"/>
    </xf>
    <xf numFmtId="0" fontId="14" fillId="7" borderId="6" xfId="0" applyFont="1" applyFill="1" applyBorder="1" applyAlignment="1">
      <alignment horizontal="center" vertical="center"/>
    </xf>
    <xf numFmtId="0" fontId="14" fillId="7" borderId="7" xfId="0" applyFont="1" applyFill="1" applyBorder="1" applyAlignment="1">
      <alignment horizontal="center" vertical="center"/>
    </xf>
    <xf numFmtId="0" fontId="14" fillId="7" borderId="5" xfId="0" applyFont="1" applyFill="1" applyBorder="1" applyAlignment="1">
      <alignment horizontal="center" vertical="center"/>
    </xf>
    <xf numFmtId="0" fontId="21" fillId="0" borderId="0" xfId="17" applyFont="1" applyFill="1" applyAlignment="1">
      <alignment horizontal="center"/>
    </xf>
    <xf numFmtId="0" fontId="21" fillId="0" borderId="1" xfId="17" applyFont="1" applyFill="1" applyBorder="1" applyAlignment="1">
      <alignment horizontal="center"/>
    </xf>
    <xf numFmtId="0" fontId="21" fillId="8" borderId="1" xfId="17" applyFont="1" applyFill="1" applyBorder="1" applyAlignment="1">
      <alignment horizontal="center"/>
    </xf>
    <xf numFmtId="0" fontId="26" fillId="10" borderId="1" xfId="69" applyFont="1" applyFill="1" applyAlignment="1">
      <alignment horizontal="center" vertical="center" textRotation="90"/>
    </xf>
    <xf numFmtId="0" fontId="26" fillId="10" borderId="1" xfId="69" applyFont="1" applyFill="1" applyAlignment="1">
      <alignment horizontal="center" vertical="center"/>
    </xf>
    <xf numFmtId="0" fontId="36" fillId="9" borderId="0" xfId="0" applyFont="1" applyFill="1" applyAlignment="1">
      <alignment horizontal="center" vertical="center"/>
    </xf>
    <xf numFmtId="0" fontId="37" fillId="10" borderId="0" xfId="0" applyFont="1" applyFill="1" applyAlignment="1">
      <alignment horizontal="left" vertical="center"/>
    </xf>
    <xf numFmtId="3" fontId="38" fillId="35" borderId="0" xfId="0" applyNumberFormat="1" applyFont="1" applyFill="1" applyAlignment="1">
      <alignment horizontal="center" vertical="center"/>
    </xf>
    <xf numFmtId="0" fontId="38" fillId="35" borderId="0" xfId="0" applyFont="1" applyFill="1" applyAlignment="1">
      <alignment horizontal="center" vertical="center" wrapText="1"/>
    </xf>
    <xf numFmtId="3" fontId="38" fillId="3" borderId="0" xfId="0" applyNumberFormat="1" applyFont="1" applyFill="1" applyAlignment="1">
      <alignment horizontal="center" vertical="center"/>
    </xf>
    <xf numFmtId="3" fontId="38" fillId="3" borderId="0" xfId="0" applyNumberFormat="1" applyFont="1" applyFill="1" applyAlignment="1">
      <alignment horizontal="center" vertical="center" wrapText="1"/>
    </xf>
    <xf numFmtId="0" fontId="38" fillId="3" borderId="0" xfId="0" applyFont="1" applyFill="1" applyAlignment="1">
      <alignment horizontal="center" vertical="center" wrapText="1"/>
    </xf>
    <xf numFmtId="3" fontId="37" fillId="35" borderId="0" xfId="0" applyNumberFormat="1" applyFont="1" applyFill="1" applyAlignment="1">
      <alignment horizontal="center" vertical="center"/>
    </xf>
    <xf numFmtId="3" fontId="37" fillId="35" borderId="0" xfId="0" applyNumberFormat="1" applyFont="1" applyFill="1" applyAlignment="1">
      <alignment horizontal="center" vertical="center" wrapText="1"/>
    </xf>
    <xf numFmtId="0" fontId="36" fillId="9" borderId="0" xfId="0" applyFont="1" applyFill="1" applyAlignment="1">
      <alignment horizontal="center" vertical="center"/>
    </xf>
    <xf numFmtId="0" fontId="36" fillId="9" borderId="0" xfId="0" applyFont="1" applyFill="1" applyAlignment="1">
      <alignment horizontal="center" vertical="center" wrapText="1"/>
    </xf>
    <xf numFmtId="0" fontId="14" fillId="9" borderId="0" xfId="0" applyFont="1" applyFill="1" applyAlignment="1">
      <alignment horizontal="center" vertical="center"/>
    </xf>
    <xf numFmtId="0" fontId="14" fillId="9" borderId="0" xfId="0" applyFont="1" applyFill="1" applyAlignment="1">
      <alignment horizontal="center" vertical="center" wrapText="1"/>
    </xf>
    <xf numFmtId="0" fontId="15" fillId="10" borderId="0" xfId="0" applyFont="1" applyFill="1" applyAlignment="1">
      <alignment horizontal="left" vertical="center"/>
    </xf>
    <xf numFmtId="0" fontId="17" fillId="35" borderId="0" xfId="0" applyFont="1" applyFill="1" applyAlignment="1">
      <alignment horizontal="center" vertical="center"/>
    </xf>
    <xf numFmtId="10" fontId="17" fillId="35" borderId="0" xfId="0" applyNumberFormat="1" applyFont="1" applyFill="1" applyAlignment="1">
      <alignment horizontal="center" vertical="center"/>
    </xf>
    <xf numFmtId="0" fontId="17" fillId="3" borderId="0" xfId="0" applyFont="1" applyFill="1" applyAlignment="1">
      <alignment horizontal="center" vertical="center"/>
    </xf>
    <xf numFmtId="10" fontId="17" fillId="3" borderId="0" xfId="0" applyNumberFormat="1" applyFont="1" applyFill="1" applyAlignment="1">
      <alignment horizontal="center" vertical="center"/>
    </xf>
    <xf numFmtId="0" fontId="15" fillId="35" borderId="0" xfId="0" applyFont="1" applyFill="1" applyAlignment="1">
      <alignment horizontal="center" vertical="center"/>
    </xf>
    <xf numFmtId="3" fontId="15" fillId="35" borderId="0" xfId="0" applyNumberFormat="1" applyFont="1" applyFill="1" applyAlignment="1">
      <alignment horizontal="center" vertical="center"/>
    </xf>
    <xf numFmtId="10" fontId="15" fillId="35" borderId="0" xfId="0" applyNumberFormat="1" applyFont="1" applyFill="1" applyAlignment="1">
      <alignment horizontal="center" vertical="center"/>
    </xf>
    <xf numFmtId="0" fontId="15" fillId="3" borderId="0" xfId="0" applyFont="1" applyFill="1" applyAlignment="1">
      <alignment horizontal="center" vertical="center"/>
    </xf>
    <xf numFmtId="10" fontId="15" fillId="3" borderId="0" xfId="0" applyNumberFormat="1" applyFont="1" applyFill="1" applyAlignment="1">
      <alignment horizontal="center" vertical="center"/>
    </xf>
    <xf numFmtId="0" fontId="17" fillId="35" borderId="0" xfId="0" applyFont="1" applyFill="1" applyAlignment="1">
      <alignment horizontal="center" vertical="center" wrapText="1"/>
    </xf>
    <xf numFmtId="3" fontId="17" fillId="35" borderId="0" xfId="0" applyNumberFormat="1" applyFont="1" applyFill="1" applyAlignment="1">
      <alignment horizontal="center" vertical="center"/>
    </xf>
    <xf numFmtId="0" fontId="17" fillId="0" borderId="0" xfId="0" applyFont="1" applyAlignment="1">
      <alignment horizontal="center" vertical="center" wrapText="1"/>
    </xf>
    <xf numFmtId="3" fontId="17" fillId="0" borderId="0" xfId="0" applyNumberFormat="1" applyFont="1" applyAlignment="1">
      <alignment horizontal="center" vertical="center"/>
    </xf>
    <xf numFmtId="0" fontId="17" fillId="0" borderId="0" xfId="0" applyFont="1" applyAlignment="1">
      <alignment horizontal="center" vertical="center"/>
    </xf>
    <xf numFmtId="0" fontId="14" fillId="9" borderId="0" xfId="0" applyFont="1" applyFill="1" applyAlignment="1">
      <alignment horizontal="center" vertical="center"/>
    </xf>
    <xf numFmtId="0" fontId="14" fillId="9" borderId="0" xfId="0" applyFont="1" applyFill="1" applyAlignment="1">
      <alignment horizontal="center" vertical="center" wrapText="1"/>
    </xf>
    <xf numFmtId="0" fontId="39" fillId="20" borderId="0" xfId="0" applyFont="1" applyFill="1" applyAlignment="1">
      <alignment horizontal="center" vertical="center"/>
    </xf>
    <xf numFmtId="0" fontId="35" fillId="0" borderId="0" xfId="0" applyFont="1"/>
    <xf numFmtId="0" fontId="35" fillId="20" borderId="0" xfId="0" applyFont="1" applyFill="1" applyAlignment="1">
      <alignment horizontal="left" vertical="center"/>
    </xf>
    <xf numFmtId="0" fontId="35" fillId="3" borderId="0" xfId="0" applyFont="1" applyFill="1" applyAlignment="1">
      <alignment horizontal="center" vertical="center"/>
    </xf>
    <xf numFmtId="3" fontId="35" fillId="3" borderId="0" xfId="0" applyNumberFormat="1" applyFont="1" applyFill="1" applyAlignment="1">
      <alignment horizontal="center" vertical="center"/>
    </xf>
    <xf numFmtId="0" fontId="35" fillId="12" borderId="0" xfId="0" applyFont="1" applyFill="1" applyAlignment="1">
      <alignment horizontal="center" vertical="center"/>
    </xf>
    <xf numFmtId="3" fontId="35" fillId="12" borderId="0" xfId="0" applyNumberFormat="1" applyFont="1" applyFill="1" applyAlignment="1">
      <alignment horizontal="center" vertical="center"/>
    </xf>
    <xf numFmtId="0" fontId="15" fillId="10" borderId="0" xfId="0" applyFont="1" applyFill="1" applyAlignment="1">
      <alignment horizontal="center" vertical="center"/>
    </xf>
    <xf numFmtId="10" fontId="17" fillId="0" borderId="0" xfId="0" applyNumberFormat="1" applyFont="1" applyAlignment="1">
      <alignment horizontal="center" vertical="center"/>
    </xf>
    <xf numFmtId="0" fontId="15" fillId="0" borderId="0" xfId="0" applyFont="1" applyAlignment="1">
      <alignment horizontal="center" vertical="center"/>
    </xf>
    <xf numFmtId="10" fontId="15" fillId="0" borderId="0" xfId="0" applyNumberFormat="1" applyFont="1" applyAlignment="1">
      <alignment horizontal="center" vertical="center"/>
    </xf>
    <xf numFmtId="0" fontId="18" fillId="0" borderId="1" xfId="24" applyFont="1" applyAlignment="1">
      <alignment horizontal="left" vertical="center"/>
    </xf>
    <xf numFmtId="14" fontId="18" fillId="0" borderId="1" xfId="24" applyNumberFormat="1" applyFont="1" applyBorder="1"/>
    <xf numFmtId="1" fontId="18" fillId="0" borderId="1" xfId="24" applyNumberFormat="1" applyFont="1"/>
    <xf numFmtId="10" fontId="18" fillId="0" borderId="1" xfId="40" applyNumberFormat="1" applyFont="1"/>
    <xf numFmtId="43" fontId="18" fillId="0" borderId="1" xfId="24" applyNumberFormat="1" applyFont="1"/>
    <xf numFmtId="10" fontId="18" fillId="0" borderId="1" xfId="40" applyNumberFormat="1" applyFont="1" applyBorder="1"/>
    <xf numFmtId="0" fontId="18" fillId="0" borderId="1" xfId="80" applyFont="1"/>
    <xf numFmtId="2" fontId="18" fillId="0" borderId="1" xfId="80" applyNumberFormat="1" applyFont="1"/>
    <xf numFmtId="1" fontId="18" fillId="0" borderId="1" xfId="80" applyNumberFormat="1" applyFont="1"/>
    <xf numFmtId="14" fontId="18" fillId="0" borderId="1" xfId="80" applyNumberFormat="1" applyFont="1"/>
    <xf numFmtId="177" fontId="18" fillId="0" borderId="1" xfId="40" applyNumberFormat="1" applyFont="1" applyBorder="1"/>
    <xf numFmtId="3" fontId="18" fillId="0" borderId="1" xfId="80" applyNumberFormat="1" applyFont="1"/>
    <xf numFmtId="0" fontId="40" fillId="0" borderId="1" xfId="9" applyFont="1" applyAlignment="1">
      <alignment horizontal="center" vertical="center" readingOrder="1"/>
    </xf>
    <xf numFmtId="168" fontId="30" fillId="0" borderId="1" xfId="43" applyNumberFormat="1" applyFont="1" applyFill="1"/>
    <xf numFmtId="0" fontId="39" fillId="36" borderId="22" xfId="81" applyFont="1" applyFill="1" applyBorder="1" applyAlignment="1">
      <alignment horizontal="center" vertical="center" wrapText="1"/>
    </xf>
    <xf numFmtId="0" fontId="39" fillId="17" borderId="22" xfId="81" applyFont="1" applyFill="1" applyBorder="1" applyAlignment="1">
      <alignment horizontal="center" vertical="center" wrapText="1"/>
    </xf>
    <xf numFmtId="0" fontId="39" fillId="36" borderId="23" xfId="81" applyFont="1" applyFill="1" applyBorder="1" applyAlignment="1">
      <alignment horizontal="center" vertical="center" wrapText="1"/>
    </xf>
    <xf numFmtId="0" fontId="39" fillId="17" borderId="23" xfId="81" applyFont="1" applyFill="1" applyBorder="1" applyAlignment="1">
      <alignment horizontal="center" vertical="center" wrapText="1"/>
    </xf>
    <xf numFmtId="0" fontId="39" fillId="17" borderId="19" xfId="81" applyFont="1" applyFill="1" applyBorder="1" applyAlignment="1">
      <alignment horizontal="center" vertical="center" wrapText="1"/>
    </xf>
    <xf numFmtId="0" fontId="1" fillId="8" borderId="9" xfId="81" applyFont="1" applyFill="1" applyBorder="1" applyAlignment="1"/>
    <xf numFmtId="179" fontId="17" fillId="8" borderId="1" xfId="81" applyNumberFormat="1" applyFont="1" applyFill="1" applyBorder="1" applyAlignment="1">
      <alignment horizontal="center" vertical="center"/>
    </xf>
    <xf numFmtId="179" fontId="1" fillId="8" borderId="20" xfId="81" applyNumberFormat="1" applyFont="1" applyFill="1" applyBorder="1" applyAlignment="1">
      <alignment horizontal="center" vertical="center"/>
    </xf>
    <xf numFmtId="9" fontId="1" fillId="8" borderId="1" xfId="42" applyFont="1" applyFill="1" applyBorder="1" applyAlignment="1">
      <alignment horizontal="center" vertical="center"/>
    </xf>
    <xf numFmtId="179" fontId="17" fillId="8" borderId="18" xfId="81" applyNumberFormat="1" applyFont="1" applyFill="1" applyBorder="1" applyAlignment="1">
      <alignment horizontal="center" vertical="center"/>
    </xf>
    <xf numFmtId="0" fontId="17" fillId="8" borderId="10" xfId="81" applyFont="1" applyFill="1" applyBorder="1" applyAlignment="1"/>
    <xf numFmtId="179" fontId="17" fillId="8" borderId="13" xfId="81" applyNumberFormat="1" applyFont="1" applyFill="1" applyBorder="1" applyAlignment="1">
      <alignment horizontal="center" vertical="center"/>
    </xf>
    <xf numFmtId="0" fontId="1" fillId="8" borderId="10" xfId="81" applyFont="1" applyFill="1" applyBorder="1" applyAlignment="1"/>
    <xf numFmtId="179" fontId="1" fillId="8" borderId="13" xfId="81" applyNumberFormat="1" applyFont="1" applyFill="1" applyBorder="1" applyAlignment="1">
      <alignment horizontal="center" vertical="center"/>
    </xf>
    <xf numFmtId="179" fontId="1" fillId="8" borderId="1" xfId="81" applyNumberFormat="1" applyFont="1" applyFill="1" applyBorder="1" applyAlignment="1">
      <alignment horizontal="center" vertical="center"/>
    </xf>
    <xf numFmtId="179" fontId="1" fillId="8" borderId="21" xfId="81" applyNumberFormat="1" applyFont="1" applyFill="1" applyBorder="1" applyAlignment="1">
      <alignment horizontal="center" vertical="center"/>
    </xf>
    <xf numFmtId="0" fontId="40" fillId="11" borderId="24" xfId="81" applyFont="1" applyFill="1" applyBorder="1" applyAlignment="1">
      <alignment horizontal="left" vertical="center" wrapText="1"/>
    </xf>
    <xf numFmtId="168" fontId="40" fillId="11" borderId="25" xfId="81" applyNumberFormat="1" applyFont="1" applyFill="1" applyBorder="1" applyAlignment="1">
      <alignment horizontal="center" vertical="center" wrapText="1"/>
    </xf>
    <xf numFmtId="168" fontId="40" fillId="37" borderId="25" xfId="81" applyNumberFormat="1" applyFont="1" applyFill="1" applyBorder="1" applyAlignment="1">
      <alignment horizontal="center" vertical="center" wrapText="1"/>
    </xf>
    <xf numFmtId="164" fontId="40" fillId="11" borderId="25" xfId="42" applyNumberFormat="1" applyFont="1" applyFill="1" applyBorder="1" applyAlignment="1">
      <alignment horizontal="center" vertical="center" wrapText="1"/>
    </xf>
    <xf numFmtId="43" fontId="40" fillId="11" borderId="25" xfId="77" applyFont="1" applyFill="1" applyBorder="1" applyAlignment="1">
      <alignment horizontal="center" vertical="center" wrapText="1"/>
    </xf>
    <xf numFmtId="0" fontId="42" fillId="0" borderId="1" xfId="9" applyFont="1" applyFill="1" applyBorder="1"/>
    <xf numFmtId="0" fontId="43" fillId="0" borderId="1" xfId="9" applyFont="1"/>
    <xf numFmtId="0" fontId="42" fillId="0" borderId="1" xfId="9" applyFont="1" applyFill="1" applyBorder="1" applyAlignment="1">
      <alignment wrapText="1"/>
    </xf>
    <xf numFmtId="0" fontId="14" fillId="9" borderId="1" xfId="24" applyFont="1" applyFill="1" applyAlignment="1">
      <alignment horizontal="center" vertical="center"/>
    </xf>
    <xf numFmtId="0" fontId="14" fillId="9" borderId="1" xfId="24" applyFont="1" applyFill="1" applyAlignment="1">
      <alignment horizontal="center" vertical="center" wrapText="1"/>
    </xf>
    <xf numFmtId="0" fontId="15" fillId="10" borderId="4" xfId="24" applyFont="1" applyFill="1" applyBorder="1" applyAlignment="1">
      <alignment horizontal="left" vertical="center"/>
    </xf>
    <xf numFmtId="4" fontId="15" fillId="35" borderId="4" xfId="24" applyNumberFormat="1" applyFont="1" applyFill="1" applyBorder="1" applyAlignment="1">
      <alignment horizontal="center" vertical="center"/>
    </xf>
    <xf numFmtId="9" fontId="15" fillId="35" borderId="4" xfId="24" applyNumberFormat="1" applyFont="1" applyFill="1" applyBorder="1" applyAlignment="1">
      <alignment horizontal="center" vertical="center"/>
    </xf>
    <xf numFmtId="0" fontId="16" fillId="35" borderId="4" xfId="24" applyFont="1" applyFill="1" applyBorder="1" applyAlignment="1">
      <alignment horizontal="center" vertical="center" wrapText="1"/>
    </xf>
    <xf numFmtId="0" fontId="15" fillId="10" borderId="1" xfId="24" applyFont="1" applyFill="1" applyBorder="1" applyAlignment="1">
      <alignment horizontal="left" vertical="center"/>
    </xf>
    <xf numFmtId="4" fontId="16" fillId="0" borderId="1" xfId="24" applyNumberFormat="1" applyFont="1" applyBorder="1" applyAlignment="1">
      <alignment horizontal="center" vertical="center"/>
    </xf>
    <xf numFmtId="10" fontId="16" fillId="0" borderId="1" xfId="24" applyNumberFormat="1" applyFont="1" applyBorder="1" applyAlignment="1">
      <alignment horizontal="center" vertical="center"/>
    </xf>
    <xf numFmtId="10" fontId="16" fillId="0" borderId="1" xfId="40" applyNumberFormat="1" applyFont="1" applyBorder="1" applyAlignment="1">
      <alignment horizontal="center" vertical="center" wrapText="1"/>
    </xf>
    <xf numFmtId="0" fontId="15" fillId="10" borderId="1" xfId="24" applyFont="1" applyFill="1" applyAlignment="1">
      <alignment horizontal="left" vertical="center"/>
    </xf>
    <xf numFmtId="2" fontId="17" fillId="35" borderId="1" xfId="27" applyNumberFormat="1" applyFont="1" applyFill="1" applyAlignment="1">
      <alignment horizontal="center" vertical="center"/>
    </xf>
    <xf numFmtId="10" fontId="17" fillId="35" borderId="1" xfId="40" applyNumberFormat="1" applyFont="1" applyFill="1" applyAlignment="1">
      <alignment horizontal="center" vertical="center"/>
    </xf>
    <xf numFmtId="10" fontId="17" fillId="35" borderId="1" xfId="40" applyNumberFormat="1" applyFont="1" applyFill="1" applyAlignment="1">
      <alignment horizontal="center" vertical="center" wrapText="1"/>
    </xf>
    <xf numFmtId="2" fontId="18" fillId="0" borderId="1" xfId="27" applyNumberFormat="1" applyFont="1" applyAlignment="1">
      <alignment horizontal="center" vertical="center"/>
    </xf>
    <xf numFmtId="10" fontId="18" fillId="0" borderId="1" xfId="40" applyNumberFormat="1" applyFont="1" applyAlignment="1">
      <alignment horizontal="center" vertical="center"/>
    </xf>
    <xf numFmtId="10" fontId="18" fillId="0" borderId="1" xfId="40" applyNumberFormat="1" applyFont="1" applyAlignment="1">
      <alignment horizontal="center" vertical="center" wrapText="1"/>
    </xf>
    <xf numFmtId="2" fontId="18" fillId="0" borderId="4" xfId="27" applyNumberFormat="1" applyFont="1" applyBorder="1" applyAlignment="1">
      <alignment horizontal="center" vertical="center"/>
    </xf>
    <xf numFmtId="10" fontId="18" fillId="0" borderId="4" xfId="40" applyNumberFormat="1" applyFont="1" applyBorder="1" applyAlignment="1">
      <alignment horizontal="center" vertical="center"/>
    </xf>
    <xf numFmtId="10" fontId="18" fillId="0" borderId="4" xfId="40" applyNumberFormat="1" applyFont="1" applyBorder="1" applyAlignment="1">
      <alignment horizontal="center" vertical="center" wrapText="1"/>
    </xf>
    <xf numFmtId="0" fontId="15" fillId="35" borderId="4" xfId="24" applyFont="1" applyFill="1" applyBorder="1" applyAlignment="1">
      <alignment horizontal="center" vertical="center"/>
    </xf>
    <xf numFmtId="10" fontId="15" fillId="35" borderId="4" xfId="24" applyNumberFormat="1" applyFont="1" applyFill="1" applyBorder="1" applyAlignment="1">
      <alignment horizontal="center" vertical="center"/>
    </xf>
    <xf numFmtId="0" fontId="34" fillId="0" borderId="1" xfId="82" applyFont="1"/>
    <xf numFmtId="0" fontId="35" fillId="0" borderId="1" xfId="82" applyFont="1"/>
    <xf numFmtId="0" fontId="33" fillId="32" borderId="1" xfId="82" applyFont="1" applyFill="1" applyAlignment="1">
      <alignment horizontal="center" vertical="center"/>
    </xf>
    <xf numFmtId="0" fontId="33" fillId="32" borderId="1" xfId="82" applyFont="1" applyFill="1" applyAlignment="1">
      <alignment horizontal="center" vertical="center" wrapText="1"/>
    </xf>
    <xf numFmtId="0" fontId="33" fillId="32" borderId="1" xfId="82" applyFont="1" applyFill="1" applyAlignment="1">
      <alignment horizontal="center" vertical="center" wrapText="1"/>
    </xf>
    <xf numFmtId="0" fontId="34" fillId="33" borderId="1" xfId="82" applyFont="1" applyFill="1" applyAlignment="1">
      <alignment horizontal="center" vertical="center" wrapText="1"/>
    </xf>
    <xf numFmtId="166" fontId="34" fillId="8" borderId="1" xfId="83" applyNumberFormat="1" applyFont="1" applyFill="1" applyAlignment="1">
      <alignment horizontal="center" vertical="center"/>
    </xf>
    <xf numFmtId="164" fontId="34" fillId="8" borderId="1" xfId="84" applyNumberFormat="1" applyFont="1" applyFill="1" applyAlignment="1">
      <alignment horizontal="center" vertical="center"/>
    </xf>
    <xf numFmtId="166" fontId="35" fillId="0" borderId="1" xfId="82" applyNumberFormat="1" applyFont="1"/>
    <xf numFmtId="0" fontId="35" fillId="33" borderId="1" xfId="82" applyFont="1" applyFill="1" applyAlignment="1">
      <alignment vertical="center" wrapText="1"/>
    </xf>
    <xf numFmtId="166" fontId="35" fillId="34" borderId="1" xfId="83" applyNumberFormat="1" applyFont="1" applyFill="1" applyAlignment="1">
      <alignment horizontal="center" vertical="center"/>
    </xf>
    <xf numFmtId="164" fontId="35" fillId="34" borderId="1" xfId="84" applyNumberFormat="1" applyFont="1" applyFill="1" applyAlignment="1">
      <alignment horizontal="center" vertical="center"/>
    </xf>
    <xf numFmtId="166" fontId="35" fillId="8" borderId="1" xfId="83" applyNumberFormat="1" applyFont="1" applyFill="1" applyAlignment="1">
      <alignment horizontal="center" vertical="center"/>
    </xf>
    <xf numFmtId="164" fontId="35" fillId="8" borderId="1" xfId="84" applyNumberFormat="1" applyFont="1" applyFill="1" applyAlignment="1">
      <alignment horizontal="center" vertical="center"/>
    </xf>
    <xf numFmtId="0" fontId="45" fillId="0" borderId="1" xfId="69" applyFont="1"/>
    <xf numFmtId="0" fontId="1" fillId="0" borderId="1" xfId="69" applyFont="1"/>
    <xf numFmtId="0" fontId="1" fillId="0" borderId="1" xfId="69" applyFont="1" applyFill="1"/>
    <xf numFmtId="0" fontId="1" fillId="21" borderId="1" xfId="69" applyFont="1" applyFill="1"/>
    <xf numFmtId="2" fontId="1" fillId="6" borderId="1" xfId="69" applyNumberFormat="1" applyFont="1" applyFill="1" applyAlignment="1">
      <alignment vertical="center"/>
    </xf>
    <xf numFmtId="2" fontId="1" fillId="6" borderId="1" xfId="69" applyNumberFormat="1" applyFont="1" applyFill="1"/>
    <xf numFmtId="2" fontId="1" fillId="0" borderId="1" xfId="69" applyNumberFormat="1" applyFont="1"/>
    <xf numFmtId="0" fontId="1" fillId="6" borderId="1" xfId="69" applyFont="1" applyFill="1"/>
    <xf numFmtId="0" fontId="32" fillId="29" borderId="14" xfId="81" applyFont="1" applyFill="1" applyBorder="1" applyAlignment="1">
      <alignment horizontal="left" vertical="center" wrapText="1"/>
    </xf>
    <xf numFmtId="0" fontId="32" fillId="29" borderId="15" xfId="81" applyFont="1" applyFill="1" applyBorder="1" applyAlignment="1">
      <alignment horizontal="left" vertical="center" wrapText="1"/>
    </xf>
    <xf numFmtId="0" fontId="46" fillId="29" borderId="15" xfId="81" applyFont="1" applyFill="1" applyBorder="1" applyAlignment="1">
      <alignment horizontal="left" vertical="center" wrapText="1"/>
    </xf>
    <xf numFmtId="0" fontId="18" fillId="0" borderId="1" xfId="85" applyFont="1"/>
    <xf numFmtId="3" fontId="47" fillId="40" borderId="27" xfId="85" applyNumberFormat="1" applyFont="1" applyFill="1" applyBorder="1" applyAlignment="1">
      <alignment horizontal="center" vertical="center" wrapText="1"/>
    </xf>
    <xf numFmtId="181" fontId="47" fillId="40" borderId="22" xfId="85" applyNumberFormat="1" applyFont="1" applyFill="1" applyBorder="1" applyAlignment="1">
      <alignment horizontal="center" vertical="center" wrapText="1"/>
    </xf>
    <xf numFmtId="3" fontId="48" fillId="0" borderId="1" xfId="85" applyNumberFormat="1" applyFont="1" applyBorder="1"/>
    <xf numFmtId="2" fontId="48" fillId="0" borderId="28" xfId="86" applyNumberFormat="1" applyFont="1" applyFill="1" applyBorder="1" applyAlignment="1">
      <alignment horizontal="center" vertical="center"/>
    </xf>
    <xf numFmtId="2" fontId="48" fillId="0" borderId="19" xfId="86" applyNumberFormat="1" applyFont="1" applyFill="1" applyBorder="1" applyAlignment="1">
      <alignment horizontal="center" vertical="center"/>
    </xf>
    <xf numFmtId="3" fontId="47" fillId="39" borderId="1" xfId="85" applyNumberFormat="1" applyFont="1" applyFill="1" applyBorder="1"/>
    <xf numFmtId="2" fontId="47" fillId="39" borderId="19" xfId="86" applyNumberFormat="1" applyFont="1" applyFill="1" applyBorder="1" applyAlignment="1">
      <alignment horizontal="center" vertical="center"/>
    </xf>
    <xf numFmtId="3" fontId="47" fillId="41" borderId="1" xfId="85" applyNumberFormat="1" applyFont="1" applyFill="1" applyBorder="1"/>
    <xf numFmtId="2" fontId="47" fillId="41" borderId="19" xfId="86" applyNumberFormat="1" applyFont="1" applyFill="1" applyBorder="1" applyAlignment="1">
      <alignment horizontal="center" vertical="center"/>
    </xf>
    <xf numFmtId="2" fontId="47" fillId="41" borderId="28" xfId="86" applyNumberFormat="1" applyFont="1" applyFill="1" applyBorder="1" applyAlignment="1">
      <alignment horizontal="center" vertical="center"/>
    </xf>
    <xf numFmtId="3" fontId="48" fillId="39" borderId="1" xfId="85" applyNumberFormat="1" applyFont="1" applyFill="1" applyBorder="1"/>
    <xf numFmtId="2" fontId="48" fillId="39" borderId="19" xfId="86" applyNumberFormat="1" applyFont="1" applyFill="1" applyBorder="1" applyAlignment="1">
      <alignment horizontal="center" vertical="center"/>
    </xf>
    <xf numFmtId="0" fontId="39" fillId="9" borderId="1" xfId="8" applyFont="1" applyFill="1" applyAlignment="1">
      <alignment horizontal="center" vertical="center" wrapText="1"/>
    </xf>
    <xf numFmtId="0" fontId="40" fillId="10" borderId="1" xfId="8" applyFont="1" applyFill="1" applyAlignment="1">
      <alignment horizontal="left" vertical="center" wrapText="1"/>
    </xf>
    <xf numFmtId="164" fontId="49" fillId="11" borderId="1" xfId="8" applyNumberFormat="1" applyFont="1" applyFill="1" applyAlignment="1">
      <alignment horizontal="center" vertical="center" wrapText="1"/>
    </xf>
    <xf numFmtId="3" fontId="49" fillId="11" borderId="1" xfId="8" applyNumberFormat="1" applyFont="1" applyFill="1" applyAlignment="1">
      <alignment horizontal="center" vertical="center" wrapText="1"/>
    </xf>
    <xf numFmtId="0" fontId="40" fillId="28" borderId="1" xfId="8" applyFont="1" applyFill="1" applyAlignment="1">
      <alignment horizontal="left" vertical="center" wrapText="1"/>
    </xf>
    <xf numFmtId="164" fontId="49" fillId="3" borderId="1" xfId="8" applyNumberFormat="1" applyFont="1" applyFill="1" applyAlignment="1">
      <alignment horizontal="center" vertical="center" wrapText="1"/>
    </xf>
    <xf numFmtId="3" fontId="49" fillId="3" borderId="1" xfId="8" applyNumberFormat="1" applyFont="1" applyFill="1" applyAlignment="1">
      <alignment horizontal="center" vertical="center" wrapText="1"/>
    </xf>
    <xf numFmtId="0" fontId="40" fillId="12" borderId="1" xfId="8" applyFont="1" applyFill="1" applyAlignment="1">
      <alignment horizontal="center" vertical="center" wrapText="1"/>
    </xf>
    <xf numFmtId="164" fontId="40" fillId="12" borderId="1" xfId="8" applyNumberFormat="1" applyFont="1" applyFill="1" applyAlignment="1">
      <alignment horizontal="center" vertical="center" wrapText="1"/>
    </xf>
    <xf numFmtId="3" fontId="40" fillId="12" borderId="1" xfId="8" applyNumberFormat="1" applyFont="1" applyFill="1" applyAlignment="1">
      <alignment horizontal="center" vertical="center" wrapText="1"/>
    </xf>
    <xf numFmtId="0" fontId="33" fillId="13" borderId="1" xfId="24" applyFont="1" applyFill="1" applyAlignment="1">
      <alignment horizontal="center" vertical="center"/>
    </xf>
    <xf numFmtId="0" fontId="33" fillId="13" borderId="29" xfId="24" applyFont="1" applyFill="1" applyBorder="1" applyAlignment="1">
      <alignment horizontal="center" vertical="center"/>
    </xf>
    <xf numFmtId="0" fontId="33" fillId="13" borderId="30" xfId="24" applyFont="1" applyFill="1" applyBorder="1" applyAlignment="1">
      <alignment horizontal="center" vertical="center"/>
    </xf>
    <xf numFmtId="0" fontId="33" fillId="13" borderId="1" xfId="24" applyFont="1" applyFill="1" applyAlignment="1">
      <alignment horizontal="center" vertical="center" wrapText="1"/>
    </xf>
    <xf numFmtId="0" fontId="33" fillId="13" borderId="16" xfId="24" applyFont="1" applyFill="1" applyBorder="1" applyAlignment="1">
      <alignment horizontal="center" vertical="center" wrapText="1"/>
    </xf>
    <xf numFmtId="0" fontId="34" fillId="10" borderId="1" xfId="24" applyFont="1" applyFill="1" applyAlignment="1">
      <alignment horizontal="center" vertical="center" wrapText="1"/>
    </xf>
    <xf numFmtId="10" fontId="35" fillId="30" borderId="1" xfId="40" applyNumberFormat="1" applyFont="1" applyFill="1" applyAlignment="1">
      <alignment horizontal="center" vertical="center" wrapText="1"/>
    </xf>
    <xf numFmtId="10" fontId="35" fillId="30" borderId="16" xfId="40" applyNumberFormat="1" applyFont="1" applyFill="1" applyBorder="1" applyAlignment="1">
      <alignment horizontal="center" vertical="center" wrapText="1"/>
    </xf>
    <xf numFmtId="10" fontId="35" fillId="31" borderId="1" xfId="40" applyNumberFormat="1" applyFont="1" applyFill="1" applyAlignment="1">
      <alignment horizontal="center" vertical="center" wrapText="1"/>
    </xf>
    <xf numFmtId="10" fontId="35" fillId="31" borderId="16" xfId="40" applyNumberFormat="1" applyFont="1" applyFill="1" applyBorder="1" applyAlignment="1">
      <alignment horizontal="center" vertical="center" wrapText="1"/>
    </xf>
    <xf numFmtId="0" fontId="49" fillId="0" borderId="1" xfId="69" applyFont="1" applyAlignment="1">
      <alignment horizontal="left" vertical="center"/>
    </xf>
    <xf numFmtId="0" fontId="41" fillId="0" borderId="1" xfId="69" applyFont="1"/>
    <xf numFmtId="17" fontId="45" fillId="0" borderId="1" xfId="69" applyNumberFormat="1" applyFont="1"/>
    <xf numFmtId="3" fontId="45" fillId="0" borderId="1" xfId="69" applyNumberFormat="1" applyFont="1"/>
    <xf numFmtId="0" fontId="45" fillId="0" borderId="1" xfId="69" applyFont="1" applyFill="1"/>
    <xf numFmtId="3" fontId="45" fillId="0" borderId="1" xfId="69" applyNumberFormat="1" applyFont="1" applyFill="1"/>
    <xf numFmtId="164" fontId="45" fillId="0" borderId="1" xfId="71" applyNumberFormat="1" applyFont="1"/>
    <xf numFmtId="9" fontId="45" fillId="0" borderId="1" xfId="71" applyFont="1"/>
    <xf numFmtId="0" fontId="50" fillId="0" borderId="1" xfId="69" applyFont="1" applyAlignment="1">
      <alignment horizontal="left" vertical="center"/>
    </xf>
    <xf numFmtId="0" fontId="1" fillId="0" borderId="1" xfId="69" applyFont="1" applyAlignment="1">
      <alignment horizontal="left" wrapText="1"/>
    </xf>
    <xf numFmtId="0" fontId="51" fillId="0" borderId="1" xfId="69" applyFont="1"/>
    <xf numFmtId="17" fontId="45" fillId="0" borderId="1" xfId="69" applyNumberFormat="1" applyFont="1" applyFill="1"/>
    <xf numFmtId="0" fontId="45" fillId="0" borderId="1" xfId="69" applyNumberFormat="1" applyFont="1"/>
    <xf numFmtId="171" fontId="45" fillId="0" borderId="1" xfId="69" applyNumberFormat="1" applyFont="1"/>
    <xf numFmtId="0" fontId="42" fillId="0" borderId="1" xfId="69" applyFont="1"/>
    <xf numFmtId="0" fontId="52" fillId="0" borderId="1" xfId="69" applyFont="1"/>
    <xf numFmtId="49" fontId="52" fillId="0" borderId="1" xfId="69" applyNumberFormat="1" applyFont="1" applyAlignment="1">
      <alignment horizontal="left"/>
    </xf>
    <xf numFmtId="0" fontId="53" fillId="16" borderId="8" xfId="69" applyFont="1" applyFill="1" applyBorder="1" applyAlignment="1">
      <alignment vertical="center"/>
    </xf>
    <xf numFmtId="0" fontId="53" fillId="16" borderId="8" xfId="69" applyFont="1" applyFill="1" applyBorder="1" applyAlignment="1">
      <alignment horizontal="center" vertical="center" wrapText="1"/>
    </xf>
    <xf numFmtId="0" fontId="42" fillId="0" borderId="8" xfId="69" applyFont="1" applyFill="1" applyBorder="1"/>
    <xf numFmtId="3" fontId="42" fillId="0" borderId="8" xfId="69" applyNumberFormat="1" applyFont="1" applyFill="1" applyBorder="1"/>
    <xf numFmtId="164" fontId="42" fillId="0" borderId="8" xfId="71" applyNumberFormat="1" applyFont="1" applyBorder="1"/>
    <xf numFmtId="0" fontId="42" fillId="0" borderId="8" xfId="69" applyFont="1" applyBorder="1"/>
    <xf numFmtId="3" fontId="42" fillId="0" borderId="8" xfId="69" applyNumberFormat="1" applyFont="1" applyBorder="1"/>
    <xf numFmtId="164" fontId="42" fillId="0" borderId="8" xfId="71" applyNumberFormat="1" applyFont="1" applyFill="1" applyBorder="1"/>
    <xf numFmtId="0" fontId="52" fillId="10" borderId="8" xfId="69" applyFont="1" applyFill="1" applyBorder="1"/>
    <xf numFmtId="3" fontId="52" fillId="10" borderId="8" xfId="69" applyNumberFormat="1" applyFont="1" applyFill="1" applyBorder="1"/>
    <xf numFmtId="164" fontId="52" fillId="10" borderId="8" xfId="71" applyNumberFormat="1" applyFont="1" applyFill="1" applyBorder="1"/>
    <xf numFmtId="0" fontId="53" fillId="16" borderId="8" xfId="69" applyFont="1" applyFill="1" applyBorder="1"/>
    <xf numFmtId="3" fontId="53" fillId="16" borderId="8" xfId="69" applyNumberFormat="1" applyFont="1" applyFill="1" applyBorder="1"/>
    <xf numFmtId="9" fontId="53" fillId="16" borderId="8" xfId="69" applyNumberFormat="1" applyFont="1" applyFill="1" applyBorder="1"/>
    <xf numFmtId="0" fontId="42" fillId="0" borderId="1" xfId="69" applyFont="1" applyAlignment="1">
      <alignment horizontal="left" wrapText="1"/>
    </xf>
    <xf numFmtId="0" fontId="42" fillId="0" borderId="1" xfId="69" applyFont="1" applyFill="1" applyBorder="1"/>
    <xf numFmtId="164" fontId="42" fillId="0" borderId="1" xfId="71" applyNumberFormat="1" applyFont="1"/>
    <xf numFmtId="0" fontId="53" fillId="17" borderId="8" xfId="69" applyFont="1" applyFill="1" applyBorder="1" applyAlignment="1">
      <alignment horizontal="center"/>
    </xf>
    <xf numFmtId="0" fontId="52" fillId="0" borderId="9" xfId="69" applyFont="1" applyFill="1" applyBorder="1" applyAlignment="1">
      <alignment horizontal="center" vertical="center" wrapText="1"/>
    </xf>
    <xf numFmtId="0" fontId="42" fillId="0" borderId="8" xfId="69" applyFont="1" applyFill="1" applyBorder="1" applyAlignment="1">
      <alignment horizontal="center" wrapText="1"/>
    </xf>
    <xf numFmtId="3" fontId="42" fillId="0" borderId="8" xfId="69" applyNumberFormat="1" applyFont="1" applyFill="1" applyBorder="1" applyAlignment="1">
      <alignment horizontal="right" wrapText="1"/>
    </xf>
    <xf numFmtId="0" fontId="52" fillId="0" borderId="10" xfId="69" applyFont="1" applyFill="1" applyBorder="1" applyAlignment="1">
      <alignment horizontal="center" vertical="center" wrapText="1"/>
    </xf>
    <xf numFmtId="0" fontId="52" fillId="0" borderId="11" xfId="69" applyFont="1" applyFill="1" applyBorder="1" applyAlignment="1">
      <alignment horizontal="center" vertical="center" wrapText="1"/>
    </xf>
    <xf numFmtId="0" fontId="52" fillId="0" borderId="9" xfId="69" applyFont="1" applyFill="1" applyBorder="1" applyAlignment="1">
      <alignment horizontal="center" vertical="center"/>
    </xf>
    <xf numFmtId="0" fontId="52" fillId="0" borderId="8" xfId="69" applyFont="1" applyFill="1" applyBorder="1" applyAlignment="1">
      <alignment horizontal="center" vertical="center"/>
    </xf>
    <xf numFmtId="0" fontId="52" fillId="0" borderId="10" xfId="69" applyFont="1" applyFill="1" applyBorder="1" applyAlignment="1">
      <alignment horizontal="center" vertical="center"/>
    </xf>
    <xf numFmtId="0" fontId="42" fillId="0" borderId="1" xfId="69" applyFont="1" applyAlignment="1"/>
    <xf numFmtId="0" fontId="52" fillId="0" borderId="11" xfId="69" applyFont="1" applyFill="1" applyBorder="1" applyAlignment="1">
      <alignment horizontal="center" vertical="center"/>
    </xf>
    <xf numFmtId="9" fontId="42" fillId="0" borderId="1" xfId="71" applyFont="1"/>
    <xf numFmtId="0" fontId="52" fillId="0" borderId="8" xfId="69" applyFont="1" applyFill="1" applyBorder="1" applyAlignment="1">
      <alignment horizontal="center" vertical="center" wrapText="1"/>
    </xf>
    <xf numFmtId="3" fontId="42" fillId="0" borderId="8" xfId="69" applyNumberFormat="1" applyFont="1" applyBorder="1" applyAlignment="1">
      <alignment horizontal="right" wrapText="1"/>
    </xf>
    <xf numFmtId="3" fontId="42" fillId="0" borderId="1" xfId="69" applyNumberFormat="1" applyFont="1"/>
    <xf numFmtId="3" fontId="1" fillId="0" borderId="1" xfId="69" applyNumberFormat="1" applyFont="1"/>
    <xf numFmtId="0" fontId="54" fillId="10" borderId="1" xfId="69" applyFont="1" applyFill="1" applyBorder="1" applyAlignment="1">
      <alignment horizontal="center" vertical="center" wrapText="1"/>
    </xf>
    <xf numFmtId="49" fontId="54" fillId="10" borderId="1" xfId="69" applyNumberFormat="1" applyFont="1" applyFill="1" applyBorder="1" applyAlignment="1">
      <alignment horizontal="center" vertical="center"/>
    </xf>
    <xf numFmtId="49" fontId="54" fillId="10" borderId="1" xfId="69" applyNumberFormat="1" applyFont="1" applyFill="1" applyBorder="1" applyAlignment="1">
      <alignment horizontal="center" vertical="center" wrapText="1"/>
    </xf>
    <xf numFmtId="9" fontId="1" fillId="0" borderId="1" xfId="71" applyFont="1"/>
    <xf numFmtId="0" fontId="54" fillId="10" borderId="1" xfId="69" applyFont="1" applyFill="1" applyBorder="1" applyAlignment="1">
      <alignment horizontal="center" vertical="center"/>
    </xf>
    <xf numFmtId="0" fontId="54" fillId="0" borderId="1" xfId="69" applyFont="1" applyFill="1" applyBorder="1"/>
    <xf numFmtId="3" fontId="42" fillId="0" borderId="1" xfId="69" applyNumberFormat="1" applyFont="1" applyFill="1" applyBorder="1"/>
    <xf numFmtId="164" fontId="42" fillId="0" borderId="1" xfId="71" applyNumberFormat="1" applyFont="1" applyFill="1" applyBorder="1" applyAlignment="1">
      <alignment horizontal="center"/>
    </xf>
    <xf numFmtId="164" fontId="42" fillId="0" borderId="1" xfId="71" applyNumberFormat="1" applyFont="1" applyFill="1" applyBorder="1"/>
    <xf numFmtId="0" fontId="54" fillId="18" borderId="1" xfId="69" applyFont="1" applyFill="1" applyBorder="1"/>
    <xf numFmtId="3" fontId="42" fillId="18" borderId="1" xfId="69" applyNumberFormat="1" applyFont="1" applyFill="1" applyBorder="1"/>
    <xf numFmtId="164" fontId="42" fillId="18" borderId="1" xfId="71" applyNumberFormat="1" applyFont="1" applyFill="1" applyBorder="1" applyAlignment="1">
      <alignment horizontal="center"/>
    </xf>
    <xf numFmtId="164" fontId="42" fillId="19" borderId="1" xfId="71" applyNumberFormat="1" applyFont="1" applyFill="1" applyBorder="1"/>
    <xf numFmtId="0" fontId="54" fillId="0" borderId="12" xfId="69" applyFont="1" applyFill="1" applyBorder="1"/>
    <xf numFmtId="3" fontId="52" fillId="0" borderId="12" xfId="69" applyNumberFormat="1" applyFont="1" applyFill="1" applyBorder="1"/>
    <xf numFmtId="164" fontId="52" fillId="0" borderId="12" xfId="71" applyNumberFormat="1" applyFont="1" applyFill="1" applyBorder="1" applyAlignment="1">
      <alignment horizontal="center"/>
    </xf>
    <xf numFmtId="164" fontId="52" fillId="0" borderId="12" xfId="71" applyNumberFormat="1" applyFont="1" applyFill="1" applyBorder="1"/>
    <xf numFmtId="164" fontId="52" fillId="0" borderId="5" xfId="71" applyNumberFormat="1" applyFont="1" applyFill="1" applyBorder="1"/>
    <xf numFmtId="0" fontId="54" fillId="10" borderId="1" xfId="69" applyFont="1" applyFill="1" applyBorder="1" applyAlignment="1">
      <alignment horizontal="center" wrapText="1"/>
    </xf>
    <xf numFmtId="164" fontId="1" fillId="0" borderId="1" xfId="71" applyNumberFormat="1" applyFont="1"/>
    <xf numFmtId="166" fontId="1" fillId="0" borderId="1" xfId="69" applyNumberFormat="1" applyFont="1"/>
    <xf numFmtId="168" fontId="1" fillId="0" borderId="1" xfId="69" applyNumberFormat="1" applyFont="1"/>
    <xf numFmtId="164" fontId="42" fillId="18" borderId="1" xfId="71" applyNumberFormat="1" applyFont="1" applyFill="1" applyBorder="1"/>
    <xf numFmtId="168" fontId="38" fillId="0" borderId="1" xfId="69" applyNumberFormat="1" applyFont="1"/>
    <xf numFmtId="1" fontId="1" fillId="0" borderId="1" xfId="69" applyNumberFormat="1" applyFont="1"/>
    <xf numFmtId="9" fontId="1" fillId="0" borderId="1" xfId="71" applyNumberFormat="1" applyFont="1"/>
    <xf numFmtId="1" fontId="45" fillId="0" borderId="1" xfId="69" applyNumberFormat="1" applyFont="1"/>
    <xf numFmtId="3" fontId="55" fillId="0" borderId="1" xfId="69" applyNumberFormat="1" applyFont="1" applyFill="1" applyBorder="1"/>
    <xf numFmtId="0" fontId="1" fillId="11" borderId="1" xfId="69" applyFont="1" applyFill="1"/>
    <xf numFmtId="3" fontId="1" fillId="11" borderId="1" xfId="69" applyNumberFormat="1" applyFont="1" applyFill="1"/>
    <xf numFmtId="0" fontId="1" fillId="3" borderId="1" xfId="69" applyFont="1" applyFill="1"/>
    <xf numFmtId="3" fontId="1" fillId="3" borderId="1" xfId="69" applyNumberFormat="1" applyFont="1" applyFill="1"/>
    <xf numFmtId="2" fontId="1" fillId="11" borderId="1" xfId="69" applyNumberFormat="1" applyFont="1" applyFill="1"/>
    <xf numFmtId="2" fontId="1" fillId="3" borderId="1" xfId="69" applyNumberFormat="1" applyFont="1" applyFill="1"/>
    <xf numFmtId="0" fontId="24" fillId="0" borderId="1" xfId="69" applyFont="1" applyBorder="1"/>
    <xf numFmtId="0" fontId="1" fillId="0" borderId="17" xfId="69" applyFont="1" applyBorder="1"/>
    <xf numFmtId="3" fontId="24" fillId="0" borderId="1" xfId="69" applyNumberFormat="1" applyFont="1" applyBorder="1"/>
    <xf numFmtId="3" fontId="1" fillId="0" borderId="17" xfId="69" applyNumberFormat="1" applyFont="1" applyBorder="1"/>
    <xf numFmtId="167" fontId="24" fillId="0" borderId="1" xfId="69" applyNumberFormat="1" applyFont="1" applyBorder="1"/>
    <xf numFmtId="2" fontId="24" fillId="0" borderId="1" xfId="69" applyNumberFormat="1" applyFont="1" applyBorder="1"/>
    <xf numFmtId="2" fontId="1" fillId="0" borderId="17" xfId="69" applyNumberFormat="1" applyFont="1" applyBorder="1"/>
    <xf numFmtId="0" fontId="34" fillId="0" borderId="0" xfId="0" applyFont="1"/>
    <xf numFmtId="0" fontId="35" fillId="0" borderId="0" xfId="0" applyFont="1" applyAlignment="1">
      <alignment horizontal="center"/>
    </xf>
    <xf numFmtId="0" fontId="27" fillId="5" borderId="1" xfId="17" applyFill="1" applyBorder="1" applyAlignment="1">
      <alignment horizontal="center"/>
    </xf>
    <xf numFmtId="0" fontId="27" fillId="0" borderId="0" xfId="17"/>
    <xf numFmtId="0" fontId="27" fillId="5" borderId="0" xfId="17" applyFill="1" applyAlignment="1">
      <alignment horizontal="center"/>
    </xf>
    <xf numFmtId="0" fontId="45" fillId="0" borderId="1" xfId="69" applyFont="1" applyAlignment="1">
      <alignment horizontal="center"/>
    </xf>
    <xf numFmtId="0" fontId="49" fillId="0" borderId="1" xfId="8" applyFont="1"/>
    <xf numFmtId="164" fontId="35" fillId="0" borderId="1" xfId="71" applyNumberFormat="1" applyFont="1"/>
    <xf numFmtId="0" fontId="56" fillId="0" borderId="1" xfId="4" applyFont="1"/>
    <xf numFmtId="0" fontId="49" fillId="0" borderId="1" xfId="16" applyFont="1"/>
    <xf numFmtId="172" fontId="35" fillId="0" borderId="1" xfId="71" applyNumberFormat="1" applyFont="1"/>
    <xf numFmtId="182" fontId="35" fillId="0" borderId="1" xfId="71" applyNumberFormat="1" applyFont="1"/>
    <xf numFmtId="0" fontId="57" fillId="0" borderId="1" xfId="69" applyFont="1"/>
    <xf numFmtId="0" fontId="35" fillId="0" borderId="1" xfId="24" applyFont="1"/>
    <xf numFmtId="2" fontId="35" fillId="0" borderId="1" xfId="24" applyNumberFormat="1" applyFont="1"/>
    <xf numFmtId="166" fontId="49" fillId="0" borderId="1" xfId="8" applyNumberFormat="1" applyFont="1"/>
    <xf numFmtId="3" fontId="49" fillId="0" borderId="1" xfId="8" applyNumberFormat="1" applyFont="1"/>
    <xf numFmtId="0" fontId="45" fillId="0" borderId="1" xfId="87" applyFont="1"/>
    <xf numFmtId="164" fontId="35" fillId="0" borderId="1" xfId="78" applyNumberFormat="1" applyFont="1"/>
    <xf numFmtId="10" fontId="35" fillId="0" borderId="1" xfId="32" applyNumberFormat="1" applyFont="1"/>
    <xf numFmtId="0" fontId="1" fillId="0" borderId="1" xfId="2" applyFont="1"/>
    <xf numFmtId="0" fontId="1" fillId="0" borderId="1" xfId="2" applyFont="1"/>
    <xf numFmtId="0" fontId="1" fillId="0" borderId="1" xfId="2" applyFont="1" applyAlignment="1">
      <alignment horizontal="center"/>
    </xf>
    <xf numFmtId="164" fontId="1" fillId="0" borderId="1" xfId="2" applyNumberFormat="1" applyFont="1"/>
    <xf numFmtId="3" fontId="1" fillId="0" borderId="1" xfId="2" applyNumberFormat="1" applyFont="1"/>
    <xf numFmtId="17" fontId="1" fillId="0" borderId="1" xfId="2" applyNumberFormat="1" applyFont="1"/>
    <xf numFmtId="0" fontId="1" fillId="0" borderId="1" xfId="11" applyFont="1"/>
    <xf numFmtId="0" fontId="1" fillId="3" borderId="3" xfId="11" applyFont="1" applyFill="1" applyBorder="1" applyAlignment="1">
      <alignment horizontal="left" wrapText="1"/>
    </xf>
    <xf numFmtId="3" fontId="1" fillId="3" borderId="3" xfId="11" applyNumberFormat="1" applyFont="1" applyFill="1" applyBorder="1" applyAlignment="1">
      <alignment horizontal="right"/>
    </xf>
    <xf numFmtId="3" fontId="1" fillId="3" borderId="3" xfId="11" applyNumberFormat="1" applyFont="1" applyFill="1" applyBorder="1" applyAlignment="1">
      <alignment horizontal="right" vertical="center"/>
    </xf>
    <xf numFmtId="10" fontId="1" fillId="3" borderId="3" xfId="11" applyNumberFormat="1" applyFont="1" applyFill="1" applyBorder="1" applyAlignment="1">
      <alignment horizontal="right" vertical="center"/>
    </xf>
    <xf numFmtId="0" fontId="1" fillId="3" borderId="4" xfId="11" applyFont="1" applyFill="1" applyBorder="1" applyAlignment="1">
      <alignment horizontal="left"/>
    </xf>
    <xf numFmtId="3" fontId="1" fillId="3" borderId="4" xfId="11" applyNumberFormat="1" applyFont="1" applyFill="1" applyBorder="1" applyAlignment="1">
      <alignment horizontal="right"/>
    </xf>
    <xf numFmtId="0" fontId="1" fillId="3" borderId="4" xfId="11" applyFont="1" applyFill="1" applyBorder="1" applyAlignment="1">
      <alignment horizontal="left" wrapText="1"/>
    </xf>
    <xf numFmtId="0" fontId="1" fillId="0" borderId="4" xfId="11" applyFont="1" applyFill="1" applyBorder="1" applyAlignment="1">
      <alignment horizontal="left"/>
    </xf>
    <xf numFmtId="3" fontId="1" fillId="0" borderId="4" xfId="11" applyNumberFormat="1" applyFont="1" applyFill="1" applyBorder="1" applyAlignment="1">
      <alignment horizontal="right"/>
    </xf>
    <xf numFmtId="0" fontId="1" fillId="0" borderId="3" xfId="11" applyFont="1" applyBorder="1" applyAlignment="1"/>
    <xf numFmtId="3" fontId="1" fillId="0" borderId="3" xfId="11" applyNumberFormat="1" applyFont="1" applyBorder="1" applyAlignment="1"/>
    <xf numFmtId="0" fontId="1" fillId="3" borderId="3" xfId="11" applyFont="1" applyFill="1" applyBorder="1" applyAlignment="1">
      <alignment horizontal="left" vertical="center" wrapText="1"/>
    </xf>
    <xf numFmtId="10" fontId="1" fillId="3" borderId="3" xfId="12" applyNumberFormat="1" applyFont="1" applyFill="1" applyBorder="1" applyAlignment="1">
      <alignment horizontal="right" vertical="center"/>
    </xf>
    <xf numFmtId="164" fontId="1" fillId="0" borderId="1" xfId="1" applyNumberFormat="1" applyFont="1" applyBorder="1" applyAlignment="1">
      <alignment horizontal="right" vertical="center"/>
    </xf>
    <xf numFmtId="3" fontId="1" fillId="0" borderId="1" xfId="11" applyNumberFormat="1" applyFont="1" applyAlignment="1">
      <alignment horizontal="right" vertical="center"/>
    </xf>
    <xf numFmtId="10" fontId="1" fillId="0" borderId="1" xfId="11" applyNumberFormat="1" applyFont="1" applyAlignment="1">
      <alignment horizontal="right" vertical="center"/>
    </xf>
    <xf numFmtId="0" fontId="1" fillId="3" borderId="4" xfId="11" applyFont="1" applyFill="1" applyBorder="1" applyAlignment="1">
      <alignment horizontal="left" vertical="center"/>
    </xf>
    <xf numFmtId="0" fontId="1" fillId="3" borderId="4" xfId="11" applyFont="1" applyFill="1" applyBorder="1" applyAlignment="1">
      <alignment horizontal="left" vertical="center" wrapText="1"/>
    </xf>
    <xf numFmtId="0" fontId="1" fillId="0" borderId="4" xfId="11" applyFont="1" applyBorder="1" applyAlignment="1">
      <alignment horizontal="left" vertical="center"/>
    </xf>
    <xf numFmtId="0" fontId="1" fillId="0" borderId="3" xfId="11" applyFont="1" applyBorder="1"/>
    <xf numFmtId="3" fontId="1" fillId="0" borderId="1" xfId="11" applyNumberFormat="1" applyFont="1"/>
    <xf numFmtId="0" fontId="1" fillId="0" borderId="1" xfId="2" applyFont="1" applyFill="1" applyAlignment="1">
      <alignment horizontal="center"/>
    </xf>
    <xf numFmtId="164" fontId="1" fillId="0" borderId="1" xfId="1" applyNumberFormat="1" applyFont="1" applyBorder="1"/>
    <xf numFmtId="0" fontId="1" fillId="0" borderId="1" xfId="13" applyFont="1"/>
    <xf numFmtId="17" fontId="1" fillId="0" borderId="1" xfId="13" applyNumberFormat="1" applyFont="1" applyAlignment="1">
      <alignment horizontal="center"/>
    </xf>
    <xf numFmtId="0" fontId="1" fillId="0" borderId="1" xfId="2" applyFont="1" applyAlignment="1">
      <alignment horizontal="left"/>
    </xf>
    <xf numFmtId="0" fontId="1" fillId="0" borderId="1" xfId="2" applyFont="1" applyAlignment="1"/>
    <xf numFmtId="10" fontId="1" fillId="0" borderId="1" xfId="2" applyNumberFormat="1" applyFont="1"/>
    <xf numFmtId="0" fontId="1" fillId="0" borderId="1" xfId="2" applyFont="1" applyAlignment="1">
      <alignment horizontal="center" wrapText="1"/>
    </xf>
    <xf numFmtId="0" fontId="1" fillId="0" borderId="1" xfId="10" applyFont="1" applyAlignment="1">
      <alignment vertical="center"/>
    </xf>
    <xf numFmtId="0" fontId="1" fillId="0" borderId="1" xfId="10" applyFont="1"/>
    <xf numFmtId="17" fontId="1" fillId="0" borderId="1" xfId="10" applyNumberFormat="1" applyFont="1"/>
    <xf numFmtId="10" fontId="49" fillId="0" borderId="1" xfId="8" applyNumberFormat="1" applyFont="1"/>
    <xf numFmtId="14" fontId="49" fillId="0" borderId="1" xfId="8" applyNumberFormat="1" applyFont="1"/>
    <xf numFmtId="164" fontId="49" fillId="0" borderId="1" xfId="8" applyNumberFormat="1" applyFont="1"/>
    <xf numFmtId="165" fontId="49" fillId="0" borderId="1" xfId="8" applyNumberFormat="1" applyFont="1"/>
    <xf numFmtId="0" fontId="45" fillId="0" borderId="1" xfId="81" applyFont="1"/>
    <xf numFmtId="2" fontId="45" fillId="0" borderId="1" xfId="81" applyNumberFormat="1" applyFont="1"/>
    <xf numFmtId="2" fontId="41" fillId="0" borderId="1" xfId="81" applyNumberFormat="1" applyFont="1"/>
    <xf numFmtId="0" fontId="41" fillId="39" borderId="1" xfId="81" applyFont="1" applyFill="1"/>
    <xf numFmtId="2" fontId="45" fillId="0" borderId="1" xfId="69" applyNumberFormat="1" applyFont="1"/>
    <xf numFmtId="2" fontId="45" fillId="0" borderId="1" xfId="69" applyNumberFormat="1" applyFont="1" applyFill="1"/>
    <xf numFmtId="0" fontId="45" fillId="21" borderId="1" xfId="69" applyFont="1" applyFill="1"/>
    <xf numFmtId="2" fontId="45" fillId="21" borderId="1" xfId="69" applyNumberFormat="1" applyFont="1" applyFill="1"/>
    <xf numFmtId="0" fontId="45" fillId="0" borderId="1" xfId="69" applyFont="1" applyAlignment="1">
      <alignment horizontal="center"/>
    </xf>
    <xf numFmtId="2" fontId="45" fillId="0" borderId="1" xfId="69" applyNumberFormat="1" applyFont="1" applyAlignment="1">
      <alignment horizontal="left" vertical="center" wrapText="1"/>
    </xf>
    <xf numFmtId="10" fontId="35" fillId="0" borderId="1" xfId="71" applyNumberFormat="1" applyFont="1"/>
    <xf numFmtId="43" fontId="35" fillId="0" borderId="1" xfId="75" applyFont="1"/>
    <xf numFmtId="0" fontId="41" fillId="0" borderId="1" xfId="69" applyFont="1" applyAlignment="1">
      <alignment horizontal="center"/>
    </xf>
    <xf numFmtId="0" fontId="41" fillId="0" borderId="1" xfId="69" applyFont="1" applyAlignment="1">
      <alignment vertical="center"/>
    </xf>
    <xf numFmtId="2" fontId="45" fillId="0" borderId="1" xfId="69" applyNumberFormat="1" applyFont="1" applyAlignment="1">
      <alignment horizontal="center" vertical="center" wrapText="1"/>
    </xf>
    <xf numFmtId="165" fontId="35" fillId="0" borderId="1" xfId="75" applyNumberFormat="1" applyFont="1"/>
    <xf numFmtId="0" fontId="30" fillId="0" borderId="1" xfId="69" applyFont="1" applyAlignment="1">
      <alignment vertical="center"/>
    </xf>
    <xf numFmtId="0" fontId="35" fillId="0" borderId="1" xfId="71" applyNumberFormat="1" applyFont="1"/>
    <xf numFmtId="10" fontId="45" fillId="0" borderId="1" xfId="69" applyNumberFormat="1" applyFont="1"/>
    <xf numFmtId="0" fontId="35" fillId="0" borderId="1" xfId="75" applyNumberFormat="1" applyFont="1"/>
    <xf numFmtId="0" fontId="41" fillId="0" borderId="1" xfId="69" applyFont="1" applyAlignment="1">
      <alignment horizontal="center"/>
    </xf>
    <xf numFmtId="0" fontId="45" fillId="0" borderId="1" xfId="69" applyFont="1" applyAlignment="1">
      <alignment wrapText="1"/>
    </xf>
    <xf numFmtId="0" fontId="45" fillId="0" borderId="1" xfId="76" applyFont="1"/>
    <xf numFmtId="0" fontId="45" fillId="0" borderId="1" xfId="76" applyNumberFormat="1" applyFont="1"/>
    <xf numFmtId="165" fontId="35" fillId="0" borderId="1" xfId="77" applyNumberFormat="1" applyFont="1"/>
    <xf numFmtId="0" fontId="45" fillId="2" borderId="1" xfId="76" applyNumberFormat="1" applyFont="1" applyFill="1"/>
    <xf numFmtId="0" fontId="49" fillId="2" borderId="1" xfId="8" applyFont="1" applyFill="1"/>
    <xf numFmtId="10" fontId="35" fillId="2" borderId="1" xfId="32" applyNumberFormat="1" applyFont="1" applyFill="1"/>
    <xf numFmtId="165" fontId="35" fillId="2" borderId="1" xfId="77" applyNumberFormat="1" applyFont="1" applyFill="1"/>
    <xf numFmtId="0" fontId="41" fillId="0" borderId="2" xfId="76" applyFont="1" applyBorder="1" applyAlignment="1">
      <alignment horizontal="left"/>
    </xf>
    <xf numFmtId="0" fontId="45" fillId="0" borderId="1" xfId="76" applyFont="1" applyAlignment="1">
      <alignment horizontal="left" indent="1"/>
    </xf>
    <xf numFmtId="0" fontId="35" fillId="0" borderId="1" xfId="77" applyNumberFormat="1" applyFont="1"/>
    <xf numFmtId="10" fontId="35" fillId="0" borderId="1" xfId="78" applyNumberFormat="1" applyFont="1"/>
    <xf numFmtId="10" fontId="45" fillId="0" borderId="1" xfId="76" applyNumberFormat="1" applyFont="1"/>
    <xf numFmtId="2" fontId="49" fillId="0" borderId="1" xfId="8" applyNumberFormat="1" applyFont="1"/>
    <xf numFmtId="9" fontId="35" fillId="0" borderId="1" xfId="71" applyFont="1"/>
    <xf numFmtId="164" fontId="45" fillId="0" borderId="1" xfId="69" applyNumberFormat="1" applyFont="1"/>
    <xf numFmtId="3" fontId="18" fillId="0" borderId="9" xfId="69" applyNumberFormat="1" applyFont="1" applyBorder="1"/>
    <xf numFmtId="10" fontId="17" fillId="38" borderId="9" xfId="69" applyNumberFormat="1" applyFont="1" applyFill="1" applyBorder="1" applyAlignment="1">
      <alignment horizontal="center"/>
    </xf>
    <xf numFmtId="3" fontId="18" fillId="0" borderId="10" xfId="69" applyNumberFormat="1" applyFont="1" applyBorder="1"/>
    <xf numFmtId="10" fontId="17" fillId="38" borderId="10" xfId="69" applyNumberFormat="1" applyFont="1" applyFill="1" applyBorder="1" applyAlignment="1">
      <alignment horizontal="center"/>
    </xf>
    <xf numFmtId="3" fontId="16" fillId="38" borderId="10" xfId="69" applyNumberFormat="1" applyFont="1" applyFill="1" applyBorder="1" applyAlignment="1">
      <alignment vertical="center"/>
    </xf>
    <xf numFmtId="10" fontId="15" fillId="38" borderId="10" xfId="69" applyNumberFormat="1" applyFont="1" applyFill="1" applyBorder="1" applyAlignment="1">
      <alignment horizontal="center" vertical="center"/>
    </xf>
    <xf numFmtId="3" fontId="18" fillId="0" borderId="8" xfId="69" applyNumberFormat="1" applyFont="1" applyBorder="1"/>
    <xf numFmtId="10" fontId="17" fillId="38" borderId="8" xfId="69" applyNumberFormat="1" applyFont="1" applyFill="1" applyBorder="1" applyAlignment="1">
      <alignment horizontal="center"/>
    </xf>
    <xf numFmtId="0" fontId="35" fillId="0" borderId="26" xfId="24" applyFont="1" applyBorder="1" applyAlignment="1">
      <alignment vertical="center" wrapText="1"/>
    </xf>
    <xf numFmtId="0" fontId="35" fillId="0" borderId="26" xfId="24" applyFont="1" applyBorder="1" applyAlignment="1">
      <alignment vertical="center"/>
    </xf>
    <xf numFmtId="3" fontId="35" fillId="0" borderId="26" xfId="24" applyNumberFormat="1" applyFont="1" applyBorder="1" applyAlignment="1">
      <alignment vertical="center"/>
    </xf>
    <xf numFmtId="10" fontId="35" fillId="0" borderId="1" xfId="40" applyNumberFormat="1" applyFont="1"/>
    <xf numFmtId="43" fontId="35" fillId="0" borderId="1" xfId="27" applyFont="1"/>
    <xf numFmtId="165" fontId="35" fillId="0" borderId="1" xfId="27" applyNumberFormat="1" applyFont="1" applyAlignment="1">
      <alignment wrapText="1"/>
    </xf>
    <xf numFmtId="14" fontId="35" fillId="0" borderId="1" xfId="24" applyNumberFormat="1" applyFont="1" applyBorder="1"/>
    <xf numFmtId="165" fontId="35" fillId="0" borderId="1" xfId="27" applyNumberFormat="1" applyFont="1" applyBorder="1"/>
    <xf numFmtId="0" fontId="35" fillId="0" borderId="1" xfId="24" applyFont="1" applyAlignment="1">
      <alignment horizontal="center"/>
    </xf>
    <xf numFmtId="165" fontId="35" fillId="0" borderId="1" xfId="27" applyNumberFormat="1" applyFont="1"/>
    <xf numFmtId="165" fontId="35" fillId="0" borderId="1" xfId="27" quotePrefix="1" applyNumberFormat="1" applyFont="1"/>
    <xf numFmtId="43" fontId="35" fillId="0" borderId="1" xfId="27" applyNumberFormat="1" applyFont="1"/>
    <xf numFmtId="43" fontId="35" fillId="0" borderId="1" xfId="27" applyNumberFormat="1" applyFont="1" applyFill="1" applyBorder="1"/>
    <xf numFmtId="168" fontId="42" fillId="0" borderId="1" xfId="9" applyNumberFormat="1" applyFont="1" applyFill="1" applyBorder="1"/>
    <xf numFmtId="166" fontId="42" fillId="0" borderId="1" xfId="9" applyNumberFormat="1" applyFont="1" applyFill="1" applyBorder="1"/>
    <xf numFmtId="166" fontId="43" fillId="0" borderId="1" xfId="9" applyNumberFormat="1" applyFont="1"/>
    <xf numFmtId="168" fontId="43" fillId="0" borderId="1" xfId="9" applyNumberFormat="1" applyFont="1"/>
    <xf numFmtId="9" fontId="35" fillId="0" borderId="1" xfId="42" applyFont="1"/>
    <xf numFmtId="164" fontId="32" fillId="0" borderId="1" xfId="42" applyNumberFormat="1" applyFont="1" applyAlignment="1">
      <alignment vertical="center"/>
    </xf>
    <xf numFmtId="0" fontId="43" fillId="0" borderId="1" xfId="9" applyFont="1" applyAlignment="1"/>
    <xf numFmtId="179" fontId="43" fillId="0" borderId="1" xfId="9" applyNumberFormat="1" applyFont="1"/>
    <xf numFmtId="168" fontId="43" fillId="0" borderId="1" xfId="9" applyNumberFormat="1" applyFont="1" applyFill="1"/>
    <xf numFmtId="2" fontId="43" fillId="0" borderId="1" xfId="9" applyNumberFormat="1" applyFont="1"/>
    <xf numFmtId="4" fontId="43" fillId="0" borderId="1" xfId="9" applyNumberFormat="1" applyFont="1"/>
    <xf numFmtId="0" fontId="43" fillId="0" borderId="1" xfId="9" applyFont="1" applyAlignment="1">
      <alignment horizontal="center" vertical="center"/>
    </xf>
    <xf numFmtId="166" fontId="43" fillId="0" borderId="1" xfId="9" applyNumberFormat="1" applyFont="1" applyAlignment="1">
      <alignment horizontal="center" vertical="center"/>
    </xf>
    <xf numFmtId="164" fontId="35" fillId="0" borderId="1" xfId="42" applyNumberFormat="1" applyFont="1"/>
    <xf numFmtId="178" fontId="35" fillId="0" borderId="1" xfId="42" applyNumberFormat="1" applyFont="1"/>
    <xf numFmtId="0" fontId="49" fillId="0" borderId="1" xfId="8" applyFont="1" applyAlignment="1">
      <alignment horizontal="center"/>
    </xf>
    <xf numFmtId="164" fontId="35" fillId="0" borderId="1" xfId="32" applyNumberFormat="1" applyFont="1"/>
    <xf numFmtId="0" fontId="56" fillId="0" borderId="0" xfId="17" applyFont="1" applyAlignment="1">
      <alignment horizontal="left" vertical="center"/>
    </xf>
    <xf numFmtId="14" fontId="45" fillId="0" borderId="1" xfId="69" applyNumberFormat="1" applyFont="1" applyBorder="1"/>
    <xf numFmtId="165" fontId="35" fillId="0" borderId="1" xfId="75" applyNumberFormat="1" applyFont="1" applyBorder="1"/>
    <xf numFmtId="0" fontId="45" fillId="0" borderId="1" xfId="69" applyNumberFormat="1" applyFont="1" applyBorder="1"/>
    <xf numFmtId="1" fontId="45" fillId="0" borderId="1" xfId="69" applyNumberFormat="1" applyFont="1" applyBorder="1"/>
    <xf numFmtId="0" fontId="45" fillId="0" borderId="1" xfId="69" applyFont="1" applyAlignment="1">
      <alignment horizontal="center" vertical="center" wrapText="1"/>
    </xf>
    <xf numFmtId="14" fontId="45" fillId="0" borderId="1" xfId="69" applyNumberFormat="1" applyFont="1" applyAlignment="1">
      <alignment horizontal="center" vertical="center" wrapText="1"/>
    </xf>
    <xf numFmtId="165" fontId="35" fillId="0" borderId="1" xfId="75" applyNumberFormat="1" applyFont="1" applyAlignment="1">
      <alignment horizontal="center" vertical="center" wrapText="1"/>
    </xf>
    <xf numFmtId="10" fontId="45" fillId="0" borderId="1" xfId="69" applyNumberFormat="1" applyFont="1" applyAlignment="1">
      <alignment horizontal="center" vertical="center" wrapText="1"/>
    </xf>
    <xf numFmtId="165" fontId="45" fillId="0" borderId="1" xfId="69" applyNumberFormat="1" applyFont="1" applyAlignment="1">
      <alignment horizontal="center" vertical="center" wrapText="1"/>
    </xf>
    <xf numFmtId="10" fontId="35" fillId="0" borderId="1" xfId="71" applyNumberFormat="1" applyFont="1" applyAlignment="1">
      <alignment horizontal="center" vertical="center" wrapText="1"/>
    </xf>
    <xf numFmtId="14" fontId="45" fillId="0" borderId="1" xfId="69" applyNumberFormat="1" applyFont="1" applyAlignment="1">
      <alignment horizontal="left"/>
    </xf>
    <xf numFmtId="10" fontId="35" fillId="0" borderId="1" xfId="71" applyNumberFormat="1" applyFont="1" applyBorder="1"/>
    <xf numFmtId="3" fontId="1" fillId="8" borderId="0" xfId="0" applyNumberFormat="1" applyFont="1" applyFill="1"/>
    <xf numFmtId="3" fontId="1" fillId="8" borderId="7" xfId="0" applyNumberFormat="1" applyFont="1" applyFill="1" applyBorder="1"/>
    <xf numFmtId="0" fontId="1" fillId="0" borderId="1" xfId="2" applyFont="1" applyAlignment="1">
      <alignment wrapText="1"/>
    </xf>
    <xf numFmtId="0" fontId="1" fillId="0" borderId="1" xfId="2" applyFont="1" applyFill="1"/>
    <xf numFmtId="3" fontId="1" fillId="0" borderId="0" xfId="0" applyNumberFormat="1" applyFont="1" applyAlignment="1">
      <alignment vertical="center" wrapText="1"/>
    </xf>
    <xf numFmtId="3" fontId="1" fillId="0" borderId="7" xfId="0" applyNumberFormat="1" applyFont="1" applyBorder="1" applyAlignment="1">
      <alignment vertical="center" wrapText="1"/>
    </xf>
    <xf numFmtId="3" fontId="1" fillId="0" borderId="1" xfId="0" applyNumberFormat="1" applyFont="1" applyBorder="1" applyAlignment="1">
      <alignment vertical="center" wrapText="1"/>
    </xf>
    <xf numFmtId="0" fontId="1" fillId="0" borderId="1" xfId="24" applyFont="1"/>
    <xf numFmtId="10" fontId="1" fillId="3" borderId="3" xfId="11" applyNumberFormat="1" applyFont="1" applyFill="1" applyBorder="1" applyAlignment="1">
      <alignment horizontal="right"/>
    </xf>
    <xf numFmtId="0" fontId="1" fillId="0" borderId="4" xfId="11" applyFont="1" applyBorder="1" applyAlignment="1">
      <alignment horizontal="left"/>
    </xf>
    <xf numFmtId="3" fontId="1" fillId="0" borderId="4" xfId="11" applyNumberFormat="1" applyFont="1" applyBorder="1" applyAlignment="1">
      <alignment horizontal="right"/>
    </xf>
    <xf numFmtId="3" fontId="1" fillId="0" borderId="3" xfId="11" applyNumberFormat="1" applyFont="1" applyBorder="1"/>
    <xf numFmtId="10" fontId="1" fillId="0" borderId="1" xfId="1" applyNumberFormat="1" applyFont="1" applyBorder="1" applyAlignment="1">
      <alignment horizontal="right" vertical="center"/>
    </xf>
    <xf numFmtId="0" fontId="1" fillId="0" borderId="1" xfId="11" applyNumberFormat="1" applyFont="1" applyAlignment="1">
      <alignment horizontal="right" vertical="center"/>
    </xf>
    <xf numFmtId="10" fontId="1" fillId="0" borderId="1" xfId="1" applyNumberFormat="1" applyFont="1" applyBorder="1"/>
    <xf numFmtId="0" fontId="1" fillId="3" borderId="3" xfId="10" applyFont="1" applyFill="1" applyBorder="1" applyAlignment="1">
      <alignment horizontal="left" vertical="center" wrapText="1"/>
    </xf>
    <xf numFmtId="3" fontId="1" fillId="3" borderId="3" xfId="10" applyNumberFormat="1" applyFont="1" applyFill="1" applyBorder="1" applyAlignment="1">
      <alignment horizontal="right" vertical="center"/>
    </xf>
    <xf numFmtId="0" fontId="1" fillId="3" borderId="4" xfId="10" applyFont="1" applyFill="1" applyBorder="1" applyAlignment="1">
      <alignment horizontal="left" vertical="center"/>
    </xf>
    <xf numFmtId="3" fontId="1" fillId="3" borderId="4" xfId="10" applyNumberFormat="1" applyFont="1" applyFill="1" applyBorder="1" applyAlignment="1">
      <alignment horizontal="right" vertical="center"/>
    </xf>
    <xf numFmtId="0" fontId="1" fillId="3" borderId="4" xfId="10" applyFont="1" applyFill="1" applyBorder="1" applyAlignment="1">
      <alignment horizontal="left" vertical="center" wrapText="1"/>
    </xf>
    <xf numFmtId="10" fontId="1" fillId="3" borderId="3" xfId="10" applyNumberFormat="1" applyFont="1" applyFill="1" applyBorder="1" applyAlignment="1">
      <alignment horizontal="right" vertical="center"/>
    </xf>
    <xf numFmtId="0" fontId="45" fillId="0" borderId="1" xfId="81" applyFont="1" applyFill="1" applyBorder="1"/>
    <xf numFmtId="0" fontId="45" fillId="0" borderId="1" xfId="81" applyFont="1" applyFill="1"/>
    <xf numFmtId="0" fontId="45" fillId="8" borderId="1" xfId="81" applyFont="1" applyFill="1" applyBorder="1"/>
    <xf numFmtId="0" fontId="45" fillId="0" borderId="1" xfId="81" applyFont="1" applyFill="1" applyBorder="1" applyAlignment="1">
      <alignment horizontal="left" wrapText="1"/>
    </xf>
    <xf numFmtId="168" fontId="45" fillId="0" borderId="1" xfId="81" applyNumberFormat="1" applyFont="1" applyFill="1" applyBorder="1"/>
    <xf numFmtId="0" fontId="1" fillId="0" borderId="1" xfId="69" applyFont="1" applyAlignment="1">
      <alignment horizontal="center" vertical="center" wrapText="1"/>
    </xf>
    <xf numFmtId="165" fontId="1" fillId="24" borderId="1" xfId="70" applyNumberFormat="1" applyFont="1" applyFill="1" applyBorder="1" applyAlignment="1">
      <alignment horizontal="center" vertical="center" wrapText="1"/>
    </xf>
    <xf numFmtId="10" fontId="1" fillId="24" borderId="1" xfId="71" applyNumberFormat="1" applyFont="1" applyFill="1" applyBorder="1" applyAlignment="1">
      <alignment horizontal="center" vertical="center" wrapText="1"/>
    </xf>
    <xf numFmtId="10" fontId="1" fillId="24" borderId="1" xfId="69" applyNumberFormat="1" applyFont="1" applyFill="1" applyBorder="1" applyAlignment="1">
      <alignment horizontal="center" vertical="center" wrapText="1"/>
    </xf>
    <xf numFmtId="165" fontId="1" fillId="0" borderId="1" xfId="70" applyNumberFormat="1" applyFont="1" applyFill="1" applyBorder="1" applyAlignment="1">
      <alignment horizontal="center" vertical="center" wrapText="1"/>
    </xf>
    <xf numFmtId="10" fontId="1" fillId="0" borderId="1" xfId="71" applyNumberFormat="1" applyFont="1" applyFill="1" applyBorder="1" applyAlignment="1">
      <alignment horizontal="center" vertical="center" wrapText="1"/>
    </xf>
    <xf numFmtId="10" fontId="1" fillId="0" borderId="1" xfId="69" applyNumberFormat="1" applyFont="1" applyFill="1" applyBorder="1" applyAlignment="1">
      <alignment horizontal="center" vertical="center" wrapText="1"/>
    </xf>
  </cellXfs>
  <cellStyles count="88">
    <cellStyle name="Hipervínculo" xfId="17" builtinId="8"/>
    <cellStyle name="Hipervínculo 2" xfId="4" xr:uid="{00000000-0005-0000-0000-000001000000}"/>
    <cellStyle name="Hipervínculo 2 2" xfId="31" xr:uid="{00000000-0005-0000-0000-000002000000}"/>
    <cellStyle name="Hipervínculo 3" xfId="86" xr:uid="{2C9A223D-FEF0-4E0E-B228-5FE30DBB90AC}"/>
    <cellStyle name="Millares" xfId="79" builtinId="3"/>
    <cellStyle name="Millares 14" xfId="27" xr:uid="{00000000-0005-0000-0000-000004000000}"/>
    <cellStyle name="Millares 16" xfId="7" xr:uid="{00000000-0005-0000-0000-000005000000}"/>
    <cellStyle name="Millares 16 2" xfId="30" xr:uid="{00000000-0005-0000-0000-000006000000}"/>
    <cellStyle name="Millares 16 3" xfId="75" xr:uid="{00000000-0005-0000-0000-000007000000}"/>
    <cellStyle name="Millares 2" xfId="20" xr:uid="{00000000-0005-0000-0000-000008000000}"/>
    <cellStyle name="Millares 2 2" xfId="25" xr:uid="{00000000-0005-0000-0000-000009000000}"/>
    <cellStyle name="Millares 2 3" xfId="45" xr:uid="{00000000-0005-0000-0000-00000A000000}"/>
    <cellStyle name="Millares 2 3 2" xfId="58" xr:uid="{00000000-0005-0000-0000-00000B000000}"/>
    <cellStyle name="Millares 2 4" xfId="54" xr:uid="{00000000-0005-0000-0000-00000C000000}"/>
    <cellStyle name="Millares 2 5" xfId="77" xr:uid="{00000000-0005-0000-0000-00000D000000}"/>
    <cellStyle name="Millares 3" xfId="22" xr:uid="{00000000-0005-0000-0000-00000E000000}"/>
    <cellStyle name="Millares 3 2" xfId="39" xr:uid="{00000000-0005-0000-0000-00000F000000}"/>
    <cellStyle name="Millares 4" xfId="33" xr:uid="{00000000-0005-0000-0000-000010000000}"/>
    <cellStyle name="Millares 5" xfId="70" xr:uid="{00000000-0005-0000-0000-000011000000}"/>
    <cellStyle name="Millares 6" xfId="83" xr:uid="{3083A5E5-BDF9-4D50-8A09-E9BEF5C21131}"/>
    <cellStyle name="Moneda 2" xfId="41" xr:uid="{00000000-0005-0000-0000-000012000000}"/>
    <cellStyle name="Moneda 3" xfId="60" xr:uid="{00000000-0005-0000-0000-000013000000}"/>
    <cellStyle name="Normal" xfId="0" builtinId="0"/>
    <cellStyle name="Normal 10" xfId="36" xr:uid="{00000000-0005-0000-0000-000015000000}"/>
    <cellStyle name="Normal 10 2" xfId="43" xr:uid="{00000000-0005-0000-0000-000016000000}"/>
    <cellStyle name="Normal 11" xfId="55" xr:uid="{00000000-0005-0000-0000-000017000000}"/>
    <cellStyle name="Normal 12" xfId="63" xr:uid="{00000000-0005-0000-0000-000018000000}"/>
    <cellStyle name="Normal 13" xfId="65" xr:uid="{00000000-0005-0000-0000-000019000000}"/>
    <cellStyle name="Normal 14" xfId="67" xr:uid="{00000000-0005-0000-0000-00001A000000}"/>
    <cellStyle name="Normal 15" xfId="69" xr:uid="{00000000-0005-0000-0000-00001B000000}"/>
    <cellStyle name="Normal 16" xfId="82" xr:uid="{5AED28F8-D9A7-4A57-97F9-4846163833DD}"/>
    <cellStyle name="Normal 17" xfId="85" xr:uid="{EDD03C90-DDD6-44FD-891C-CDEEB57FD825}"/>
    <cellStyle name="Normal 18" xfId="13" xr:uid="{00000000-0005-0000-0000-00001C000000}"/>
    <cellStyle name="Normal 2" xfId="2" xr:uid="{00000000-0005-0000-0000-00001D000000}"/>
    <cellStyle name="Normal 2 2" xfId="24" xr:uid="{00000000-0005-0000-0000-00001E000000}"/>
    <cellStyle name="Normal 2 3" xfId="10" xr:uid="{00000000-0005-0000-0000-00001F000000}"/>
    <cellStyle name="Normal 2 3 3" xfId="11" xr:uid="{00000000-0005-0000-0000-000020000000}"/>
    <cellStyle name="Normal 2 4" xfId="87" xr:uid="{FC90CAFE-E0BC-4B6E-9FEF-E36BF25622FB}"/>
    <cellStyle name="Normal 2 7" xfId="50" xr:uid="{00000000-0005-0000-0000-000021000000}"/>
    <cellStyle name="Normal 21" xfId="26" xr:uid="{00000000-0005-0000-0000-000022000000}"/>
    <cellStyle name="Normal 24" xfId="3" xr:uid="{00000000-0005-0000-0000-000023000000}"/>
    <cellStyle name="Normal 24 2" xfId="28" xr:uid="{00000000-0005-0000-0000-000024000000}"/>
    <cellStyle name="Normal 24 2 2" xfId="47" xr:uid="{00000000-0005-0000-0000-000025000000}"/>
    <cellStyle name="Normal 24 2 2 2" xfId="59" xr:uid="{00000000-0005-0000-0000-000026000000}"/>
    <cellStyle name="Normal 24 3" xfId="73" xr:uid="{00000000-0005-0000-0000-000027000000}"/>
    <cellStyle name="Normal 3" xfId="8" xr:uid="{00000000-0005-0000-0000-000028000000}"/>
    <cellStyle name="Normal 3 2" xfId="44" xr:uid="{00000000-0005-0000-0000-000029000000}"/>
    <cellStyle name="Normal 3 2 2" xfId="56" xr:uid="{00000000-0005-0000-0000-00002A000000}"/>
    <cellStyle name="Normal 3 3" xfId="72" xr:uid="{00000000-0005-0000-0000-00002B000000}"/>
    <cellStyle name="Normal 3 4" xfId="81" xr:uid="{C5492759-37C8-41AA-A92B-B19BCB1A96E1}"/>
    <cellStyle name="Normal 4" xfId="9" xr:uid="{00000000-0005-0000-0000-00002C000000}"/>
    <cellStyle name="Normal 4 2" xfId="38" xr:uid="{00000000-0005-0000-0000-00002D000000}"/>
    <cellStyle name="Normal 4 3" xfId="48" xr:uid="{00000000-0005-0000-0000-00002E000000}"/>
    <cellStyle name="Normal 4 4" xfId="52" xr:uid="{00000000-0005-0000-0000-00002F000000}"/>
    <cellStyle name="Normal 4 5" xfId="76" xr:uid="{00000000-0005-0000-0000-000030000000}"/>
    <cellStyle name="Normal 5" xfId="14" xr:uid="{00000000-0005-0000-0000-000031000000}"/>
    <cellStyle name="Normal 5 2" xfId="80" xr:uid="{BB7AC5C5-60D6-41DA-AFAA-EF30EEDCA1C3}"/>
    <cellStyle name="Normal 6" xfId="18" xr:uid="{00000000-0005-0000-0000-000032000000}"/>
    <cellStyle name="Normal 6 2" xfId="61" xr:uid="{00000000-0005-0000-0000-000033000000}"/>
    <cellStyle name="Normal 7" xfId="21" xr:uid="{00000000-0005-0000-0000-000034000000}"/>
    <cellStyle name="Normal 8" xfId="34" xr:uid="{00000000-0005-0000-0000-000035000000}"/>
    <cellStyle name="Normal 9" xfId="16" xr:uid="{00000000-0005-0000-0000-000036000000}"/>
    <cellStyle name="Porcentaje" xfId="1" builtinId="5"/>
    <cellStyle name="Porcentaje 10" xfId="46" xr:uid="{00000000-0005-0000-0000-000038000000}"/>
    <cellStyle name="Porcentaje 10 2" xfId="57" xr:uid="{00000000-0005-0000-0000-000039000000}"/>
    <cellStyle name="Porcentaje 11" xfId="64" xr:uid="{00000000-0005-0000-0000-00003A000000}"/>
    <cellStyle name="Porcentaje 12" xfId="66" xr:uid="{00000000-0005-0000-0000-00003B000000}"/>
    <cellStyle name="Porcentaje 13" xfId="68" xr:uid="{00000000-0005-0000-0000-00003C000000}"/>
    <cellStyle name="Porcentaje 14" xfId="71" xr:uid="{00000000-0005-0000-0000-00003D000000}"/>
    <cellStyle name="Porcentaje 15" xfId="84" xr:uid="{D21C9CAC-5B63-4AA1-861D-BF3789D9AB02}"/>
    <cellStyle name="Porcentaje 18" xfId="12" xr:uid="{00000000-0005-0000-0000-00003E000000}"/>
    <cellStyle name="Porcentaje 2" xfId="6" xr:uid="{00000000-0005-0000-0000-00003F000000}"/>
    <cellStyle name="Porcentaje 2 2" xfId="49" xr:uid="{00000000-0005-0000-0000-000040000000}"/>
    <cellStyle name="Porcentaje 2 3" xfId="53" xr:uid="{00000000-0005-0000-0000-000041000000}"/>
    <cellStyle name="Porcentaje 2 4" xfId="78" xr:uid="{00000000-0005-0000-0000-000042000000}"/>
    <cellStyle name="Porcentaje 2 5" xfId="51" xr:uid="{00000000-0005-0000-0000-000043000000}"/>
    <cellStyle name="Porcentaje 22" xfId="5" xr:uid="{00000000-0005-0000-0000-000044000000}"/>
    <cellStyle name="Porcentaje 22 2" xfId="29" xr:uid="{00000000-0005-0000-0000-000045000000}"/>
    <cellStyle name="Porcentaje 22 3" xfId="74" xr:uid="{00000000-0005-0000-0000-000046000000}"/>
    <cellStyle name="Porcentaje 3" xfId="15" xr:uid="{00000000-0005-0000-0000-000047000000}"/>
    <cellStyle name="Porcentaje 3 2" xfId="40" xr:uid="{00000000-0005-0000-0000-000048000000}"/>
    <cellStyle name="Porcentaje 4" xfId="19" xr:uid="{00000000-0005-0000-0000-000049000000}"/>
    <cellStyle name="Porcentaje 4 2" xfId="62" xr:uid="{00000000-0005-0000-0000-00004A000000}"/>
    <cellStyle name="Porcentaje 5" xfId="23" xr:uid="{00000000-0005-0000-0000-00004B000000}"/>
    <cellStyle name="Porcentaje 6" xfId="32" xr:uid="{00000000-0005-0000-0000-00004C000000}"/>
    <cellStyle name="Porcentaje 7" xfId="35" xr:uid="{00000000-0005-0000-0000-00004D000000}"/>
    <cellStyle name="Porcentaje 8" xfId="37" xr:uid="{00000000-0005-0000-0000-00004E000000}"/>
    <cellStyle name="Porcentaje 9" xfId="42" xr:uid="{00000000-0005-0000-0000-00004F00000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9900"/>
      <color rgb="FF7C878E"/>
      <color rgb="FF606868"/>
      <color rgb="FF86644A"/>
      <color rgb="FF423200"/>
      <color rgb="FFD05400"/>
      <color rgb="FFFFCC00"/>
      <color rgb="FF666633"/>
      <color rgb="FF663300"/>
      <color rgb="FFF6C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5.xml"/><Relationship Id="rId191"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6.xml"/><Relationship Id="rId192"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externalLink" Target="externalLinks/externalLink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2.xml"/><Relationship Id="rId188" Type="http://schemas.openxmlformats.org/officeDocument/2006/relationships/externalLink" Target="externalLinks/externalLink2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19.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9.xml"/><Relationship Id="rId179" Type="http://schemas.openxmlformats.org/officeDocument/2006/relationships/externalLink" Target="externalLinks/externalLink14.xml"/><Relationship Id="rId19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externalLink" Target="externalLinks/externalLink4.xml"/><Relationship Id="rId185"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2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externalLink" Target="externalLinks/externalLink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1.xml"/><Relationship Id="rId187" Type="http://schemas.openxmlformats.org/officeDocument/2006/relationships/externalLink" Target="externalLinks/externalLink2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externalLink" Target="externalLinks/externalLink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42.xml"/><Relationship Id="rId1" Type="http://schemas.microsoft.com/office/2011/relationships/chartStyle" Target="style42.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43.xml"/><Relationship Id="rId1" Type="http://schemas.microsoft.com/office/2011/relationships/chartStyle" Target="style43.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44.xml"/><Relationship Id="rId1" Type="http://schemas.microsoft.com/office/2011/relationships/chartStyle" Target="style4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45.xml"/><Relationship Id="rId1" Type="http://schemas.microsoft.com/office/2011/relationships/chartStyle" Target="style45.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46.xml"/><Relationship Id="rId1" Type="http://schemas.microsoft.com/office/2011/relationships/chartStyle" Target="style46.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47.xml"/><Relationship Id="rId1" Type="http://schemas.microsoft.com/office/2011/relationships/chartStyle" Target="style47.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48.xml"/><Relationship Id="rId1" Type="http://schemas.microsoft.com/office/2011/relationships/chartStyle" Target="style48.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49.xml"/><Relationship Id="rId1" Type="http://schemas.microsoft.com/office/2011/relationships/chartStyle" Target="style49.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50.xml"/><Relationship Id="rId1" Type="http://schemas.microsoft.com/office/2011/relationships/chartStyle" Target="style50.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51.xml"/><Relationship Id="rId1" Type="http://schemas.microsoft.com/office/2011/relationships/chartStyle" Target="style5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52.xml"/><Relationship Id="rId1" Type="http://schemas.microsoft.com/office/2011/relationships/chartStyle" Target="style52.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53.xml"/><Relationship Id="rId1" Type="http://schemas.microsoft.com/office/2011/relationships/chartStyle" Target="style53.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54.xml"/><Relationship Id="rId1" Type="http://schemas.microsoft.com/office/2011/relationships/chartStyle" Target="style54.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55.xml"/><Relationship Id="rId1" Type="http://schemas.microsoft.com/office/2011/relationships/chartStyle" Target="style55.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56.xml"/><Relationship Id="rId1" Type="http://schemas.microsoft.com/office/2011/relationships/chartStyle" Target="style56.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57.xml"/><Relationship Id="rId1" Type="http://schemas.microsoft.com/office/2011/relationships/chartStyle" Target="style57.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58.xml"/><Relationship Id="rId1" Type="http://schemas.microsoft.com/office/2011/relationships/chartStyle" Target="style58.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59.xml"/><Relationship Id="rId1" Type="http://schemas.microsoft.com/office/2011/relationships/chartStyle" Target="style59.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60.xml"/><Relationship Id="rId1" Type="http://schemas.microsoft.com/office/2011/relationships/chartStyle" Target="style60.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61.xml"/><Relationship Id="rId1" Type="http://schemas.microsoft.com/office/2011/relationships/chartStyle" Target="style6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xml"/><Relationship Id="rId1" Type="http://schemas.microsoft.com/office/2011/relationships/chartStyle" Target="style3.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62.xml"/><Relationship Id="rId1" Type="http://schemas.microsoft.com/office/2011/relationships/chartStyle" Target="style62.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63.xml"/><Relationship Id="rId1" Type="http://schemas.microsoft.com/office/2011/relationships/chartStyle" Target="style63.xml"/></Relationships>
</file>

<file path=xl/charts/_rels/chart12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65.xml"/><Relationship Id="rId1" Type="http://schemas.microsoft.com/office/2011/relationships/chartStyle" Target="style65.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66.xml"/><Relationship Id="rId1" Type="http://schemas.microsoft.com/office/2011/relationships/chartStyle" Target="style66.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67.xml"/><Relationship Id="rId1" Type="http://schemas.microsoft.com/office/2011/relationships/chartStyle" Target="style67.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68.xml"/><Relationship Id="rId1" Type="http://schemas.microsoft.com/office/2011/relationships/chartStyle" Target="style68.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69.xml"/><Relationship Id="rId1" Type="http://schemas.microsoft.com/office/2011/relationships/chartStyle" Target="style6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22.xml"/><Relationship Id="rId1" Type="http://schemas.microsoft.com/office/2011/relationships/chartStyle" Target="style2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23.xml"/><Relationship Id="rId1" Type="http://schemas.microsoft.com/office/2011/relationships/chartStyle" Target="style23.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24.xml"/><Relationship Id="rId1" Type="http://schemas.microsoft.com/office/2011/relationships/chartStyle" Target="style24.xml"/></Relationships>
</file>

<file path=xl/charts/_rels/chart6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1.xml"/><Relationship Id="rId1" Type="http://schemas.microsoft.com/office/2011/relationships/chartStyle" Target="style31.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2.xml"/><Relationship Id="rId1" Type="http://schemas.microsoft.com/office/2011/relationships/chartStyle" Target="style32.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7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8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8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37.xml"/><Relationship Id="rId1" Type="http://schemas.microsoft.com/office/2011/relationships/chartStyle" Target="style3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38.xml"/><Relationship Id="rId1" Type="http://schemas.microsoft.com/office/2011/relationships/chartStyle" Target="style3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39.xml"/><Relationship Id="rId1" Type="http://schemas.microsoft.com/office/2011/relationships/chartStyle" Target="style3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40.xml"/><Relationship Id="rId1" Type="http://schemas.microsoft.com/office/2011/relationships/chartStyle" Target="style4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'T13'!$A$12:$A$28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'T13'!$B$12:$B$28</c:f>
              <c:numCache>
                <c:formatCode>#,##0.0_ ;[Red]\-#,##0.0\ </c:formatCode>
                <c:ptCount val="17"/>
                <c:pt idx="0">
                  <c:v>37.47002432</c:v>
                </c:pt>
                <c:pt idx="1">
                  <c:v>0</c:v>
                </c:pt>
                <c:pt idx="2">
                  <c:v>112.54297871999999</c:v>
                </c:pt>
                <c:pt idx="3">
                  <c:v>8.6709943600000017</c:v>
                </c:pt>
                <c:pt idx="4">
                  <c:v>634.53036356000007</c:v>
                </c:pt>
                <c:pt idx="5">
                  <c:v>117.04328921999993</c:v>
                </c:pt>
                <c:pt idx="6">
                  <c:v>33.009833219999997</c:v>
                </c:pt>
                <c:pt idx="7">
                  <c:v>51.709359439999993</c:v>
                </c:pt>
                <c:pt idx="8">
                  <c:v>197.19324934048691</c:v>
                </c:pt>
                <c:pt idx="9">
                  <c:v>19.895182319999996</c:v>
                </c:pt>
                <c:pt idx="10">
                  <c:v>7.6984241499999992</c:v>
                </c:pt>
                <c:pt idx="11">
                  <c:v>3.5218936099999993</c:v>
                </c:pt>
                <c:pt idx="12">
                  <c:v>0</c:v>
                </c:pt>
                <c:pt idx="13">
                  <c:v>-2.38308578</c:v>
                </c:pt>
                <c:pt idx="14">
                  <c:v>0</c:v>
                </c:pt>
                <c:pt idx="15">
                  <c:v>62.727289859999999</c:v>
                </c:pt>
                <c:pt idx="16">
                  <c:v>24.230764789999995</c:v>
                </c:pt>
              </c:numCache>
            </c:numRef>
          </c:val>
          <c:extLst>
            <c:ext xmlns:c16="http://schemas.microsoft.com/office/drawing/2014/chart" uri="{C3380CC4-5D6E-409C-BE32-E72D297353CC}">
              <c16:uniqueId val="{00000000-680B-409F-AEC5-9F7943E15DBC}"/>
            </c:ext>
          </c:extLst>
        </c:ser>
        <c:dLbls>
          <c:showLegendKey val="0"/>
          <c:showVal val="0"/>
          <c:showCatName val="0"/>
          <c:showSerName val="0"/>
          <c:showPercent val="0"/>
          <c:showBubbleSize val="0"/>
        </c:dLbls>
        <c:gapWidth val="182"/>
        <c:axId val="666995488"/>
        <c:axId val="666995816"/>
      </c:barChart>
      <c:barChart>
        <c:barDir val="bar"/>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'T13'!$A$12:$A$28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'T13'!$C$12:$C$28</c:f>
              <c:numCache>
                <c:formatCode>#,##0.0_ ;[Red]\-#,##0.0\ </c:formatCode>
                <c:ptCount val="17"/>
                <c:pt idx="0">
                  <c:v>41.604083190000004</c:v>
                </c:pt>
                <c:pt idx="1">
                  <c:v>49.600495799999997</c:v>
                </c:pt>
                <c:pt idx="2">
                  <c:v>-28.685014159999998</c:v>
                </c:pt>
                <c:pt idx="3">
                  <c:v>12.774821309999998</c:v>
                </c:pt>
                <c:pt idx="4">
                  <c:v>858.88753695000014</c:v>
                </c:pt>
                <c:pt idx="5">
                  <c:v>282.41180953000003</c:v>
                </c:pt>
                <c:pt idx="6">
                  <c:v>221.88904581000003</c:v>
                </c:pt>
                <c:pt idx="7">
                  <c:v>34.412222189999994</c:v>
                </c:pt>
                <c:pt idx="8">
                  <c:v>318.35933935000003</c:v>
                </c:pt>
                <c:pt idx="9">
                  <c:v>-46.488951519999993</c:v>
                </c:pt>
                <c:pt idx="10">
                  <c:v>2.2548105299999976</c:v>
                </c:pt>
                <c:pt idx="11">
                  <c:v>3.3362093400000004</c:v>
                </c:pt>
                <c:pt idx="12">
                  <c:v>0</c:v>
                </c:pt>
                <c:pt idx="13">
                  <c:v>0</c:v>
                </c:pt>
                <c:pt idx="14">
                  <c:v>0</c:v>
                </c:pt>
                <c:pt idx="15">
                  <c:v>87.554358699999952</c:v>
                </c:pt>
                <c:pt idx="16">
                  <c:v>0</c:v>
                </c:pt>
              </c:numCache>
            </c:numRef>
          </c:val>
          <c:extLst>
            <c:ext xmlns:c16="http://schemas.microsoft.com/office/drawing/2014/chart" uri="{C3380CC4-5D6E-409C-BE32-E72D297353CC}">
              <c16:uniqueId val="{00000001-680B-409F-AEC5-9F7943E15DBC}"/>
            </c:ext>
          </c:extLst>
        </c:ser>
        <c:dLbls>
          <c:showLegendKey val="0"/>
          <c:showVal val="0"/>
          <c:showCatName val="0"/>
          <c:showSerName val="0"/>
          <c:showPercent val="0"/>
          <c:showBubbleSize val="0"/>
        </c:dLbls>
        <c:gapWidth val="182"/>
        <c:axId val="680699368"/>
        <c:axId val="669259040"/>
      </c:barChart>
      <c:catAx>
        <c:axId val="6669954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816"/>
        <c:crosses val="autoZero"/>
        <c:auto val="1"/>
        <c:lblAlgn val="ctr"/>
        <c:lblOffset val="100"/>
        <c:noMultiLvlLbl val="0"/>
      </c:catAx>
      <c:valAx>
        <c:axId val="666995816"/>
        <c:scaling>
          <c:orientation val="minMax"/>
        </c:scaling>
        <c:delete val="0"/>
        <c:axPos val="b"/>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488"/>
        <c:crosses val="autoZero"/>
        <c:crossBetween val="between"/>
      </c:valAx>
      <c:valAx>
        <c:axId val="669259040"/>
        <c:scaling>
          <c:orientation val="minMax"/>
        </c:scaling>
        <c:delete val="0"/>
        <c:axPos val="t"/>
        <c:numFmt formatCode="#,##0.0_ ;[Red]\-#,##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80699368"/>
        <c:crosses val="max"/>
        <c:crossBetween val="between"/>
      </c:valAx>
      <c:catAx>
        <c:axId val="680699368"/>
        <c:scaling>
          <c:orientation val="minMax"/>
        </c:scaling>
        <c:delete val="1"/>
        <c:axPos val="l"/>
        <c:numFmt formatCode="General" sourceLinked="1"/>
        <c:majorTickMark val="out"/>
        <c:minorTickMark val="none"/>
        <c:tickLblPos val="nextTo"/>
        <c:crossAx val="669259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FBBB27"/>
              </a:solidFill>
              <a:round/>
            </a:ln>
            <a:effectLst/>
          </c:spPr>
          <c:marker>
            <c:symbol val="none"/>
          </c:marker>
          <c:cat>
            <c:multiLvlStrRef>
              <c:f>'F8'!$B$6:$C$60</c:f>
              <c:multiLvlStrCache>
                <c:ptCount val="5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lvl>
              </c:multiLvlStrCache>
            </c:multiLvlStrRef>
          </c:cat>
          <c:val>
            <c:numRef>
              <c:f>'F8'!$D$6:$D$60</c:f>
              <c:numCache>
                <c:formatCode>_-* #,##0_-;\-* #,##0_-;_-* "-"??_-;_-@_-</c:formatCode>
                <c:ptCount val="55"/>
                <c:pt idx="0">
                  <c:v>169.57198299999999</c:v>
                </c:pt>
                <c:pt idx="1">
                  <c:v>93.923772999999997</c:v>
                </c:pt>
                <c:pt idx="2">
                  <c:v>-145.45596499999999</c:v>
                </c:pt>
                <c:pt idx="3">
                  <c:v>15.230097000000001</c:v>
                </c:pt>
                <c:pt idx="4">
                  <c:v>32.722607000000004</c:v>
                </c:pt>
                <c:pt idx="5">
                  <c:v>62.621254</c:v>
                </c:pt>
                <c:pt idx="6">
                  <c:v>3.9593020000000001</c:v>
                </c:pt>
                <c:pt idx="7">
                  <c:v>-1.6047929999999999</c:v>
                </c:pt>
                <c:pt idx="8">
                  <c:v>25.981366000000001</c:v>
                </c:pt>
                <c:pt idx="9">
                  <c:v>89.093726000000004</c:v>
                </c:pt>
                <c:pt idx="10">
                  <c:v>20.757427</c:v>
                </c:pt>
                <c:pt idx="11">
                  <c:v>-5.5986830000000003</c:v>
                </c:pt>
                <c:pt idx="12">
                  <c:v>21.948791</c:v>
                </c:pt>
                <c:pt idx="13">
                  <c:v>314.767135</c:v>
                </c:pt>
                <c:pt idx="14">
                  <c:v>17.155493</c:v>
                </c:pt>
                <c:pt idx="15">
                  <c:v>-95.453181000000001</c:v>
                </c:pt>
                <c:pt idx="16">
                  <c:v>-44.403452000000001</c:v>
                </c:pt>
                <c:pt idx="17">
                  <c:v>-45.299624999999999</c:v>
                </c:pt>
                <c:pt idx="18">
                  <c:v>12.108689999999999</c:v>
                </c:pt>
                <c:pt idx="19">
                  <c:v>20.570854000000001</c:v>
                </c:pt>
                <c:pt idx="20">
                  <c:v>35.280952999999997</c:v>
                </c:pt>
                <c:pt idx="21">
                  <c:v>5.7662560000000003</c:v>
                </c:pt>
                <c:pt idx="22">
                  <c:v>-3.2294990000000001</c:v>
                </c:pt>
                <c:pt idx="23">
                  <c:v>18.754607</c:v>
                </c:pt>
                <c:pt idx="24">
                  <c:v>32.066775</c:v>
                </c:pt>
                <c:pt idx="25">
                  <c:v>1290.929224</c:v>
                </c:pt>
                <c:pt idx="26">
                  <c:v>208.71636000000001</c:v>
                </c:pt>
                <c:pt idx="27">
                  <c:v>29.688445999999999</c:v>
                </c:pt>
                <c:pt idx="28">
                  <c:v>31.216297000000001</c:v>
                </c:pt>
                <c:pt idx="29">
                  <c:v>129.65941699999999</c:v>
                </c:pt>
                <c:pt idx="30">
                  <c:v>-19.021474999999999</c:v>
                </c:pt>
                <c:pt idx="31">
                  <c:v>34.402746</c:v>
                </c:pt>
                <c:pt idx="32">
                  <c:v>17.854156</c:v>
                </c:pt>
                <c:pt idx="33">
                  <c:v>56.476317000000002</c:v>
                </c:pt>
                <c:pt idx="34">
                  <c:v>-26.106341189999998</c:v>
                </c:pt>
                <c:pt idx="35">
                  <c:v>16.896843000000001</c:v>
                </c:pt>
                <c:pt idx="36">
                  <c:v>55.605331669999998</c:v>
                </c:pt>
                <c:pt idx="37">
                  <c:v>9.4952309400000008</c:v>
                </c:pt>
                <c:pt idx="38">
                  <c:v>12.279509640000001</c:v>
                </c:pt>
                <c:pt idx="39">
                  <c:v>-2.55958877</c:v>
                </c:pt>
                <c:pt idx="40">
                  <c:v>9.7780274200000008</c:v>
                </c:pt>
                <c:pt idx="41">
                  <c:v>29.865521149999999</c:v>
                </c:pt>
                <c:pt idx="42">
                  <c:v>-11.3858745</c:v>
                </c:pt>
                <c:pt idx="43">
                  <c:v>5.6037043300000002</c:v>
                </c:pt>
                <c:pt idx="44">
                  <c:v>24.60972988</c:v>
                </c:pt>
                <c:pt idx="45">
                  <c:v>-124.13095</c:v>
                </c:pt>
                <c:pt idx="46">
                  <c:v>4.6444489999999998</c:v>
                </c:pt>
                <c:pt idx="47">
                  <c:v>-6.26852769</c:v>
                </c:pt>
                <c:pt idx="48">
                  <c:v>21.81209462</c:v>
                </c:pt>
                <c:pt idx="49">
                  <c:v>-12.855533449999999</c:v>
                </c:pt>
                <c:pt idx="50">
                  <c:v>11.318120410000001</c:v>
                </c:pt>
                <c:pt idx="51">
                  <c:v>20.19367154</c:v>
                </c:pt>
                <c:pt idx="52">
                  <c:v>94.469589979999995</c:v>
                </c:pt>
                <c:pt idx="53">
                  <c:v>59.19768638</c:v>
                </c:pt>
                <c:pt idx="54" formatCode="0">
                  <c:v>18.252537140000001</c:v>
                </c:pt>
              </c:numCache>
            </c:numRef>
          </c:val>
          <c:smooth val="0"/>
          <c:extLst>
            <c:ext xmlns:c16="http://schemas.microsoft.com/office/drawing/2014/chart" uri="{C3380CC4-5D6E-409C-BE32-E72D297353CC}">
              <c16:uniqueId val="{00000000-E512-412F-936C-BD9ABC42D597}"/>
            </c:ext>
          </c:extLst>
        </c:ser>
        <c:dLbls>
          <c:showLegendKey val="0"/>
          <c:showVal val="0"/>
          <c:showCatName val="0"/>
          <c:showSerName val="0"/>
          <c:showPercent val="0"/>
          <c:showBubbleSize val="0"/>
        </c:dLbls>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1A1B-482F-B9E5-10090075C43E}"/>
              </c:ext>
            </c:extLst>
          </c:dPt>
          <c:dPt>
            <c:idx val="18"/>
            <c:invertIfNegative val="0"/>
            <c:bubble3D val="0"/>
            <c:spPr>
              <a:solidFill>
                <a:srgbClr val="7C878E"/>
              </a:solidFill>
              <a:ln>
                <a:noFill/>
              </a:ln>
              <a:effectLst/>
            </c:spPr>
            <c:extLst>
              <c:ext xmlns:c16="http://schemas.microsoft.com/office/drawing/2014/chart" uri="{C3380CC4-5D6E-409C-BE32-E72D297353CC}">
                <c16:uniqueId val="{00000003-1A1B-482F-B9E5-10090075C43E}"/>
              </c:ext>
            </c:extLst>
          </c:dPt>
          <c:dPt>
            <c:idx val="30"/>
            <c:invertIfNegative val="0"/>
            <c:bubble3D val="0"/>
            <c:spPr>
              <a:solidFill>
                <a:srgbClr val="7C878E"/>
              </a:solidFill>
              <a:ln>
                <a:noFill/>
              </a:ln>
              <a:effectLst/>
            </c:spPr>
            <c:extLst>
              <c:ext xmlns:c16="http://schemas.microsoft.com/office/drawing/2014/chart" uri="{C3380CC4-5D6E-409C-BE32-E72D297353CC}">
                <c16:uniqueId val="{00000005-1A1B-482F-B9E5-10090075C43E}"/>
              </c:ext>
            </c:extLst>
          </c:dPt>
          <c:dPt>
            <c:idx val="42"/>
            <c:invertIfNegative val="0"/>
            <c:bubble3D val="0"/>
            <c:spPr>
              <a:solidFill>
                <a:srgbClr val="7C878E"/>
              </a:solidFill>
              <a:ln>
                <a:noFill/>
              </a:ln>
              <a:effectLst/>
            </c:spPr>
            <c:extLst>
              <c:ext xmlns:c16="http://schemas.microsoft.com/office/drawing/2014/chart" uri="{C3380CC4-5D6E-409C-BE32-E72D297353CC}">
                <c16:uniqueId val="{00000007-1A1B-482F-B9E5-10090075C43E}"/>
              </c:ext>
            </c:extLst>
          </c:dPt>
          <c:dPt>
            <c:idx val="54"/>
            <c:invertIfNegative val="0"/>
            <c:bubble3D val="0"/>
            <c:spPr>
              <a:solidFill>
                <a:srgbClr val="7C878E"/>
              </a:solidFill>
              <a:ln>
                <a:noFill/>
              </a:ln>
              <a:effectLst/>
            </c:spPr>
            <c:extLst>
              <c:ext xmlns:c16="http://schemas.microsoft.com/office/drawing/2014/chart" uri="{C3380CC4-5D6E-409C-BE32-E72D297353CC}">
                <c16:uniqueId val="{00000009-1A1B-482F-B9E5-10090075C43E}"/>
              </c:ext>
            </c:extLst>
          </c:dPt>
          <c:dPt>
            <c:idx val="66"/>
            <c:invertIfNegative val="0"/>
            <c:bubble3D val="0"/>
            <c:spPr>
              <a:solidFill>
                <a:srgbClr val="7C878E"/>
              </a:solidFill>
              <a:ln>
                <a:noFill/>
              </a:ln>
              <a:effectLst/>
            </c:spPr>
            <c:extLst>
              <c:ext xmlns:c16="http://schemas.microsoft.com/office/drawing/2014/chart" uri="{C3380CC4-5D6E-409C-BE32-E72D297353CC}">
                <c16:uniqueId val="{0000000B-1A1B-482F-B9E5-10090075C43E}"/>
              </c:ext>
            </c:extLst>
          </c:dPt>
          <c:dPt>
            <c:idx val="78"/>
            <c:invertIfNegative val="0"/>
            <c:bubble3D val="0"/>
            <c:spPr>
              <a:solidFill>
                <a:srgbClr val="7C878E"/>
              </a:solidFill>
              <a:ln>
                <a:noFill/>
              </a:ln>
              <a:effectLst/>
            </c:spPr>
            <c:extLst>
              <c:ext xmlns:c16="http://schemas.microsoft.com/office/drawing/2014/chart" uri="{C3380CC4-5D6E-409C-BE32-E72D297353CC}">
                <c16:uniqueId val="{0000000D-1A1B-482F-B9E5-10090075C43E}"/>
              </c:ext>
            </c:extLst>
          </c:dPt>
          <c:dPt>
            <c:idx val="90"/>
            <c:invertIfNegative val="0"/>
            <c:bubble3D val="0"/>
            <c:spPr>
              <a:solidFill>
                <a:srgbClr val="FBBB27"/>
              </a:solidFill>
              <a:ln>
                <a:noFill/>
              </a:ln>
              <a:effectLst/>
            </c:spPr>
            <c:extLst>
              <c:ext xmlns:c16="http://schemas.microsoft.com/office/drawing/2014/chart" uri="{C3380CC4-5D6E-409C-BE32-E72D297353CC}">
                <c16:uniqueId val="{0000000F-1A1B-482F-B9E5-10090075C43E}"/>
              </c:ext>
            </c:extLst>
          </c:dPt>
          <c:cat>
            <c:multiLvlStrRef>
              <c:f>'F96'!$A$6:$B$96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'F96'!$C$6:$C$96</c:f>
              <c:numCache>
                <c:formatCode>0.0</c:formatCode>
                <c:ptCount val="91"/>
                <c:pt idx="0">
                  <c:v>4.3536862194569999</c:v>
                </c:pt>
                <c:pt idx="1">
                  <c:v>7.8076053664E-2</c:v>
                </c:pt>
                <c:pt idx="2">
                  <c:v>-5.3069107135499998</c:v>
                </c:pt>
                <c:pt idx="3">
                  <c:v>9.7713672741189992</c:v>
                </c:pt>
                <c:pt idx="4">
                  <c:v>-0.248224735857</c:v>
                </c:pt>
                <c:pt idx="5">
                  <c:v>0.41153431671099999</c:v>
                </c:pt>
                <c:pt idx="6">
                  <c:v>8.5229607830640006</c:v>
                </c:pt>
                <c:pt idx="7">
                  <c:v>9.3653348366039992</c:v>
                </c:pt>
                <c:pt idx="8">
                  <c:v>8.701966013401</c:v>
                </c:pt>
                <c:pt idx="9">
                  <c:v>10.345484914743</c:v>
                </c:pt>
                <c:pt idx="10">
                  <c:v>8.4293869462609994</c:v>
                </c:pt>
                <c:pt idx="11">
                  <c:v>7.3459879904539997</c:v>
                </c:pt>
                <c:pt idx="12">
                  <c:v>12.680350458404</c:v>
                </c:pt>
                <c:pt idx="13">
                  <c:v>10.471998819666</c:v>
                </c:pt>
                <c:pt idx="14">
                  <c:v>17.082363147715</c:v>
                </c:pt>
                <c:pt idx="15">
                  <c:v>10.080222423161</c:v>
                </c:pt>
                <c:pt idx="16">
                  <c:v>19.199756722059998</c:v>
                </c:pt>
                <c:pt idx="17">
                  <c:v>14.832747481142</c:v>
                </c:pt>
                <c:pt idx="18">
                  <c:v>12.100808253106999</c:v>
                </c:pt>
                <c:pt idx="19">
                  <c:v>7.1968913908049998</c:v>
                </c:pt>
                <c:pt idx="20">
                  <c:v>15.479157100696</c:v>
                </c:pt>
                <c:pt idx="21">
                  <c:v>9.2250428266560007</c:v>
                </c:pt>
                <c:pt idx="22">
                  <c:v>10.835139498675</c:v>
                </c:pt>
                <c:pt idx="23">
                  <c:v>15.344599841151</c:v>
                </c:pt>
                <c:pt idx="24">
                  <c:v>12.575706943302</c:v>
                </c:pt>
                <c:pt idx="25">
                  <c:v>12.337323091848001</c:v>
                </c:pt>
                <c:pt idx="26">
                  <c:v>6.0883553419709999</c:v>
                </c:pt>
                <c:pt idx="27">
                  <c:v>3.9844702771740002</c:v>
                </c:pt>
                <c:pt idx="28">
                  <c:v>0.95523674396199998</c:v>
                </c:pt>
                <c:pt idx="29">
                  <c:v>3.4999739161129999</c:v>
                </c:pt>
                <c:pt idx="30">
                  <c:v>4.3438461226039999</c:v>
                </c:pt>
                <c:pt idx="31">
                  <c:v>3.395025207982</c:v>
                </c:pt>
                <c:pt idx="32">
                  <c:v>2.573617288641</c:v>
                </c:pt>
                <c:pt idx="33">
                  <c:v>1.253559360091</c:v>
                </c:pt>
                <c:pt idx="34">
                  <c:v>1.090912513378</c:v>
                </c:pt>
                <c:pt idx="35">
                  <c:v>3.7404962613419999</c:v>
                </c:pt>
                <c:pt idx="36">
                  <c:v>-1.563968710783</c:v>
                </c:pt>
                <c:pt idx="37">
                  <c:v>1.6841701900899999</c:v>
                </c:pt>
                <c:pt idx="38">
                  <c:v>0.24238885352699999</c:v>
                </c:pt>
                <c:pt idx="39">
                  <c:v>5.4762531785909996</c:v>
                </c:pt>
                <c:pt idx="40">
                  <c:v>1.118174469665</c:v>
                </c:pt>
                <c:pt idx="41">
                  <c:v>2.4590273927980002</c:v>
                </c:pt>
                <c:pt idx="42">
                  <c:v>-1.735028035062</c:v>
                </c:pt>
                <c:pt idx="43">
                  <c:v>2.2377537733709998</c:v>
                </c:pt>
                <c:pt idx="44">
                  <c:v>-1.309317099337</c:v>
                </c:pt>
                <c:pt idx="45">
                  <c:v>-4.9771655467320004</c:v>
                </c:pt>
                <c:pt idx="46">
                  <c:v>-2.9989759365289999</c:v>
                </c:pt>
                <c:pt idx="47">
                  <c:v>-3.5089787442109999</c:v>
                </c:pt>
                <c:pt idx="48">
                  <c:v>-2.5688809408259998</c:v>
                </c:pt>
                <c:pt idx="49">
                  <c:v>-1.199690806997</c:v>
                </c:pt>
                <c:pt idx="50">
                  <c:v>6.9215858268819996</c:v>
                </c:pt>
                <c:pt idx="51">
                  <c:v>-4.3470237992090004</c:v>
                </c:pt>
                <c:pt idx="52">
                  <c:v>4.213477078066</c:v>
                </c:pt>
                <c:pt idx="53">
                  <c:v>5.4499765998039997</c:v>
                </c:pt>
                <c:pt idx="54">
                  <c:v>1.5271626425189999</c:v>
                </c:pt>
                <c:pt idx="55">
                  <c:v>2.7064581169339998</c:v>
                </c:pt>
                <c:pt idx="56">
                  <c:v>0.204876390288</c:v>
                </c:pt>
                <c:pt idx="57">
                  <c:v>1.2943690700499999</c:v>
                </c:pt>
                <c:pt idx="58">
                  <c:v>1.0272079047260001</c:v>
                </c:pt>
                <c:pt idx="59">
                  <c:v>2.230322307902</c:v>
                </c:pt>
                <c:pt idx="60">
                  <c:v>5.7241809851210004</c:v>
                </c:pt>
                <c:pt idx="61">
                  <c:v>3.6797544147729999</c:v>
                </c:pt>
                <c:pt idx="62">
                  <c:v>-1.1103798758179999</c:v>
                </c:pt>
                <c:pt idx="63">
                  <c:v>8.2495932190639998</c:v>
                </c:pt>
                <c:pt idx="64">
                  <c:v>2.7042114797819998</c:v>
                </c:pt>
                <c:pt idx="65">
                  <c:v>1.985266335533</c:v>
                </c:pt>
                <c:pt idx="66">
                  <c:v>3.0168593972550002</c:v>
                </c:pt>
                <c:pt idx="67">
                  <c:v>3.82012686299</c:v>
                </c:pt>
                <c:pt idx="68">
                  <c:v>1.5338428349</c:v>
                </c:pt>
                <c:pt idx="69">
                  <c:v>4.450552030671</c:v>
                </c:pt>
                <c:pt idx="70">
                  <c:v>0.578515097674</c:v>
                </c:pt>
                <c:pt idx="71">
                  <c:v>-7.7600720784390003</c:v>
                </c:pt>
                <c:pt idx="72">
                  <c:v>-5.5474645846000001</c:v>
                </c:pt>
                <c:pt idx="73">
                  <c:v>-1.579884998616</c:v>
                </c:pt>
                <c:pt idx="74">
                  <c:v>3.2335823772259999</c:v>
                </c:pt>
                <c:pt idx="75">
                  <c:v>0.42078267611999998</c:v>
                </c:pt>
                <c:pt idx="76">
                  <c:v>3.7223953210920002</c:v>
                </c:pt>
                <c:pt idx="77">
                  <c:v>-0.10198016102599999</c:v>
                </c:pt>
                <c:pt idx="78">
                  <c:v>1.859616452737</c:v>
                </c:pt>
                <c:pt idx="79">
                  <c:v>1.2220725272349999</c:v>
                </c:pt>
                <c:pt idx="80">
                  <c:v>3.0429868006410001</c:v>
                </c:pt>
                <c:pt idx="81">
                  <c:v>0.82722506258499995</c:v>
                </c:pt>
                <c:pt idx="82">
                  <c:v>2.5456007745320002</c:v>
                </c:pt>
                <c:pt idx="83">
                  <c:v>6.4814600382209999</c:v>
                </c:pt>
                <c:pt idx="84">
                  <c:v>0.71500771327799995</c:v>
                </c:pt>
                <c:pt idx="85">
                  <c:v>-1.0436558519079999</c:v>
                </c:pt>
                <c:pt idx="86">
                  <c:v>-5.220471617177</c:v>
                </c:pt>
                <c:pt idx="87">
                  <c:v>-24.765865420211</c:v>
                </c:pt>
                <c:pt idx="88">
                  <c:v>-25.483435765642</c:v>
                </c:pt>
                <c:pt idx="89">
                  <c:v>-15.103897970178</c:v>
                </c:pt>
                <c:pt idx="90">
                  <c:v>-4.491279940818</c:v>
                </c:pt>
              </c:numCache>
            </c:numRef>
          </c:val>
          <c:extLst>
            <c:ext xmlns:c16="http://schemas.microsoft.com/office/drawing/2014/chart" uri="{C3380CC4-5D6E-409C-BE32-E72D297353CC}">
              <c16:uniqueId val="{00000010-1A1B-482F-B9E5-10090075C43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Variación promedio</c:v>
                </c:pt>
              </c:strCache>
            </c:strRef>
          </c:tx>
          <c:spPr>
            <a:ln w="28575" cap="rnd">
              <a:solidFill>
                <a:srgbClr val="B69630"/>
              </a:solidFill>
              <a:round/>
            </a:ln>
            <a:effectLst/>
          </c:spPr>
          <c:marker>
            <c:symbol val="none"/>
          </c:marker>
          <c:cat>
            <c:multiLvlStrRef>
              <c:f>'F96'!$A$6:$B$96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'F96'!$D$6:$D$96</c:f>
              <c:numCache>
                <c:formatCode>0.0</c:formatCode>
                <c:ptCount val="91"/>
                <c:pt idx="0">
                  <c:v>5.2027750140010003</c:v>
                </c:pt>
                <c:pt idx="1">
                  <c:v>4.7118913498377504</c:v>
                </c:pt>
                <c:pt idx="2">
                  <c:v>3.690716007067</c:v>
                </c:pt>
                <c:pt idx="3">
                  <c:v>4.2854840621407497</c:v>
                </c:pt>
                <c:pt idx="4">
                  <c:v>3.5717194664589198</c:v>
                </c:pt>
                <c:pt idx="5">
                  <c:v>2.9642148730320801</c:v>
                </c:pt>
                <c:pt idx="6">
                  <c:v>2.91960792753658</c:v>
                </c:pt>
                <c:pt idx="7">
                  <c:v>3.40046667776708</c:v>
                </c:pt>
                <c:pt idx="8">
                  <c:v>4.0933008178229198</c:v>
                </c:pt>
                <c:pt idx="9">
                  <c:v>4.4631649176070001</c:v>
                </c:pt>
                <c:pt idx="10">
                  <c:v>4.8844148311179199</c:v>
                </c:pt>
                <c:pt idx="11">
                  <c:v>5.1475541582559199</c:v>
                </c:pt>
                <c:pt idx="12">
                  <c:v>5.8414428448348303</c:v>
                </c:pt>
                <c:pt idx="13">
                  <c:v>6.7076030753350002</c:v>
                </c:pt>
                <c:pt idx="14">
                  <c:v>8.5733758971070806</c:v>
                </c:pt>
                <c:pt idx="15">
                  <c:v>8.5991138261939195</c:v>
                </c:pt>
                <c:pt idx="16">
                  <c:v>10.219778947687001</c:v>
                </c:pt>
                <c:pt idx="17">
                  <c:v>11.421546711389601</c:v>
                </c:pt>
                <c:pt idx="18">
                  <c:v>11.719700667226499</c:v>
                </c:pt>
                <c:pt idx="19">
                  <c:v>11.5389970467432</c:v>
                </c:pt>
                <c:pt idx="20">
                  <c:v>12.1037629706845</c:v>
                </c:pt>
                <c:pt idx="21">
                  <c:v>12.0103927966772</c:v>
                </c:pt>
                <c:pt idx="22">
                  <c:v>12.2108721760451</c:v>
                </c:pt>
                <c:pt idx="23">
                  <c:v>12.877423163603201</c:v>
                </c:pt>
                <c:pt idx="24">
                  <c:v>12.868702870678</c:v>
                </c:pt>
                <c:pt idx="25">
                  <c:v>13.0241465600265</c:v>
                </c:pt>
                <c:pt idx="26">
                  <c:v>12.1079792428812</c:v>
                </c:pt>
                <c:pt idx="27">
                  <c:v>11.5999998973823</c:v>
                </c:pt>
                <c:pt idx="28">
                  <c:v>10.079623232540801</c:v>
                </c:pt>
                <c:pt idx="29">
                  <c:v>9.1352254354550002</c:v>
                </c:pt>
                <c:pt idx="30">
                  <c:v>8.4888119245797498</c:v>
                </c:pt>
                <c:pt idx="31">
                  <c:v>8.1719897426778303</c:v>
                </c:pt>
                <c:pt idx="32">
                  <c:v>7.0965280916732496</c:v>
                </c:pt>
                <c:pt idx="33">
                  <c:v>6.4322378027928302</c:v>
                </c:pt>
                <c:pt idx="34">
                  <c:v>5.6202188873514203</c:v>
                </c:pt>
                <c:pt idx="35">
                  <c:v>4.65321025570067</c:v>
                </c:pt>
                <c:pt idx="36">
                  <c:v>3.4749039511935802</c:v>
                </c:pt>
                <c:pt idx="37">
                  <c:v>2.58714120938042</c:v>
                </c:pt>
                <c:pt idx="38">
                  <c:v>2.0999773353434201</c:v>
                </c:pt>
                <c:pt idx="39">
                  <c:v>2.2242925771281699</c:v>
                </c:pt>
                <c:pt idx="40">
                  <c:v>2.2378707209367499</c:v>
                </c:pt>
                <c:pt idx="41">
                  <c:v>2.1511251773271698</c:v>
                </c:pt>
                <c:pt idx="42">
                  <c:v>1.6445523308550001</c:v>
                </c:pt>
                <c:pt idx="43">
                  <c:v>1.5481130446374201</c:v>
                </c:pt>
                <c:pt idx="44">
                  <c:v>1.22453517897258</c:v>
                </c:pt>
                <c:pt idx="45">
                  <c:v>0.70530810340399996</c:v>
                </c:pt>
                <c:pt idx="46">
                  <c:v>0.36448406591174998</c:v>
                </c:pt>
                <c:pt idx="47">
                  <c:v>-0.23963885121766701</c:v>
                </c:pt>
                <c:pt idx="48">
                  <c:v>-0.323381537054583</c:v>
                </c:pt>
                <c:pt idx="49">
                  <c:v>-0.56370328681183302</c:v>
                </c:pt>
                <c:pt idx="50">
                  <c:v>-7.1035390322500697E-3</c:v>
                </c:pt>
                <c:pt idx="51">
                  <c:v>-0.82570995384891699</c:v>
                </c:pt>
                <c:pt idx="52">
                  <c:v>-0.56776806981549999</c:v>
                </c:pt>
                <c:pt idx="53">
                  <c:v>-0.31852230256500003</c:v>
                </c:pt>
                <c:pt idx="54">
                  <c:v>-4.6673079433250102E-2</c:v>
                </c:pt>
                <c:pt idx="55">
                  <c:v>-7.6143841363334403E-3</c:v>
                </c:pt>
                <c:pt idx="56">
                  <c:v>0.11856840666575</c:v>
                </c:pt>
                <c:pt idx="57">
                  <c:v>0.64119629139758305</c:v>
                </c:pt>
                <c:pt idx="58">
                  <c:v>0.97671161150216701</c:v>
                </c:pt>
                <c:pt idx="59">
                  <c:v>1.4549866991782501</c:v>
                </c:pt>
                <c:pt idx="60">
                  <c:v>2.14607519300717</c:v>
                </c:pt>
                <c:pt idx="61">
                  <c:v>2.55269562815467</c:v>
                </c:pt>
                <c:pt idx="62">
                  <c:v>1.88336515292967</c:v>
                </c:pt>
                <c:pt idx="63">
                  <c:v>2.9330832377857501</c:v>
                </c:pt>
                <c:pt idx="64">
                  <c:v>2.8073111045954202</c:v>
                </c:pt>
                <c:pt idx="65">
                  <c:v>2.5185852492395</c:v>
                </c:pt>
                <c:pt idx="66">
                  <c:v>2.6427266454675</c:v>
                </c:pt>
                <c:pt idx="67">
                  <c:v>2.7355323743055</c:v>
                </c:pt>
                <c:pt idx="68">
                  <c:v>2.8462795780231702</c:v>
                </c:pt>
                <c:pt idx="69">
                  <c:v>3.1092948247415801</c:v>
                </c:pt>
                <c:pt idx="70">
                  <c:v>3.0719037574872501</c:v>
                </c:pt>
                <c:pt idx="71">
                  <c:v>2.23937089195883</c:v>
                </c:pt>
                <c:pt idx="72">
                  <c:v>1.30006709448208</c:v>
                </c:pt>
                <c:pt idx="73">
                  <c:v>0.86176381003299996</c:v>
                </c:pt>
                <c:pt idx="74">
                  <c:v>1.2237606644533301</c:v>
                </c:pt>
                <c:pt idx="75">
                  <c:v>0.57135978587466696</c:v>
                </c:pt>
                <c:pt idx="76">
                  <c:v>0.65620843931716699</c:v>
                </c:pt>
                <c:pt idx="77">
                  <c:v>0.48227123127058302</c:v>
                </c:pt>
                <c:pt idx="78">
                  <c:v>0.38583431922741701</c:v>
                </c:pt>
                <c:pt idx="79">
                  <c:v>0.16932979124783301</c:v>
                </c:pt>
                <c:pt idx="80">
                  <c:v>0.295091788392917</c:v>
                </c:pt>
                <c:pt idx="81">
                  <c:v>-6.8521256142500099E-3</c:v>
                </c:pt>
                <c:pt idx="82">
                  <c:v>0.15707168079058301</c:v>
                </c:pt>
                <c:pt idx="83">
                  <c:v>1.34386602384558</c:v>
                </c:pt>
                <c:pt idx="84">
                  <c:v>1.8657387153354199</c:v>
                </c:pt>
                <c:pt idx="85">
                  <c:v>1.9104244775610799</c:v>
                </c:pt>
                <c:pt idx="86">
                  <c:v>1.2059199780275001</c:v>
                </c:pt>
                <c:pt idx="87">
                  <c:v>-0.89296736333341697</c:v>
                </c:pt>
                <c:pt idx="88">
                  <c:v>-3.3267866205612502</c:v>
                </c:pt>
                <c:pt idx="89">
                  <c:v>-4.5769464379905802</c:v>
                </c:pt>
                <c:pt idx="90">
                  <c:v>-5.1061878041201698</c:v>
                </c:pt>
              </c:numCache>
            </c:numRef>
          </c:val>
          <c:smooth val="0"/>
          <c:extLst>
            <c:ext xmlns:c16="http://schemas.microsoft.com/office/drawing/2014/chart" uri="{C3380CC4-5D6E-409C-BE32-E72D297353CC}">
              <c16:uniqueId val="{00000011-1A1B-482F-B9E5-10090075C43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078-4004-AA2D-1D48C3A935B9}"/>
              </c:ext>
            </c:extLst>
          </c:dPt>
          <c:dPt>
            <c:idx val="1"/>
            <c:invertIfNegative val="0"/>
            <c:bubble3D val="0"/>
            <c:spPr>
              <a:solidFill>
                <a:srgbClr val="7C878E"/>
              </a:solidFill>
              <a:ln>
                <a:noFill/>
              </a:ln>
              <a:effectLst/>
            </c:spPr>
            <c:extLst>
              <c:ext xmlns:c16="http://schemas.microsoft.com/office/drawing/2014/chart" uri="{C3380CC4-5D6E-409C-BE32-E72D297353CC}">
                <c16:uniqueId val="{00000003-6078-4004-AA2D-1D48C3A935B9}"/>
              </c:ext>
            </c:extLst>
          </c:dPt>
          <c:dPt>
            <c:idx val="2"/>
            <c:invertIfNegative val="0"/>
            <c:bubble3D val="0"/>
            <c:spPr>
              <a:solidFill>
                <a:srgbClr val="7C878E"/>
              </a:solidFill>
              <a:ln>
                <a:noFill/>
              </a:ln>
              <a:effectLst/>
            </c:spPr>
            <c:extLst>
              <c:ext xmlns:c16="http://schemas.microsoft.com/office/drawing/2014/chart" uri="{C3380CC4-5D6E-409C-BE32-E72D297353CC}">
                <c16:uniqueId val="{00000005-6078-4004-AA2D-1D48C3A935B9}"/>
              </c:ext>
            </c:extLst>
          </c:dPt>
          <c:dPt>
            <c:idx val="3"/>
            <c:invertIfNegative val="0"/>
            <c:bubble3D val="0"/>
            <c:spPr>
              <a:solidFill>
                <a:srgbClr val="7C878E"/>
              </a:solidFill>
              <a:ln>
                <a:noFill/>
              </a:ln>
              <a:effectLst/>
            </c:spPr>
            <c:extLst>
              <c:ext xmlns:c16="http://schemas.microsoft.com/office/drawing/2014/chart" uri="{C3380CC4-5D6E-409C-BE32-E72D297353CC}">
                <c16:uniqueId val="{00000007-6078-4004-AA2D-1D48C3A935B9}"/>
              </c:ext>
            </c:extLst>
          </c:dPt>
          <c:dPt>
            <c:idx val="4"/>
            <c:invertIfNegative val="0"/>
            <c:bubble3D val="0"/>
            <c:spPr>
              <a:solidFill>
                <a:srgbClr val="7C878E"/>
              </a:solidFill>
              <a:ln>
                <a:noFill/>
              </a:ln>
              <a:effectLst/>
            </c:spPr>
            <c:extLst>
              <c:ext xmlns:c16="http://schemas.microsoft.com/office/drawing/2014/chart" uri="{C3380CC4-5D6E-409C-BE32-E72D297353CC}">
                <c16:uniqueId val="{00000009-6078-4004-AA2D-1D48C3A935B9}"/>
              </c:ext>
            </c:extLst>
          </c:dPt>
          <c:dPt>
            <c:idx val="5"/>
            <c:invertIfNegative val="0"/>
            <c:bubble3D val="0"/>
            <c:spPr>
              <a:solidFill>
                <a:srgbClr val="7C878E"/>
              </a:solidFill>
              <a:ln>
                <a:noFill/>
              </a:ln>
              <a:effectLst/>
            </c:spPr>
            <c:extLst>
              <c:ext xmlns:c16="http://schemas.microsoft.com/office/drawing/2014/chart" uri="{C3380CC4-5D6E-409C-BE32-E72D297353CC}">
                <c16:uniqueId val="{0000000B-6078-4004-AA2D-1D48C3A935B9}"/>
              </c:ext>
            </c:extLst>
          </c:dPt>
          <c:dPt>
            <c:idx val="6"/>
            <c:invertIfNegative val="0"/>
            <c:bubble3D val="0"/>
            <c:spPr>
              <a:solidFill>
                <a:srgbClr val="7C878E"/>
              </a:solidFill>
              <a:ln>
                <a:noFill/>
              </a:ln>
              <a:effectLst/>
            </c:spPr>
            <c:extLst>
              <c:ext xmlns:c16="http://schemas.microsoft.com/office/drawing/2014/chart" uri="{C3380CC4-5D6E-409C-BE32-E72D297353CC}">
                <c16:uniqueId val="{0000000D-6078-4004-AA2D-1D48C3A935B9}"/>
              </c:ext>
            </c:extLst>
          </c:dPt>
          <c:dPt>
            <c:idx val="7"/>
            <c:invertIfNegative val="0"/>
            <c:bubble3D val="0"/>
            <c:spPr>
              <a:solidFill>
                <a:srgbClr val="7C878E"/>
              </a:solidFill>
              <a:ln>
                <a:noFill/>
              </a:ln>
              <a:effectLst/>
            </c:spPr>
            <c:extLst>
              <c:ext xmlns:c16="http://schemas.microsoft.com/office/drawing/2014/chart" uri="{C3380CC4-5D6E-409C-BE32-E72D297353CC}">
                <c16:uniqueId val="{0000000F-6078-4004-AA2D-1D48C3A935B9}"/>
              </c:ext>
            </c:extLst>
          </c:dPt>
          <c:dPt>
            <c:idx val="8"/>
            <c:invertIfNegative val="0"/>
            <c:bubble3D val="0"/>
            <c:spPr>
              <a:solidFill>
                <a:srgbClr val="7C878E"/>
              </a:solidFill>
              <a:ln>
                <a:noFill/>
              </a:ln>
              <a:effectLst/>
            </c:spPr>
            <c:extLst>
              <c:ext xmlns:c16="http://schemas.microsoft.com/office/drawing/2014/chart" uri="{C3380CC4-5D6E-409C-BE32-E72D297353CC}">
                <c16:uniqueId val="{00000011-6078-4004-AA2D-1D48C3A935B9}"/>
              </c:ext>
            </c:extLst>
          </c:dPt>
          <c:dPt>
            <c:idx val="9"/>
            <c:invertIfNegative val="0"/>
            <c:bubble3D val="0"/>
            <c:spPr>
              <a:solidFill>
                <a:srgbClr val="7C878E"/>
              </a:solidFill>
              <a:ln>
                <a:noFill/>
              </a:ln>
              <a:effectLst/>
            </c:spPr>
            <c:extLst>
              <c:ext xmlns:c16="http://schemas.microsoft.com/office/drawing/2014/chart" uri="{C3380CC4-5D6E-409C-BE32-E72D297353CC}">
                <c16:uniqueId val="{00000013-6078-4004-AA2D-1D48C3A935B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078-4004-AA2D-1D48C3A935B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078-4004-AA2D-1D48C3A935B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078-4004-AA2D-1D48C3A935B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078-4004-AA2D-1D48C3A935B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078-4004-AA2D-1D48C3A935B9}"/>
              </c:ext>
            </c:extLst>
          </c:dPt>
          <c:dPt>
            <c:idx val="15"/>
            <c:invertIfNegative val="0"/>
            <c:bubble3D val="0"/>
            <c:spPr>
              <a:solidFill>
                <a:srgbClr val="95682B"/>
              </a:solidFill>
              <a:ln>
                <a:noFill/>
              </a:ln>
              <a:effectLst/>
            </c:spPr>
            <c:extLst>
              <c:ext xmlns:c16="http://schemas.microsoft.com/office/drawing/2014/chart" uri="{C3380CC4-5D6E-409C-BE32-E72D297353CC}">
                <c16:uniqueId val="{0000001F-6078-4004-AA2D-1D48C3A935B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078-4004-AA2D-1D48C3A935B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078-4004-AA2D-1D48C3A935B9}"/>
              </c:ext>
            </c:extLst>
          </c:dPt>
          <c:dPt>
            <c:idx val="21"/>
            <c:invertIfNegative val="0"/>
            <c:bubble3D val="0"/>
            <c:spPr>
              <a:solidFill>
                <a:srgbClr val="FBBB27"/>
              </a:solidFill>
              <a:ln>
                <a:noFill/>
              </a:ln>
              <a:effectLst/>
            </c:spPr>
            <c:extLst>
              <c:ext xmlns:c16="http://schemas.microsoft.com/office/drawing/2014/chart" uri="{C3380CC4-5D6E-409C-BE32-E72D297353CC}">
                <c16:uniqueId val="{00000025-6078-4004-AA2D-1D48C3A935B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'F97'!$A$6:$A$38</c:f>
              <c:strCache>
                <c:ptCount val="33"/>
                <c:pt idx="0">
                  <c:v>Hidalgo</c:v>
                </c:pt>
                <c:pt idx="1">
                  <c:v>Chiapas</c:v>
                </c:pt>
                <c:pt idx="2">
                  <c:v>Durango</c:v>
                </c:pt>
                <c:pt idx="3">
                  <c:v>Estado de México</c:v>
                </c:pt>
                <c:pt idx="4">
                  <c:v>Oaxaca</c:v>
                </c:pt>
                <c:pt idx="5">
                  <c:v>Veracruz</c:v>
                </c:pt>
                <c:pt idx="6">
                  <c:v>Coahuila</c:v>
                </c:pt>
                <c:pt idx="7">
                  <c:v>Ciudad de México</c:v>
                </c:pt>
                <c:pt idx="8">
                  <c:v>Nuevo León</c:v>
                </c:pt>
                <c:pt idx="9">
                  <c:v>Quintana Roo</c:v>
                </c:pt>
                <c:pt idx="10">
                  <c:v>Tlaxcala</c:v>
                </c:pt>
                <c:pt idx="11">
                  <c:v>Morelos</c:v>
                </c:pt>
                <c:pt idx="12">
                  <c:v>Querétaro</c:v>
                </c:pt>
                <c:pt idx="13">
                  <c:v>Tamaulipas</c:v>
                </c:pt>
                <c:pt idx="14">
                  <c:v>Guerrero</c:v>
                </c:pt>
                <c:pt idx="15">
                  <c:v>Nacional</c:v>
                </c:pt>
                <c:pt idx="16">
                  <c:v>Campeche</c:v>
                </c:pt>
                <c:pt idx="17">
                  <c:v>Aguascalientes</c:v>
                </c:pt>
                <c:pt idx="18">
                  <c:v>Zacatecas</c:v>
                </c:pt>
                <c:pt idx="19">
                  <c:v>Nayarit</c:v>
                </c:pt>
                <c:pt idx="20">
                  <c:v>Chihuahua</c:v>
                </c:pt>
                <c:pt idx="21">
                  <c:v>Jalisco</c:v>
                </c:pt>
                <c:pt idx="22">
                  <c:v>Yucatán</c:v>
                </c:pt>
                <c:pt idx="23">
                  <c:v>Guanajuato</c:v>
                </c:pt>
                <c:pt idx="24">
                  <c:v>Baja California Sur</c:v>
                </c:pt>
                <c:pt idx="25">
                  <c:v>San Luis Potosí</c:v>
                </c:pt>
                <c:pt idx="26">
                  <c:v>Puebla</c:v>
                </c:pt>
                <c:pt idx="27">
                  <c:v>Sinaloa</c:v>
                </c:pt>
                <c:pt idx="28">
                  <c:v>Colima</c:v>
                </c:pt>
                <c:pt idx="29">
                  <c:v>Baja California</c:v>
                </c:pt>
                <c:pt idx="30">
                  <c:v>Michoacán</c:v>
                </c:pt>
                <c:pt idx="31">
                  <c:v>Sonora</c:v>
                </c:pt>
                <c:pt idx="32">
                  <c:v>Tabasco</c:v>
                </c:pt>
              </c:strCache>
            </c:strRef>
          </c:cat>
          <c:val>
            <c:numRef>
              <c:f>'F97'!$B$6:$B$38</c:f>
              <c:numCache>
                <c:formatCode>0.0</c:formatCode>
                <c:ptCount val="33"/>
                <c:pt idx="0">
                  <c:v>-23.719979158803</c:v>
                </c:pt>
                <c:pt idx="1">
                  <c:v>-23.055335484817999</c:v>
                </c:pt>
                <c:pt idx="2">
                  <c:v>-20.042891149978001</c:v>
                </c:pt>
                <c:pt idx="3">
                  <c:v>-19.889693127167</c:v>
                </c:pt>
                <c:pt idx="4">
                  <c:v>-16.937749141613999</c:v>
                </c:pt>
                <c:pt idx="5">
                  <c:v>-16.439052195035</c:v>
                </c:pt>
                <c:pt idx="6">
                  <c:v>-15.547175668258999</c:v>
                </c:pt>
                <c:pt idx="7">
                  <c:v>-15.314105086361</c:v>
                </c:pt>
                <c:pt idx="8">
                  <c:v>-14.796518260585</c:v>
                </c:pt>
                <c:pt idx="9">
                  <c:v>-14.210050616936</c:v>
                </c:pt>
                <c:pt idx="10">
                  <c:v>-13.690386924102</c:v>
                </c:pt>
                <c:pt idx="11">
                  <c:v>-12.531640469991</c:v>
                </c:pt>
                <c:pt idx="12">
                  <c:v>-11.207148838844001</c:v>
                </c:pt>
                <c:pt idx="13">
                  <c:v>-10.784089610104999</c:v>
                </c:pt>
                <c:pt idx="14">
                  <c:v>-9.1444425206959998</c:v>
                </c:pt>
                <c:pt idx="15">
                  <c:v>-8.9263167080379997</c:v>
                </c:pt>
                <c:pt idx="16">
                  <c:v>-7.0842022234310003</c:v>
                </c:pt>
                <c:pt idx="17">
                  <c:v>-6.264244449734</c:v>
                </c:pt>
                <c:pt idx="18">
                  <c:v>-6.2394298940540001</c:v>
                </c:pt>
                <c:pt idx="19">
                  <c:v>-4.9308312502509999</c:v>
                </c:pt>
                <c:pt idx="20">
                  <c:v>-4.8099360699620002</c:v>
                </c:pt>
                <c:pt idx="21">
                  <c:v>-4.491279940818</c:v>
                </c:pt>
                <c:pt idx="22">
                  <c:v>-3.8054940486860001</c:v>
                </c:pt>
                <c:pt idx="23">
                  <c:v>-3.1447180948560001</c:v>
                </c:pt>
                <c:pt idx="24">
                  <c:v>-2.8739922336979999</c:v>
                </c:pt>
                <c:pt idx="25">
                  <c:v>-0.333359499585</c:v>
                </c:pt>
                <c:pt idx="26">
                  <c:v>1.6808049015990001</c:v>
                </c:pt>
                <c:pt idx="27">
                  <c:v>1.852004008735</c:v>
                </c:pt>
                <c:pt idx="28">
                  <c:v>3.8525135820030001</c:v>
                </c:pt>
                <c:pt idx="29">
                  <c:v>5.4238478865289999</c:v>
                </c:pt>
                <c:pt idx="30">
                  <c:v>5.4604515873950001</c:v>
                </c:pt>
                <c:pt idx="31">
                  <c:v>5.5494327445730001</c:v>
                </c:pt>
                <c:pt idx="32">
                  <c:v>10.343730740047</c:v>
                </c:pt>
              </c:numCache>
            </c:numRef>
          </c:val>
          <c:extLst>
            <c:ext xmlns:c16="http://schemas.microsoft.com/office/drawing/2014/chart" uri="{C3380CC4-5D6E-409C-BE32-E72D297353CC}">
              <c16:uniqueId val="{00000026-6078-4004-AA2D-1D48C3A935B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0668-42A0-985D-2C1BCC912842}"/>
              </c:ext>
            </c:extLst>
          </c:dPt>
          <c:dPt>
            <c:idx val="14"/>
            <c:invertIfNegative val="0"/>
            <c:bubble3D val="0"/>
            <c:spPr>
              <a:solidFill>
                <a:srgbClr val="FBBB27"/>
              </a:solidFill>
              <a:ln>
                <a:noFill/>
              </a:ln>
              <a:effectLst/>
            </c:spPr>
            <c:extLst>
              <c:ext xmlns:c16="http://schemas.microsoft.com/office/drawing/2014/chart" uri="{C3380CC4-5D6E-409C-BE32-E72D297353CC}">
                <c16:uniqueId val="{00000003-0668-42A0-985D-2C1BCC912842}"/>
              </c:ext>
            </c:extLst>
          </c:dPt>
          <c:dLbls>
            <c:dLbl>
              <c:idx val="0"/>
              <c:delete val="1"/>
              <c:extLst>
                <c:ext xmlns:c15="http://schemas.microsoft.com/office/drawing/2012/chart" uri="{CE6537A1-D6FC-4f65-9D91-7224C49458BB}"/>
                <c:ext xmlns:c16="http://schemas.microsoft.com/office/drawing/2014/chart" uri="{C3380CC4-5D6E-409C-BE32-E72D297353CC}">
                  <c16:uniqueId val="{00000004-0668-42A0-985D-2C1BCC912842}"/>
                </c:ext>
              </c:extLst>
            </c:dLbl>
            <c:dLbl>
              <c:idx val="1"/>
              <c:delete val="1"/>
              <c:extLst>
                <c:ext xmlns:c15="http://schemas.microsoft.com/office/drawing/2012/chart" uri="{CE6537A1-D6FC-4f65-9D91-7224C49458BB}"/>
                <c:ext xmlns:c16="http://schemas.microsoft.com/office/drawing/2014/chart" uri="{C3380CC4-5D6E-409C-BE32-E72D297353CC}">
                  <c16:uniqueId val="{00000005-0668-42A0-985D-2C1BCC912842}"/>
                </c:ext>
              </c:extLst>
            </c:dLbl>
            <c:dLbl>
              <c:idx val="2"/>
              <c:delete val="1"/>
              <c:extLst>
                <c:ext xmlns:c15="http://schemas.microsoft.com/office/drawing/2012/chart" uri="{CE6537A1-D6FC-4f65-9D91-7224C49458BB}"/>
                <c:ext xmlns:c16="http://schemas.microsoft.com/office/drawing/2014/chart" uri="{C3380CC4-5D6E-409C-BE32-E72D297353CC}">
                  <c16:uniqueId val="{00000006-0668-42A0-985D-2C1BCC912842}"/>
                </c:ext>
              </c:extLst>
            </c:dLbl>
            <c:dLbl>
              <c:idx val="3"/>
              <c:delete val="1"/>
              <c:extLst>
                <c:ext xmlns:c15="http://schemas.microsoft.com/office/drawing/2012/chart" uri="{CE6537A1-D6FC-4f65-9D91-7224C49458BB}"/>
                <c:ext xmlns:c16="http://schemas.microsoft.com/office/drawing/2014/chart" uri="{C3380CC4-5D6E-409C-BE32-E72D297353CC}">
                  <c16:uniqueId val="{00000007-0668-42A0-985D-2C1BCC912842}"/>
                </c:ext>
              </c:extLst>
            </c:dLbl>
            <c:dLbl>
              <c:idx val="4"/>
              <c:delete val="1"/>
              <c:extLst>
                <c:ext xmlns:c15="http://schemas.microsoft.com/office/drawing/2012/chart" uri="{CE6537A1-D6FC-4f65-9D91-7224C49458BB}"/>
                <c:ext xmlns:c16="http://schemas.microsoft.com/office/drawing/2014/chart" uri="{C3380CC4-5D6E-409C-BE32-E72D297353CC}">
                  <c16:uniqueId val="{00000008-0668-42A0-985D-2C1BCC912842}"/>
                </c:ext>
              </c:extLst>
            </c:dLbl>
            <c:dLbl>
              <c:idx val="5"/>
              <c:delete val="1"/>
              <c:extLst>
                <c:ext xmlns:c15="http://schemas.microsoft.com/office/drawing/2012/chart" uri="{CE6537A1-D6FC-4f65-9D91-7224C49458BB}"/>
                <c:ext xmlns:c16="http://schemas.microsoft.com/office/drawing/2014/chart" uri="{C3380CC4-5D6E-409C-BE32-E72D297353CC}">
                  <c16:uniqueId val="{00000009-0668-42A0-985D-2C1BCC912842}"/>
                </c:ext>
              </c:extLst>
            </c:dLbl>
            <c:dLbl>
              <c:idx val="6"/>
              <c:delete val="1"/>
              <c:extLst>
                <c:ext xmlns:c15="http://schemas.microsoft.com/office/drawing/2012/chart" uri="{CE6537A1-D6FC-4f65-9D91-7224C49458BB}"/>
                <c:ext xmlns:c16="http://schemas.microsoft.com/office/drawing/2014/chart" uri="{C3380CC4-5D6E-409C-BE32-E72D297353CC}">
                  <c16:uniqueId val="{00000001-0668-42A0-985D-2C1BCC912842}"/>
                </c:ext>
              </c:extLst>
            </c:dLbl>
            <c:dLbl>
              <c:idx val="7"/>
              <c:delete val="1"/>
              <c:extLst>
                <c:ext xmlns:c15="http://schemas.microsoft.com/office/drawing/2012/chart" uri="{CE6537A1-D6FC-4f65-9D91-7224C49458BB}"/>
                <c:ext xmlns:c16="http://schemas.microsoft.com/office/drawing/2014/chart" uri="{C3380CC4-5D6E-409C-BE32-E72D297353CC}">
                  <c16:uniqueId val="{0000000A-0668-42A0-985D-2C1BCC912842}"/>
                </c:ext>
              </c:extLst>
            </c:dLbl>
            <c:dLbl>
              <c:idx val="8"/>
              <c:delete val="1"/>
              <c:extLst>
                <c:ext xmlns:c15="http://schemas.microsoft.com/office/drawing/2012/chart" uri="{CE6537A1-D6FC-4f65-9D91-7224C49458BB}"/>
                <c:ext xmlns:c16="http://schemas.microsoft.com/office/drawing/2014/chart" uri="{C3380CC4-5D6E-409C-BE32-E72D297353CC}">
                  <c16:uniqueId val="{0000000B-0668-42A0-985D-2C1BCC912842}"/>
                </c:ext>
              </c:extLst>
            </c:dLbl>
            <c:dLbl>
              <c:idx val="9"/>
              <c:delete val="1"/>
              <c:extLst>
                <c:ext xmlns:c15="http://schemas.microsoft.com/office/drawing/2012/chart" uri="{CE6537A1-D6FC-4f65-9D91-7224C49458BB}"/>
                <c:ext xmlns:c16="http://schemas.microsoft.com/office/drawing/2014/chart" uri="{C3380CC4-5D6E-409C-BE32-E72D297353CC}">
                  <c16:uniqueId val="{0000000C-0668-42A0-985D-2C1BCC912842}"/>
                </c:ext>
              </c:extLst>
            </c:dLbl>
            <c:dLbl>
              <c:idx val="10"/>
              <c:delete val="1"/>
              <c:extLst>
                <c:ext xmlns:c15="http://schemas.microsoft.com/office/drawing/2012/chart" uri="{CE6537A1-D6FC-4f65-9D91-7224C49458BB}"/>
                <c:ext xmlns:c16="http://schemas.microsoft.com/office/drawing/2014/chart" uri="{C3380CC4-5D6E-409C-BE32-E72D297353CC}">
                  <c16:uniqueId val="{0000000D-0668-42A0-985D-2C1BCC912842}"/>
                </c:ext>
              </c:extLst>
            </c:dLbl>
            <c:dLbl>
              <c:idx val="11"/>
              <c:delete val="1"/>
              <c:extLst>
                <c:ext xmlns:c15="http://schemas.microsoft.com/office/drawing/2012/chart" uri="{CE6537A1-D6FC-4f65-9D91-7224C49458BB}"/>
                <c:ext xmlns:c16="http://schemas.microsoft.com/office/drawing/2014/chart" uri="{C3380CC4-5D6E-409C-BE32-E72D297353CC}">
                  <c16:uniqueId val="{0000000E-0668-42A0-985D-2C1BCC912842}"/>
                </c:ext>
              </c:extLst>
            </c:dLbl>
            <c:dLbl>
              <c:idx val="12"/>
              <c:delete val="1"/>
              <c:extLst>
                <c:ext xmlns:c15="http://schemas.microsoft.com/office/drawing/2012/chart" uri="{CE6537A1-D6FC-4f65-9D91-7224C49458BB}"/>
                <c:ext xmlns:c16="http://schemas.microsoft.com/office/drawing/2014/chart" uri="{C3380CC4-5D6E-409C-BE32-E72D297353CC}">
                  <c16:uniqueId val="{0000000F-0668-42A0-985D-2C1BCC912842}"/>
                </c:ext>
              </c:extLst>
            </c:dLbl>
            <c:dLbl>
              <c:idx val="13"/>
              <c:delete val="1"/>
              <c:extLst>
                <c:ext xmlns:c15="http://schemas.microsoft.com/office/drawing/2012/chart" uri="{CE6537A1-D6FC-4f65-9D91-7224C49458BB}"/>
                <c:ext xmlns:c16="http://schemas.microsoft.com/office/drawing/2014/chart" uri="{C3380CC4-5D6E-409C-BE32-E72D297353CC}">
                  <c16:uniqueId val="{00000010-0668-42A0-985D-2C1BCC9128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'F98'!$A$6:$A$20</c:f>
              <c:strCache>
                <c:ptCount val="15"/>
                <c:pt idx="0">
                  <c:v>2006/09</c:v>
                </c:pt>
                <c:pt idx="1">
                  <c:v>2007/09</c:v>
                </c:pt>
                <c:pt idx="2">
                  <c:v>2008/09</c:v>
                </c:pt>
                <c:pt idx="3">
                  <c:v>2009/09</c:v>
                </c:pt>
                <c:pt idx="4">
                  <c:v>2010/09</c:v>
                </c:pt>
                <c:pt idx="5">
                  <c:v>2011/09</c:v>
                </c:pt>
                <c:pt idx="6">
                  <c:v>2012/09</c:v>
                </c:pt>
                <c:pt idx="7">
                  <c:v>2013/09</c:v>
                </c:pt>
                <c:pt idx="8">
                  <c:v>2014/09</c:v>
                </c:pt>
                <c:pt idx="9">
                  <c:v>2015/09</c:v>
                </c:pt>
                <c:pt idx="10">
                  <c:v>2016/09</c:v>
                </c:pt>
                <c:pt idx="11">
                  <c:v>2017/09</c:v>
                </c:pt>
                <c:pt idx="12">
                  <c:v>2018/09</c:v>
                </c:pt>
                <c:pt idx="13">
                  <c:v>2019/09</c:v>
                </c:pt>
                <c:pt idx="14">
                  <c:v>2020/09</c:v>
                </c:pt>
              </c:strCache>
            </c:strRef>
          </c:cat>
          <c:val>
            <c:numRef>
              <c:f>'F98'!$B$6:$B$20</c:f>
              <c:numCache>
                <c:formatCode>#,##0</c:formatCode>
                <c:ptCount val="15"/>
                <c:pt idx="0">
                  <c:v>2711</c:v>
                </c:pt>
                <c:pt idx="1">
                  <c:v>2809</c:v>
                </c:pt>
                <c:pt idx="2">
                  <c:v>2540</c:v>
                </c:pt>
                <c:pt idx="3">
                  <c:v>2156</c:v>
                </c:pt>
                <c:pt idx="4">
                  <c:v>2565</c:v>
                </c:pt>
                <c:pt idx="5">
                  <c:v>2730</c:v>
                </c:pt>
                <c:pt idx="6">
                  <c:v>2623</c:v>
                </c:pt>
                <c:pt idx="7">
                  <c:v>2492</c:v>
                </c:pt>
                <c:pt idx="8">
                  <c:v>2003</c:v>
                </c:pt>
                <c:pt idx="9">
                  <c:v>3073</c:v>
                </c:pt>
                <c:pt idx="10">
                  <c:v>2257</c:v>
                </c:pt>
                <c:pt idx="11">
                  <c:v>2139</c:v>
                </c:pt>
                <c:pt idx="12">
                  <c:v>1853</c:v>
                </c:pt>
                <c:pt idx="13">
                  <c:v>1869</c:v>
                </c:pt>
                <c:pt idx="14">
                  <c:v>1447</c:v>
                </c:pt>
              </c:numCache>
            </c:numRef>
          </c:val>
          <c:extLst>
            <c:ext xmlns:c16="http://schemas.microsoft.com/office/drawing/2014/chart" uri="{C3380CC4-5D6E-409C-BE32-E72D297353CC}">
              <c16:uniqueId val="{00000011-0668-42A0-985D-2C1BCC912842}"/>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'F99'!$C$5</c:f>
              <c:strCache>
                <c:ptCount val="1"/>
                <c:pt idx="0">
                  <c:v>Valor de la producción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4DBE-4B54-AA2E-0DFAC8C224CB}"/>
              </c:ext>
            </c:extLst>
          </c:dPt>
          <c:dPt>
            <c:idx val="20"/>
            <c:invertIfNegative val="0"/>
            <c:bubble3D val="0"/>
            <c:spPr>
              <a:solidFill>
                <a:srgbClr val="7C878E"/>
              </a:solidFill>
              <a:ln>
                <a:noFill/>
              </a:ln>
              <a:effectLst/>
            </c:spPr>
            <c:extLst>
              <c:ext xmlns:c16="http://schemas.microsoft.com/office/drawing/2014/chart" uri="{C3380CC4-5D6E-409C-BE32-E72D297353CC}">
                <c16:uniqueId val="{00000003-4DBE-4B54-AA2E-0DFAC8C224CB}"/>
              </c:ext>
            </c:extLst>
          </c:dPt>
          <c:dPt>
            <c:idx val="32"/>
            <c:invertIfNegative val="0"/>
            <c:bubble3D val="0"/>
            <c:spPr>
              <a:solidFill>
                <a:srgbClr val="7C878E"/>
              </a:solidFill>
              <a:ln>
                <a:noFill/>
              </a:ln>
              <a:effectLst/>
            </c:spPr>
            <c:extLst>
              <c:ext xmlns:c16="http://schemas.microsoft.com/office/drawing/2014/chart" uri="{C3380CC4-5D6E-409C-BE32-E72D297353CC}">
                <c16:uniqueId val="{00000005-4DBE-4B54-AA2E-0DFAC8C224CB}"/>
              </c:ext>
            </c:extLst>
          </c:dPt>
          <c:dPt>
            <c:idx val="44"/>
            <c:invertIfNegative val="0"/>
            <c:bubble3D val="0"/>
            <c:spPr>
              <a:solidFill>
                <a:srgbClr val="7C878E"/>
              </a:solidFill>
              <a:ln>
                <a:noFill/>
              </a:ln>
              <a:effectLst/>
            </c:spPr>
            <c:extLst>
              <c:ext xmlns:c16="http://schemas.microsoft.com/office/drawing/2014/chart" uri="{C3380CC4-5D6E-409C-BE32-E72D297353CC}">
                <c16:uniqueId val="{00000007-4DBE-4B54-AA2E-0DFAC8C224CB}"/>
              </c:ext>
            </c:extLst>
          </c:dPt>
          <c:dPt>
            <c:idx val="56"/>
            <c:invertIfNegative val="0"/>
            <c:bubble3D val="0"/>
            <c:spPr>
              <a:solidFill>
                <a:srgbClr val="7C878E"/>
              </a:solidFill>
              <a:ln>
                <a:noFill/>
              </a:ln>
              <a:effectLst/>
            </c:spPr>
            <c:extLst>
              <c:ext xmlns:c16="http://schemas.microsoft.com/office/drawing/2014/chart" uri="{C3380CC4-5D6E-409C-BE32-E72D297353CC}">
                <c16:uniqueId val="{00000009-4DBE-4B54-AA2E-0DFAC8C224CB}"/>
              </c:ext>
            </c:extLst>
          </c:dPt>
          <c:dPt>
            <c:idx val="68"/>
            <c:invertIfNegative val="0"/>
            <c:bubble3D val="0"/>
            <c:spPr>
              <a:solidFill>
                <a:srgbClr val="7C878E"/>
              </a:solidFill>
              <a:ln>
                <a:noFill/>
              </a:ln>
              <a:effectLst/>
            </c:spPr>
            <c:extLst>
              <c:ext xmlns:c16="http://schemas.microsoft.com/office/drawing/2014/chart" uri="{C3380CC4-5D6E-409C-BE32-E72D297353CC}">
                <c16:uniqueId val="{0000000B-4DBE-4B54-AA2E-0DFAC8C224CB}"/>
              </c:ext>
            </c:extLst>
          </c:dPt>
          <c:dPt>
            <c:idx val="80"/>
            <c:invertIfNegative val="0"/>
            <c:bubble3D val="0"/>
            <c:spPr>
              <a:solidFill>
                <a:srgbClr val="7C878E"/>
              </a:solidFill>
              <a:ln>
                <a:noFill/>
              </a:ln>
              <a:effectLst/>
            </c:spPr>
            <c:extLst>
              <c:ext xmlns:c16="http://schemas.microsoft.com/office/drawing/2014/chart" uri="{C3380CC4-5D6E-409C-BE32-E72D297353CC}">
                <c16:uniqueId val="{0000000D-4DBE-4B54-AA2E-0DFAC8C224CB}"/>
              </c:ext>
            </c:extLst>
          </c:dPt>
          <c:dPt>
            <c:idx val="92"/>
            <c:invertIfNegative val="0"/>
            <c:bubble3D val="0"/>
            <c:spPr>
              <a:solidFill>
                <a:srgbClr val="FBBB27"/>
              </a:solidFill>
              <a:ln>
                <a:noFill/>
              </a:ln>
              <a:effectLst/>
            </c:spPr>
            <c:extLst>
              <c:ext xmlns:c16="http://schemas.microsoft.com/office/drawing/2014/chart" uri="{C3380CC4-5D6E-409C-BE32-E72D297353CC}">
                <c16:uniqueId val="{0000000F-4DBE-4B54-AA2E-0DFAC8C224CB}"/>
              </c:ext>
            </c:extLst>
          </c:dPt>
          <c:cat>
            <c:multiLvlStrRef>
              <c:f>'F99'!$A$6:$B$98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'F99'!$C$6:$C$98</c:f>
              <c:numCache>
                <c:formatCode>#,##0</c:formatCode>
                <c:ptCount val="93"/>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1943</c:v>
                </c:pt>
                <c:pt idx="61">
                  <c:v>1833</c:v>
                </c:pt>
                <c:pt idx="62">
                  <c:v>1993</c:v>
                </c:pt>
                <c:pt idx="63">
                  <c:v>2020</c:v>
                </c:pt>
                <c:pt idx="64">
                  <c:v>2542</c:v>
                </c:pt>
                <c:pt idx="65">
                  <c:v>2100</c:v>
                </c:pt>
                <c:pt idx="66">
                  <c:v>2384</c:v>
                </c:pt>
                <c:pt idx="67">
                  <c:v>2818</c:v>
                </c:pt>
                <c:pt idx="68">
                  <c:v>1853</c:v>
                </c:pt>
                <c:pt idx="69">
                  <c:v>2259</c:v>
                </c:pt>
                <c:pt idx="70">
                  <c:v>1720</c:v>
                </c:pt>
                <c:pt idx="71">
                  <c:v>2790</c:v>
                </c:pt>
                <c:pt idx="72">
                  <c:v>1769</c:v>
                </c:pt>
                <c:pt idx="73">
                  <c:v>1743</c:v>
                </c:pt>
                <c:pt idx="74">
                  <c:v>1987</c:v>
                </c:pt>
                <c:pt idx="75">
                  <c:v>1734</c:v>
                </c:pt>
                <c:pt idx="76">
                  <c:v>1799</c:v>
                </c:pt>
                <c:pt idx="77">
                  <c:v>1781</c:v>
                </c:pt>
                <c:pt idx="78">
                  <c:v>1765</c:v>
                </c:pt>
                <c:pt idx="79">
                  <c:v>1884</c:v>
                </c:pt>
                <c:pt idx="80">
                  <c:v>1869</c:v>
                </c:pt>
                <c:pt idx="81">
                  <c:v>1951</c:v>
                </c:pt>
                <c:pt idx="82">
                  <c:v>1916</c:v>
                </c:pt>
                <c:pt idx="83">
                  <c:v>1925</c:v>
                </c:pt>
                <c:pt idx="84">
                  <c:v>1566</c:v>
                </c:pt>
                <c:pt idx="85">
                  <c:v>1674</c:v>
                </c:pt>
                <c:pt idx="86">
                  <c:v>1588</c:v>
                </c:pt>
                <c:pt idx="87">
                  <c:v>1271</c:v>
                </c:pt>
                <c:pt idx="88">
                  <c:v>1225</c:v>
                </c:pt>
                <c:pt idx="89">
                  <c:v>1299</c:v>
                </c:pt>
                <c:pt idx="90">
                  <c:v>1300</c:v>
                </c:pt>
                <c:pt idx="91">
                  <c:v>1292</c:v>
                </c:pt>
                <c:pt idx="92">
                  <c:v>1447</c:v>
                </c:pt>
              </c:numCache>
            </c:numRef>
          </c:val>
          <c:extLst>
            <c:ext xmlns:c16="http://schemas.microsoft.com/office/drawing/2014/chart" uri="{C3380CC4-5D6E-409C-BE32-E72D297353CC}">
              <c16:uniqueId val="{00000010-4DBE-4B54-AA2E-0DFAC8C224C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'F99'!$D$5</c:f>
              <c:strCache>
                <c:ptCount val="1"/>
                <c:pt idx="0">
                  <c:v>Promedio</c:v>
                </c:pt>
              </c:strCache>
            </c:strRef>
          </c:tx>
          <c:spPr>
            <a:ln w="28575" cap="rnd">
              <a:solidFill>
                <a:srgbClr val="B69630"/>
              </a:solidFill>
              <a:round/>
            </a:ln>
            <a:effectLst/>
          </c:spPr>
          <c:marker>
            <c:symbol val="none"/>
          </c:marker>
          <c:cat>
            <c:multiLvlStrRef>
              <c:f>'F99'!$A$6:$B$98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'F99'!$D$6:$D$98</c:f>
              <c:numCache>
                <c:formatCode>#,##0</c:formatCode>
                <c:ptCount val="93"/>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2352</c:v>
                </c:pt>
                <c:pt idx="61">
                  <c:v>2323</c:v>
                </c:pt>
                <c:pt idx="62">
                  <c:v>2303</c:v>
                </c:pt>
                <c:pt idx="63">
                  <c:v>2262</c:v>
                </c:pt>
                <c:pt idx="64">
                  <c:v>2253</c:v>
                </c:pt>
                <c:pt idx="65">
                  <c:v>2190</c:v>
                </c:pt>
                <c:pt idx="66">
                  <c:v>2213</c:v>
                </c:pt>
                <c:pt idx="67">
                  <c:v>2252</c:v>
                </c:pt>
                <c:pt idx="68">
                  <c:v>2229</c:v>
                </c:pt>
                <c:pt idx="69">
                  <c:v>2223</c:v>
                </c:pt>
                <c:pt idx="70">
                  <c:v>2184</c:v>
                </c:pt>
                <c:pt idx="71">
                  <c:v>2188</c:v>
                </c:pt>
                <c:pt idx="72">
                  <c:v>2173</c:v>
                </c:pt>
                <c:pt idx="73">
                  <c:v>2166</c:v>
                </c:pt>
                <c:pt idx="74">
                  <c:v>2165</c:v>
                </c:pt>
                <c:pt idx="75">
                  <c:v>2142</c:v>
                </c:pt>
                <c:pt idx="76">
                  <c:v>2080</c:v>
                </c:pt>
                <c:pt idx="77">
                  <c:v>2053</c:v>
                </c:pt>
                <c:pt idx="78">
                  <c:v>2001</c:v>
                </c:pt>
                <c:pt idx="79">
                  <c:v>1923</c:v>
                </c:pt>
                <c:pt idx="80">
                  <c:v>1925</c:v>
                </c:pt>
                <c:pt idx="81">
                  <c:v>1899</c:v>
                </c:pt>
                <c:pt idx="82">
                  <c:v>1915</c:v>
                </c:pt>
                <c:pt idx="83">
                  <c:v>1843</c:v>
                </c:pt>
                <c:pt idx="84">
                  <c:v>1827</c:v>
                </c:pt>
                <c:pt idx="85">
                  <c:v>1821</c:v>
                </c:pt>
                <c:pt idx="86">
                  <c:v>1788</c:v>
                </c:pt>
                <c:pt idx="87">
                  <c:v>1749</c:v>
                </c:pt>
                <c:pt idx="88">
                  <c:v>1701</c:v>
                </c:pt>
                <c:pt idx="89">
                  <c:v>1661</c:v>
                </c:pt>
                <c:pt idx="90">
                  <c:v>1622</c:v>
                </c:pt>
                <c:pt idx="91">
                  <c:v>1573</c:v>
                </c:pt>
                <c:pt idx="92">
                  <c:v>1538</c:v>
                </c:pt>
              </c:numCache>
            </c:numRef>
          </c:val>
          <c:smooth val="0"/>
          <c:extLst>
            <c:ext xmlns:c16="http://schemas.microsoft.com/office/drawing/2014/chart" uri="{C3380CC4-5D6E-409C-BE32-E72D297353CC}">
              <c16:uniqueId val="{00000011-4DBE-4B54-AA2E-0DFAC8C224C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A23D-4CA2-B4FF-0ABE062A4CE1}"/>
              </c:ext>
            </c:extLst>
          </c:dPt>
          <c:dPt>
            <c:idx val="20"/>
            <c:invertIfNegative val="0"/>
            <c:bubble3D val="0"/>
            <c:spPr>
              <a:solidFill>
                <a:srgbClr val="7C878E"/>
              </a:solidFill>
              <a:ln>
                <a:noFill/>
              </a:ln>
              <a:effectLst/>
            </c:spPr>
            <c:extLst>
              <c:ext xmlns:c16="http://schemas.microsoft.com/office/drawing/2014/chart" uri="{C3380CC4-5D6E-409C-BE32-E72D297353CC}">
                <c16:uniqueId val="{00000003-A23D-4CA2-B4FF-0ABE062A4CE1}"/>
              </c:ext>
            </c:extLst>
          </c:dPt>
          <c:dPt>
            <c:idx val="32"/>
            <c:invertIfNegative val="0"/>
            <c:bubble3D val="0"/>
            <c:spPr>
              <a:solidFill>
                <a:srgbClr val="7C878E"/>
              </a:solidFill>
              <a:ln>
                <a:noFill/>
              </a:ln>
              <a:effectLst/>
            </c:spPr>
            <c:extLst>
              <c:ext xmlns:c16="http://schemas.microsoft.com/office/drawing/2014/chart" uri="{C3380CC4-5D6E-409C-BE32-E72D297353CC}">
                <c16:uniqueId val="{00000005-A23D-4CA2-B4FF-0ABE062A4CE1}"/>
              </c:ext>
            </c:extLst>
          </c:dPt>
          <c:dPt>
            <c:idx val="44"/>
            <c:invertIfNegative val="0"/>
            <c:bubble3D val="0"/>
            <c:spPr>
              <a:solidFill>
                <a:srgbClr val="7C878E"/>
              </a:solidFill>
              <a:ln>
                <a:noFill/>
              </a:ln>
              <a:effectLst/>
            </c:spPr>
            <c:extLst>
              <c:ext xmlns:c16="http://schemas.microsoft.com/office/drawing/2014/chart" uri="{C3380CC4-5D6E-409C-BE32-E72D297353CC}">
                <c16:uniqueId val="{00000007-A23D-4CA2-B4FF-0ABE062A4CE1}"/>
              </c:ext>
            </c:extLst>
          </c:dPt>
          <c:dPt>
            <c:idx val="56"/>
            <c:invertIfNegative val="0"/>
            <c:bubble3D val="0"/>
            <c:spPr>
              <a:solidFill>
                <a:srgbClr val="7C878E"/>
              </a:solidFill>
              <a:ln>
                <a:noFill/>
              </a:ln>
              <a:effectLst/>
            </c:spPr>
            <c:extLst>
              <c:ext xmlns:c16="http://schemas.microsoft.com/office/drawing/2014/chart" uri="{C3380CC4-5D6E-409C-BE32-E72D297353CC}">
                <c16:uniqueId val="{00000009-A23D-4CA2-B4FF-0ABE062A4CE1}"/>
              </c:ext>
            </c:extLst>
          </c:dPt>
          <c:dPt>
            <c:idx val="68"/>
            <c:invertIfNegative val="0"/>
            <c:bubble3D val="0"/>
            <c:spPr>
              <a:solidFill>
                <a:srgbClr val="7C878E"/>
              </a:solidFill>
              <a:ln>
                <a:noFill/>
              </a:ln>
              <a:effectLst/>
            </c:spPr>
            <c:extLst>
              <c:ext xmlns:c16="http://schemas.microsoft.com/office/drawing/2014/chart" uri="{C3380CC4-5D6E-409C-BE32-E72D297353CC}">
                <c16:uniqueId val="{0000000B-A23D-4CA2-B4FF-0ABE062A4CE1}"/>
              </c:ext>
            </c:extLst>
          </c:dPt>
          <c:dPt>
            <c:idx val="80"/>
            <c:invertIfNegative val="0"/>
            <c:bubble3D val="0"/>
            <c:spPr>
              <a:solidFill>
                <a:srgbClr val="7C878E"/>
              </a:solidFill>
              <a:ln>
                <a:noFill/>
              </a:ln>
              <a:effectLst/>
            </c:spPr>
            <c:extLst>
              <c:ext xmlns:c16="http://schemas.microsoft.com/office/drawing/2014/chart" uri="{C3380CC4-5D6E-409C-BE32-E72D297353CC}">
                <c16:uniqueId val="{0000000D-A23D-4CA2-B4FF-0ABE062A4CE1}"/>
              </c:ext>
            </c:extLst>
          </c:dPt>
          <c:dPt>
            <c:idx val="92"/>
            <c:invertIfNegative val="0"/>
            <c:bubble3D val="0"/>
            <c:spPr>
              <a:solidFill>
                <a:srgbClr val="FBBB27"/>
              </a:solidFill>
              <a:ln>
                <a:noFill/>
              </a:ln>
              <a:effectLst/>
            </c:spPr>
            <c:extLst>
              <c:ext xmlns:c16="http://schemas.microsoft.com/office/drawing/2014/chart" uri="{C3380CC4-5D6E-409C-BE32-E72D297353CC}">
                <c16:uniqueId val="{0000000F-A23D-4CA2-B4FF-0ABE062A4CE1}"/>
              </c:ext>
            </c:extLst>
          </c:dPt>
          <c:cat>
            <c:multiLvlStrRef>
              <c:f>'F100'!$A$6:$B$98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'F100'!$C$6:$C$98</c:f>
              <c:numCache>
                <c:formatCode>#,##0</c:formatCode>
                <c:ptCount val="93"/>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2.5</c:v>
                </c:pt>
                <c:pt idx="63">
                  <c:v>-0.3</c:v>
                </c:pt>
                <c:pt idx="64">
                  <c:v>-2.4</c:v>
                </c:pt>
                <c:pt idx="65">
                  <c:v>-7.5</c:v>
                </c:pt>
                <c:pt idx="66">
                  <c:v>-6.6</c:v>
                </c:pt>
                <c:pt idx="67">
                  <c:v>-4.4000000000000004</c:v>
                </c:pt>
                <c:pt idx="68">
                  <c:v>-5</c:v>
                </c:pt>
                <c:pt idx="69">
                  <c:v>-5.0999999999999996</c:v>
                </c:pt>
                <c:pt idx="70">
                  <c:v>-5.6</c:v>
                </c:pt>
                <c:pt idx="71">
                  <c:v>-6.9</c:v>
                </c:pt>
                <c:pt idx="72">
                  <c:v>-7.6</c:v>
                </c:pt>
                <c:pt idx="73">
                  <c:v>-6.7</c:v>
                </c:pt>
                <c:pt idx="74">
                  <c:v>-6</c:v>
                </c:pt>
                <c:pt idx="75">
                  <c:v>-5.3</c:v>
                </c:pt>
                <c:pt idx="76">
                  <c:v>-7.7</c:v>
                </c:pt>
                <c:pt idx="77">
                  <c:v>-6.3</c:v>
                </c:pt>
                <c:pt idx="78">
                  <c:v>-9.6</c:v>
                </c:pt>
                <c:pt idx="79">
                  <c:v>-14.6</c:v>
                </c:pt>
                <c:pt idx="80">
                  <c:v>-13.6</c:v>
                </c:pt>
                <c:pt idx="81">
                  <c:v>-14.6</c:v>
                </c:pt>
                <c:pt idx="82">
                  <c:v>-12.3</c:v>
                </c:pt>
                <c:pt idx="83">
                  <c:v>-15.7</c:v>
                </c:pt>
                <c:pt idx="84">
                  <c:v>-16</c:v>
                </c:pt>
                <c:pt idx="85">
                  <c:v>-15.9</c:v>
                </c:pt>
                <c:pt idx="86">
                  <c:v>-17.5</c:v>
                </c:pt>
                <c:pt idx="87">
                  <c:v>-18.3</c:v>
                </c:pt>
                <c:pt idx="88">
                  <c:v>-18.2</c:v>
                </c:pt>
                <c:pt idx="89">
                  <c:v>-19.100000000000001</c:v>
                </c:pt>
                <c:pt idx="90">
                  <c:v>-18.899999999999999</c:v>
                </c:pt>
                <c:pt idx="91">
                  <c:v>-18.2</c:v>
                </c:pt>
                <c:pt idx="92">
                  <c:v>-20.100000000000001</c:v>
                </c:pt>
              </c:numCache>
            </c:numRef>
          </c:val>
          <c:extLst>
            <c:ext xmlns:c16="http://schemas.microsoft.com/office/drawing/2014/chart" uri="{C3380CC4-5D6E-409C-BE32-E72D297353CC}">
              <c16:uniqueId val="{00000010-A23D-4CA2-B4FF-0ABE062A4C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Variación Promedio</c:v>
                </c:pt>
              </c:strCache>
            </c:strRef>
          </c:tx>
          <c:spPr>
            <a:ln w="28575" cap="rnd">
              <a:solidFill>
                <a:srgbClr val="B69630"/>
              </a:solidFill>
              <a:round/>
            </a:ln>
            <a:effectLst/>
          </c:spPr>
          <c:marker>
            <c:symbol val="none"/>
          </c:marker>
          <c:cat>
            <c:multiLvlStrRef>
              <c:f>'F100'!$A$6:$B$98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'F100'!$D$6:$D$98</c:f>
              <c:numCache>
                <c:formatCode>#,##0</c:formatCode>
                <c:ptCount val="93"/>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-0.1</c:v>
                </c:pt>
                <c:pt idx="62">
                  <c:v>0.7</c:v>
                </c:pt>
                <c:pt idx="63">
                  <c:v>1.2</c:v>
                </c:pt>
                <c:pt idx="64">
                  <c:v>1.4</c:v>
                </c:pt>
                <c:pt idx="65">
                  <c:v>0.8</c:v>
                </c:pt>
                <c:pt idx="66">
                  <c:v>0.3</c:v>
                </c:pt>
                <c:pt idx="67">
                  <c:v>-0.1</c:v>
                </c:pt>
                <c:pt idx="68">
                  <c:v>-0.8</c:v>
                </c:pt>
                <c:pt idx="69">
                  <c:v>-1.5</c:v>
                </c:pt>
                <c:pt idx="70">
                  <c:v>-2</c:v>
                </c:pt>
                <c:pt idx="71">
                  <c:v>-2.7</c:v>
                </c:pt>
                <c:pt idx="72">
                  <c:v>-3.7</c:v>
                </c:pt>
                <c:pt idx="73">
                  <c:v>-4.5999999999999996</c:v>
                </c:pt>
                <c:pt idx="74">
                  <c:v>-5.3</c:v>
                </c:pt>
                <c:pt idx="75">
                  <c:v>-5.8</c:v>
                </c:pt>
                <c:pt idx="76">
                  <c:v>-6.2</c:v>
                </c:pt>
                <c:pt idx="77">
                  <c:v>-6.1</c:v>
                </c:pt>
                <c:pt idx="78">
                  <c:v>-6.3</c:v>
                </c:pt>
                <c:pt idx="79">
                  <c:v>-7.2</c:v>
                </c:pt>
                <c:pt idx="80">
                  <c:v>-7.9</c:v>
                </c:pt>
                <c:pt idx="81">
                  <c:v>-8.6999999999999993</c:v>
                </c:pt>
                <c:pt idx="82">
                  <c:v>-9.3000000000000007</c:v>
                </c:pt>
                <c:pt idx="83">
                  <c:v>-10</c:v>
                </c:pt>
                <c:pt idx="84">
                  <c:v>-10.7</c:v>
                </c:pt>
                <c:pt idx="85">
                  <c:v>-11.5</c:v>
                </c:pt>
                <c:pt idx="86">
                  <c:v>-12.4</c:v>
                </c:pt>
                <c:pt idx="87">
                  <c:v>-13.5</c:v>
                </c:pt>
                <c:pt idx="88">
                  <c:v>-14.4</c:v>
                </c:pt>
                <c:pt idx="89">
                  <c:v>-15.4</c:v>
                </c:pt>
                <c:pt idx="90">
                  <c:v>-16.2</c:v>
                </c:pt>
                <c:pt idx="91">
                  <c:v>-16.5</c:v>
                </c:pt>
                <c:pt idx="92">
                  <c:v>-17.100000000000001</c:v>
                </c:pt>
              </c:numCache>
            </c:numRef>
          </c:val>
          <c:smooth val="0"/>
          <c:extLst>
            <c:ext xmlns:c16="http://schemas.microsoft.com/office/drawing/2014/chart" uri="{C3380CC4-5D6E-409C-BE32-E72D297353CC}">
              <c16:uniqueId val="{00000011-A23D-4CA2-B4FF-0ABE062A4C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EA6-4B35-892F-738EB570A9BA}"/>
              </c:ext>
            </c:extLst>
          </c:dPt>
          <c:dPt>
            <c:idx val="1"/>
            <c:invertIfNegative val="0"/>
            <c:bubble3D val="0"/>
            <c:spPr>
              <a:solidFill>
                <a:srgbClr val="7C878E"/>
              </a:solidFill>
              <a:ln>
                <a:noFill/>
              </a:ln>
              <a:effectLst/>
            </c:spPr>
            <c:extLst>
              <c:ext xmlns:c16="http://schemas.microsoft.com/office/drawing/2014/chart" uri="{C3380CC4-5D6E-409C-BE32-E72D297353CC}">
                <c16:uniqueId val="{00000003-8EA6-4B35-892F-738EB570A9BA}"/>
              </c:ext>
            </c:extLst>
          </c:dPt>
          <c:dPt>
            <c:idx val="2"/>
            <c:invertIfNegative val="0"/>
            <c:bubble3D val="0"/>
            <c:spPr>
              <a:solidFill>
                <a:srgbClr val="7C878E"/>
              </a:solidFill>
              <a:ln>
                <a:noFill/>
              </a:ln>
              <a:effectLst/>
            </c:spPr>
            <c:extLst>
              <c:ext xmlns:c16="http://schemas.microsoft.com/office/drawing/2014/chart" uri="{C3380CC4-5D6E-409C-BE32-E72D297353CC}">
                <c16:uniqueId val="{00000005-8EA6-4B35-892F-738EB570A9BA}"/>
              </c:ext>
            </c:extLst>
          </c:dPt>
          <c:dPt>
            <c:idx val="3"/>
            <c:invertIfNegative val="0"/>
            <c:bubble3D val="0"/>
            <c:spPr>
              <a:solidFill>
                <a:srgbClr val="7C878E"/>
              </a:solidFill>
              <a:ln>
                <a:noFill/>
              </a:ln>
              <a:effectLst/>
            </c:spPr>
            <c:extLst>
              <c:ext xmlns:c16="http://schemas.microsoft.com/office/drawing/2014/chart" uri="{C3380CC4-5D6E-409C-BE32-E72D297353CC}">
                <c16:uniqueId val="{00000007-8EA6-4B35-892F-738EB570A9BA}"/>
              </c:ext>
            </c:extLst>
          </c:dPt>
          <c:dPt>
            <c:idx val="4"/>
            <c:invertIfNegative val="0"/>
            <c:bubble3D val="0"/>
            <c:spPr>
              <a:solidFill>
                <a:srgbClr val="7C878E"/>
              </a:solidFill>
              <a:ln>
                <a:noFill/>
              </a:ln>
              <a:effectLst/>
            </c:spPr>
            <c:extLst>
              <c:ext xmlns:c16="http://schemas.microsoft.com/office/drawing/2014/chart" uri="{C3380CC4-5D6E-409C-BE32-E72D297353CC}">
                <c16:uniqueId val="{00000009-8EA6-4B35-892F-738EB570A9BA}"/>
              </c:ext>
            </c:extLst>
          </c:dPt>
          <c:dPt>
            <c:idx val="5"/>
            <c:invertIfNegative val="0"/>
            <c:bubble3D val="0"/>
            <c:spPr>
              <a:solidFill>
                <a:srgbClr val="7C878E"/>
              </a:solidFill>
              <a:ln>
                <a:noFill/>
              </a:ln>
              <a:effectLst/>
            </c:spPr>
            <c:extLst>
              <c:ext xmlns:c16="http://schemas.microsoft.com/office/drawing/2014/chart" uri="{C3380CC4-5D6E-409C-BE32-E72D297353CC}">
                <c16:uniqueId val="{0000000B-8EA6-4B35-892F-738EB570A9BA}"/>
              </c:ext>
            </c:extLst>
          </c:dPt>
          <c:dPt>
            <c:idx val="6"/>
            <c:invertIfNegative val="0"/>
            <c:bubble3D val="0"/>
            <c:spPr>
              <a:solidFill>
                <a:srgbClr val="7C878E"/>
              </a:solidFill>
              <a:ln>
                <a:noFill/>
              </a:ln>
              <a:effectLst/>
            </c:spPr>
            <c:extLst>
              <c:ext xmlns:c16="http://schemas.microsoft.com/office/drawing/2014/chart" uri="{C3380CC4-5D6E-409C-BE32-E72D297353CC}">
                <c16:uniqueId val="{0000000D-8EA6-4B35-892F-738EB570A9BA}"/>
              </c:ext>
            </c:extLst>
          </c:dPt>
          <c:dPt>
            <c:idx val="7"/>
            <c:invertIfNegative val="0"/>
            <c:bubble3D val="0"/>
            <c:spPr>
              <a:solidFill>
                <a:srgbClr val="7C878E"/>
              </a:solidFill>
              <a:ln>
                <a:noFill/>
              </a:ln>
              <a:effectLst/>
            </c:spPr>
            <c:extLst>
              <c:ext xmlns:c16="http://schemas.microsoft.com/office/drawing/2014/chart" uri="{C3380CC4-5D6E-409C-BE32-E72D297353CC}">
                <c16:uniqueId val="{0000000F-8EA6-4B35-892F-738EB570A9BA}"/>
              </c:ext>
            </c:extLst>
          </c:dPt>
          <c:dPt>
            <c:idx val="8"/>
            <c:invertIfNegative val="0"/>
            <c:bubble3D val="0"/>
            <c:spPr>
              <a:solidFill>
                <a:srgbClr val="7C878E"/>
              </a:solidFill>
              <a:ln>
                <a:noFill/>
              </a:ln>
              <a:effectLst/>
            </c:spPr>
            <c:extLst>
              <c:ext xmlns:c16="http://schemas.microsoft.com/office/drawing/2014/chart" uri="{C3380CC4-5D6E-409C-BE32-E72D297353CC}">
                <c16:uniqueId val="{00000011-8EA6-4B35-892F-738EB570A9BA}"/>
              </c:ext>
            </c:extLst>
          </c:dPt>
          <c:dPt>
            <c:idx val="9"/>
            <c:invertIfNegative val="0"/>
            <c:bubble3D val="0"/>
            <c:spPr>
              <a:solidFill>
                <a:srgbClr val="7C878E"/>
              </a:solidFill>
              <a:ln>
                <a:noFill/>
              </a:ln>
              <a:effectLst/>
            </c:spPr>
            <c:extLst>
              <c:ext xmlns:c16="http://schemas.microsoft.com/office/drawing/2014/chart" uri="{C3380CC4-5D6E-409C-BE32-E72D297353CC}">
                <c16:uniqueId val="{00000013-8EA6-4B35-892F-738EB570A9B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EA6-4B35-892F-738EB570A9B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EA6-4B35-892F-738EB570A9B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EA6-4B35-892F-738EB570A9B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EA6-4B35-892F-738EB570A9B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EA6-4B35-892F-738EB570A9B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EA6-4B35-892F-738EB570A9B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EA6-4B35-892F-738EB570A9B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EA6-4B35-892F-738EB570A9BA}"/>
              </c:ext>
            </c:extLst>
          </c:dPt>
          <c:dPt>
            <c:idx val="29"/>
            <c:invertIfNegative val="0"/>
            <c:bubble3D val="0"/>
            <c:spPr>
              <a:solidFill>
                <a:srgbClr val="FBBB27"/>
              </a:solidFill>
              <a:ln>
                <a:noFill/>
              </a:ln>
              <a:effectLst/>
            </c:spPr>
            <c:extLst>
              <c:ext xmlns:c16="http://schemas.microsoft.com/office/drawing/2014/chart" uri="{C3380CC4-5D6E-409C-BE32-E72D297353CC}">
                <c16:uniqueId val="{00000025-8EA6-4B35-892F-738EB570A9B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'F101'!$A$6:$A$37</c:f>
              <c:strCache>
                <c:ptCount val="32"/>
                <c:pt idx="0">
                  <c:v>Tlaxcala</c:v>
                </c:pt>
                <c:pt idx="1">
                  <c:v>Morelos</c:v>
                </c:pt>
                <c:pt idx="2">
                  <c:v>Nayarit</c:v>
                </c:pt>
                <c:pt idx="3">
                  <c:v>Zacatecas</c:v>
                </c:pt>
                <c:pt idx="4">
                  <c:v>Chiapas</c:v>
                </c:pt>
                <c:pt idx="5">
                  <c:v>Hidalgo</c:v>
                </c:pt>
                <c:pt idx="6">
                  <c:v>Guerrero</c:v>
                </c:pt>
                <c:pt idx="7">
                  <c:v>Oaxaca</c:v>
                </c:pt>
                <c:pt idx="8">
                  <c:v>Michoacán</c:v>
                </c:pt>
                <c:pt idx="9">
                  <c:v>Colima</c:v>
                </c:pt>
                <c:pt idx="10">
                  <c:v>Puebla</c:v>
                </c:pt>
                <c:pt idx="11">
                  <c:v>Durango</c:v>
                </c:pt>
                <c:pt idx="12">
                  <c:v>Sinaloa</c:v>
                </c:pt>
                <c:pt idx="13">
                  <c:v>Baja California Sur</c:v>
                </c:pt>
                <c:pt idx="14">
                  <c:v>Aguascalientes</c:v>
                </c:pt>
                <c:pt idx="15">
                  <c:v>Tamaulipas</c:v>
                </c:pt>
                <c:pt idx="16">
                  <c:v>San Luis Potosí</c:v>
                </c:pt>
                <c:pt idx="17">
                  <c:v>Quintana Roo</c:v>
                </c:pt>
                <c:pt idx="18">
                  <c:v>Campeche</c:v>
                </c:pt>
                <c:pt idx="19">
                  <c:v>Yucatán</c:v>
                </c:pt>
                <c:pt idx="20">
                  <c:v>Querétaro</c:v>
                </c:pt>
                <c:pt idx="21">
                  <c:v>Veracruz</c:v>
                </c:pt>
                <c:pt idx="22">
                  <c:v>Estado de México</c:v>
                </c:pt>
                <c:pt idx="23">
                  <c:v>Chihuahua</c:v>
                </c:pt>
                <c:pt idx="24">
                  <c:v>Tabasco</c:v>
                </c:pt>
                <c:pt idx="25">
                  <c:v>Sonora</c:v>
                </c:pt>
                <c:pt idx="26">
                  <c:v>Coahuila</c:v>
                </c:pt>
                <c:pt idx="27">
                  <c:v>Ciudad de México</c:v>
                </c:pt>
                <c:pt idx="28">
                  <c:v>Baja California</c:v>
                </c:pt>
                <c:pt idx="29">
                  <c:v>Jalisco</c:v>
                </c:pt>
                <c:pt idx="30">
                  <c:v>Guanajuato</c:v>
                </c:pt>
                <c:pt idx="31">
                  <c:v>Nuevo León</c:v>
                </c:pt>
              </c:strCache>
            </c:strRef>
          </c:cat>
          <c:val>
            <c:numRef>
              <c:f>'F101'!$B$6:$B$37</c:f>
              <c:numCache>
                <c:formatCode>0.0</c:formatCode>
                <c:ptCount val="32"/>
                <c:pt idx="0">
                  <c:v>0.1</c:v>
                </c:pt>
                <c:pt idx="1">
                  <c:v>0.3</c:v>
                </c:pt>
                <c:pt idx="2">
                  <c:v>0.5</c:v>
                </c:pt>
                <c:pt idx="3">
                  <c:v>0.9</c:v>
                </c:pt>
                <c:pt idx="4">
                  <c:v>1</c:v>
                </c:pt>
                <c:pt idx="5">
                  <c:v>1.1000000000000001</c:v>
                </c:pt>
                <c:pt idx="6">
                  <c:v>1.2</c:v>
                </c:pt>
                <c:pt idx="7">
                  <c:v>1.2</c:v>
                </c:pt>
                <c:pt idx="8">
                  <c:v>1.2</c:v>
                </c:pt>
                <c:pt idx="9">
                  <c:v>1.3</c:v>
                </c:pt>
                <c:pt idx="10">
                  <c:v>1.6</c:v>
                </c:pt>
                <c:pt idx="11">
                  <c:v>1.6</c:v>
                </c:pt>
                <c:pt idx="12">
                  <c:v>2.1</c:v>
                </c:pt>
                <c:pt idx="13">
                  <c:v>2.2999999999999998</c:v>
                </c:pt>
                <c:pt idx="14">
                  <c:v>2.4</c:v>
                </c:pt>
                <c:pt idx="15">
                  <c:v>2.5</c:v>
                </c:pt>
                <c:pt idx="16">
                  <c:v>2.7</c:v>
                </c:pt>
                <c:pt idx="17">
                  <c:v>2.8</c:v>
                </c:pt>
                <c:pt idx="18">
                  <c:v>2.8</c:v>
                </c:pt>
                <c:pt idx="19">
                  <c:v>2.8</c:v>
                </c:pt>
                <c:pt idx="20">
                  <c:v>3</c:v>
                </c:pt>
                <c:pt idx="21">
                  <c:v>3.7</c:v>
                </c:pt>
                <c:pt idx="22">
                  <c:v>4.0999999999999996</c:v>
                </c:pt>
                <c:pt idx="23">
                  <c:v>4.2</c:v>
                </c:pt>
                <c:pt idx="24">
                  <c:v>4.2</c:v>
                </c:pt>
                <c:pt idx="25">
                  <c:v>4.2</c:v>
                </c:pt>
                <c:pt idx="26">
                  <c:v>4.5</c:v>
                </c:pt>
                <c:pt idx="27">
                  <c:v>5.5</c:v>
                </c:pt>
                <c:pt idx="28">
                  <c:v>5.9</c:v>
                </c:pt>
                <c:pt idx="29">
                  <c:v>6.8</c:v>
                </c:pt>
                <c:pt idx="30">
                  <c:v>7</c:v>
                </c:pt>
                <c:pt idx="31">
                  <c:v>14.4</c:v>
                </c:pt>
              </c:numCache>
            </c:numRef>
          </c:val>
          <c:extLst>
            <c:ext xmlns:c16="http://schemas.microsoft.com/office/drawing/2014/chart" uri="{C3380CC4-5D6E-409C-BE32-E72D297353CC}">
              <c16:uniqueId val="{00000026-8EA6-4B35-892F-738EB570A9B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8BB-4136-AA4D-B20E53B0477B}"/>
              </c:ext>
            </c:extLst>
          </c:dPt>
          <c:dPt>
            <c:idx val="1"/>
            <c:invertIfNegative val="0"/>
            <c:bubble3D val="0"/>
            <c:spPr>
              <a:solidFill>
                <a:srgbClr val="7C878E"/>
              </a:solidFill>
              <a:ln>
                <a:noFill/>
              </a:ln>
              <a:effectLst/>
            </c:spPr>
            <c:extLst>
              <c:ext xmlns:c16="http://schemas.microsoft.com/office/drawing/2014/chart" uri="{C3380CC4-5D6E-409C-BE32-E72D297353CC}">
                <c16:uniqueId val="{00000003-B8BB-4136-AA4D-B20E53B0477B}"/>
              </c:ext>
            </c:extLst>
          </c:dPt>
          <c:dPt>
            <c:idx val="2"/>
            <c:invertIfNegative val="0"/>
            <c:bubble3D val="0"/>
            <c:spPr>
              <a:solidFill>
                <a:srgbClr val="7C878E"/>
              </a:solidFill>
              <a:ln>
                <a:noFill/>
              </a:ln>
              <a:effectLst/>
            </c:spPr>
            <c:extLst>
              <c:ext xmlns:c16="http://schemas.microsoft.com/office/drawing/2014/chart" uri="{C3380CC4-5D6E-409C-BE32-E72D297353CC}">
                <c16:uniqueId val="{00000005-B8BB-4136-AA4D-B20E53B0477B}"/>
              </c:ext>
            </c:extLst>
          </c:dPt>
          <c:dPt>
            <c:idx val="3"/>
            <c:invertIfNegative val="0"/>
            <c:bubble3D val="0"/>
            <c:spPr>
              <a:solidFill>
                <a:srgbClr val="7C878E"/>
              </a:solidFill>
              <a:ln>
                <a:noFill/>
              </a:ln>
              <a:effectLst/>
            </c:spPr>
            <c:extLst>
              <c:ext xmlns:c16="http://schemas.microsoft.com/office/drawing/2014/chart" uri="{C3380CC4-5D6E-409C-BE32-E72D297353CC}">
                <c16:uniqueId val="{00000007-B8BB-4136-AA4D-B20E53B0477B}"/>
              </c:ext>
            </c:extLst>
          </c:dPt>
          <c:dPt>
            <c:idx val="4"/>
            <c:invertIfNegative val="0"/>
            <c:bubble3D val="0"/>
            <c:spPr>
              <a:solidFill>
                <a:srgbClr val="7C878E"/>
              </a:solidFill>
              <a:ln>
                <a:noFill/>
              </a:ln>
              <a:effectLst/>
            </c:spPr>
            <c:extLst>
              <c:ext xmlns:c16="http://schemas.microsoft.com/office/drawing/2014/chart" uri="{C3380CC4-5D6E-409C-BE32-E72D297353CC}">
                <c16:uniqueId val="{00000009-B8BB-4136-AA4D-B20E53B0477B}"/>
              </c:ext>
            </c:extLst>
          </c:dPt>
          <c:dPt>
            <c:idx val="5"/>
            <c:invertIfNegative val="0"/>
            <c:bubble3D val="0"/>
            <c:spPr>
              <a:solidFill>
                <a:srgbClr val="7C878E"/>
              </a:solidFill>
              <a:ln>
                <a:noFill/>
              </a:ln>
              <a:effectLst/>
            </c:spPr>
            <c:extLst>
              <c:ext xmlns:c16="http://schemas.microsoft.com/office/drawing/2014/chart" uri="{C3380CC4-5D6E-409C-BE32-E72D297353CC}">
                <c16:uniqueId val="{0000000B-B8BB-4136-AA4D-B20E53B0477B}"/>
              </c:ext>
            </c:extLst>
          </c:dPt>
          <c:dPt>
            <c:idx val="6"/>
            <c:invertIfNegative val="0"/>
            <c:bubble3D val="0"/>
            <c:spPr>
              <a:solidFill>
                <a:srgbClr val="7C878E"/>
              </a:solidFill>
              <a:ln>
                <a:noFill/>
              </a:ln>
              <a:effectLst/>
            </c:spPr>
            <c:extLst>
              <c:ext xmlns:c16="http://schemas.microsoft.com/office/drawing/2014/chart" uri="{C3380CC4-5D6E-409C-BE32-E72D297353CC}">
                <c16:uniqueId val="{0000000D-B8BB-4136-AA4D-B20E53B0477B}"/>
              </c:ext>
            </c:extLst>
          </c:dPt>
          <c:dPt>
            <c:idx val="7"/>
            <c:invertIfNegative val="0"/>
            <c:bubble3D val="0"/>
            <c:spPr>
              <a:solidFill>
                <a:srgbClr val="7C878E"/>
              </a:solidFill>
              <a:ln>
                <a:noFill/>
              </a:ln>
              <a:effectLst/>
            </c:spPr>
            <c:extLst>
              <c:ext xmlns:c16="http://schemas.microsoft.com/office/drawing/2014/chart" uri="{C3380CC4-5D6E-409C-BE32-E72D297353CC}">
                <c16:uniqueId val="{0000000F-B8BB-4136-AA4D-B20E53B0477B}"/>
              </c:ext>
            </c:extLst>
          </c:dPt>
          <c:dPt>
            <c:idx val="8"/>
            <c:invertIfNegative val="0"/>
            <c:bubble3D val="0"/>
            <c:spPr>
              <a:solidFill>
                <a:srgbClr val="7C878E"/>
              </a:solidFill>
              <a:ln>
                <a:noFill/>
              </a:ln>
              <a:effectLst/>
            </c:spPr>
            <c:extLst>
              <c:ext xmlns:c16="http://schemas.microsoft.com/office/drawing/2014/chart" uri="{C3380CC4-5D6E-409C-BE32-E72D297353CC}">
                <c16:uniqueId val="{00000011-B8BB-4136-AA4D-B20E53B0477B}"/>
              </c:ext>
            </c:extLst>
          </c:dPt>
          <c:dPt>
            <c:idx val="9"/>
            <c:invertIfNegative val="0"/>
            <c:bubble3D val="0"/>
            <c:spPr>
              <a:solidFill>
                <a:srgbClr val="7C878E"/>
              </a:solidFill>
              <a:ln>
                <a:noFill/>
              </a:ln>
              <a:effectLst/>
            </c:spPr>
            <c:extLst>
              <c:ext xmlns:c16="http://schemas.microsoft.com/office/drawing/2014/chart" uri="{C3380CC4-5D6E-409C-BE32-E72D297353CC}">
                <c16:uniqueId val="{00000013-B8BB-4136-AA4D-B20E53B0477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8BB-4136-AA4D-B20E53B0477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8BB-4136-AA4D-B20E53B0477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8BB-4136-AA4D-B20E53B0477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8BB-4136-AA4D-B20E53B0477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8BB-4136-AA4D-B20E53B0477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8BB-4136-AA4D-B20E53B0477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8BB-4136-AA4D-B20E53B0477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8BB-4136-AA4D-B20E53B0477B}"/>
              </c:ext>
            </c:extLst>
          </c:dPt>
          <c:dPt>
            <c:idx val="18"/>
            <c:invertIfNegative val="0"/>
            <c:bubble3D val="0"/>
            <c:spPr>
              <a:solidFill>
                <a:srgbClr val="95682B"/>
              </a:solidFill>
              <a:ln>
                <a:noFill/>
              </a:ln>
              <a:effectLst/>
            </c:spPr>
            <c:extLst>
              <c:ext xmlns:c16="http://schemas.microsoft.com/office/drawing/2014/chart" uri="{C3380CC4-5D6E-409C-BE32-E72D297353CC}">
                <c16:uniqueId val="{00000025-B8BB-4136-AA4D-B20E53B0477B}"/>
              </c:ext>
            </c:extLst>
          </c:dPt>
          <c:dPt>
            <c:idx val="19"/>
            <c:invertIfNegative val="0"/>
            <c:bubble3D val="0"/>
            <c:spPr>
              <a:solidFill>
                <a:srgbClr val="FBBB27"/>
              </a:solidFill>
              <a:ln>
                <a:noFill/>
              </a:ln>
              <a:effectLst/>
            </c:spPr>
            <c:extLst>
              <c:ext xmlns:c16="http://schemas.microsoft.com/office/drawing/2014/chart" uri="{C3380CC4-5D6E-409C-BE32-E72D297353CC}">
                <c16:uniqueId val="{00000027-B8BB-4136-AA4D-B20E53B0477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Tlaxcala</c:v>
                </c:pt>
                <c:pt idx="1">
                  <c:v>Tamaulipas</c:v>
                </c:pt>
                <c:pt idx="2">
                  <c:v>Estado de México</c:v>
                </c:pt>
                <c:pt idx="3">
                  <c:v>Colima</c:v>
                </c:pt>
                <c:pt idx="4">
                  <c:v>Morelos</c:v>
                </c:pt>
                <c:pt idx="5">
                  <c:v>Hidalgo</c:v>
                </c:pt>
                <c:pt idx="6">
                  <c:v>Puebla</c:v>
                </c:pt>
                <c:pt idx="7">
                  <c:v>Campeche</c:v>
                </c:pt>
                <c:pt idx="8">
                  <c:v>Quintana Roo</c:v>
                </c:pt>
                <c:pt idx="9">
                  <c:v>Nayarit</c:v>
                </c:pt>
                <c:pt idx="10">
                  <c:v>Veracruz</c:v>
                </c:pt>
                <c:pt idx="11">
                  <c:v>Chihuahua</c:v>
                </c:pt>
                <c:pt idx="12">
                  <c:v>Ciudad de México</c:v>
                </c:pt>
                <c:pt idx="13">
                  <c:v>Sonora</c:v>
                </c:pt>
                <c:pt idx="14">
                  <c:v>Durango</c:v>
                </c:pt>
                <c:pt idx="15">
                  <c:v>Michoacán</c:v>
                </c:pt>
                <c:pt idx="16">
                  <c:v>San Luis Potosí</c:v>
                </c:pt>
                <c:pt idx="17">
                  <c:v>Querétaro</c:v>
                </c:pt>
                <c:pt idx="18">
                  <c:v>Nacional</c:v>
                </c:pt>
                <c:pt idx="19">
                  <c:v>Jalisco</c:v>
                </c:pt>
                <c:pt idx="20">
                  <c:v>Sinaloa</c:v>
                </c:pt>
                <c:pt idx="21">
                  <c:v>Yucatán</c:v>
                </c:pt>
                <c:pt idx="22">
                  <c:v>Guanajuato</c:v>
                </c:pt>
                <c:pt idx="23">
                  <c:v>Baja California Sur</c:v>
                </c:pt>
                <c:pt idx="24">
                  <c:v>Aguascalientes</c:v>
                </c:pt>
                <c:pt idx="25">
                  <c:v>Nuevo León</c:v>
                </c:pt>
                <c:pt idx="26">
                  <c:v>Coahuila</c:v>
                </c:pt>
                <c:pt idx="27">
                  <c:v>Chiapas</c:v>
                </c:pt>
                <c:pt idx="28">
                  <c:v>Baja California</c:v>
                </c:pt>
                <c:pt idx="29">
                  <c:v>Oaxaca</c:v>
                </c:pt>
                <c:pt idx="30">
                  <c:v>Tabasco</c:v>
                </c:pt>
                <c:pt idx="31">
                  <c:v>Zacatecas</c:v>
                </c:pt>
                <c:pt idx="32">
                  <c:v>Guerrero</c:v>
                </c:pt>
              </c:strCache>
            </c:strRef>
          </c:cat>
          <c:val>
            <c:numRef>
              <c:f>'F102'!$B$6:$B$38</c:f>
              <c:numCache>
                <c:formatCode>0.0</c:formatCode>
                <c:ptCount val="33"/>
                <c:pt idx="0">
                  <c:v>-73.900000000000006</c:v>
                </c:pt>
                <c:pt idx="1">
                  <c:v>-64.900000000000006</c:v>
                </c:pt>
                <c:pt idx="2">
                  <c:v>-61.9</c:v>
                </c:pt>
                <c:pt idx="3">
                  <c:v>-58.1</c:v>
                </c:pt>
                <c:pt idx="4">
                  <c:v>-55.6</c:v>
                </c:pt>
                <c:pt idx="5">
                  <c:v>-54.5</c:v>
                </c:pt>
                <c:pt idx="6">
                  <c:v>-52.5</c:v>
                </c:pt>
                <c:pt idx="7">
                  <c:v>-46.4</c:v>
                </c:pt>
                <c:pt idx="8">
                  <c:v>-44.4</c:v>
                </c:pt>
                <c:pt idx="9">
                  <c:v>-39.5</c:v>
                </c:pt>
                <c:pt idx="10">
                  <c:v>-38.9</c:v>
                </c:pt>
                <c:pt idx="11">
                  <c:v>-36.6</c:v>
                </c:pt>
                <c:pt idx="12">
                  <c:v>-33.700000000000003</c:v>
                </c:pt>
                <c:pt idx="13">
                  <c:v>-32.299999999999997</c:v>
                </c:pt>
                <c:pt idx="14">
                  <c:v>-28.6</c:v>
                </c:pt>
                <c:pt idx="15">
                  <c:v>-27.6</c:v>
                </c:pt>
                <c:pt idx="16">
                  <c:v>-26.9</c:v>
                </c:pt>
                <c:pt idx="17">
                  <c:v>-25.7</c:v>
                </c:pt>
                <c:pt idx="18">
                  <c:v>-25.2</c:v>
                </c:pt>
                <c:pt idx="19">
                  <c:v>-22.6</c:v>
                </c:pt>
                <c:pt idx="20">
                  <c:v>-13</c:v>
                </c:pt>
                <c:pt idx="21">
                  <c:v>-12.4</c:v>
                </c:pt>
                <c:pt idx="22">
                  <c:v>-10.7</c:v>
                </c:pt>
                <c:pt idx="23">
                  <c:v>-3.9</c:v>
                </c:pt>
                <c:pt idx="24">
                  <c:v>0.9</c:v>
                </c:pt>
                <c:pt idx="25">
                  <c:v>2.1</c:v>
                </c:pt>
                <c:pt idx="26">
                  <c:v>16.100000000000001</c:v>
                </c:pt>
                <c:pt idx="27">
                  <c:v>22</c:v>
                </c:pt>
                <c:pt idx="28">
                  <c:v>22</c:v>
                </c:pt>
                <c:pt idx="29">
                  <c:v>35.299999999999997</c:v>
                </c:pt>
                <c:pt idx="30">
                  <c:v>44.3</c:v>
                </c:pt>
                <c:pt idx="31">
                  <c:v>50</c:v>
                </c:pt>
                <c:pt idx="32">
                  <c:v>53.9</c:v>
                </c:pt>
              </c:numCache>
            </c:numRef>
          </c:val>
          <c:extLst>
            <c:ext xmlns:c16="http://schemas.microsoft.com/office/drawing/2014/chart" uri="{C3380CC4-5D6E-409C-BE32-E72D297353CC}">
              <c16:uniqueId val="{00000028-B8BB-4136-AA4D-B20E53B0477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E9D-4132-B9D5-FC99F801BE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EE9D-4132-B9D5-FC99F801BE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EE9D-4132-B9D5-FC99F801BE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EE9D-4132-B9D5-FC99F801BE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EE9D-4132-B9D5-FC99F801BE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EE9D-4132-B9D5-FC99F801BE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EE9D-4132-B9D5-FC99F801BE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EE9D-4132-B9D5-FC99F801BE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EE9D-4132-B9D5-FC99F801BE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EE9D-4132-B9D5-FC99F801BE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E9D-4132-B9D5-FC99F801BE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E9D-4132-B9D5-FC99F801BE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E9D-4132-B9D5-FC99F801BE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E9D-4132-B9D5-FC99F801BE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E9D-4132-B9D5-FC99F801BE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E9D-4132-B9D5-FC99F801BE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E9D-4132-B9D5-FC99F801BE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E9D-4132-B9D5-FC99F801BE97}"/>
              </c:ext>
            </c:extLst>
          </c:dPt>
          <c:dPt>
            <c:idx val="20"/>
            <c:invertIfNegative val="0"/>
            <c:bubble3D val="0"/>
            <c:spPr>
              <a:solidFill>
                <a:srgbClr val="95682B"/>
              </a:solidFill>
              <a:ln>
                <a:noFill/>
              </a:ln>
              <a:effectLst/>
            </c:spPr>
            <c:extLst>
              <c:ext xmlns:c16="http://schemas.microsoft.com/office/drawing/2014/chart" uri="{C3380CC4-5D6E-409C-BE32-E72D297353CC}">
                <c16:uniqueId val="{00000025-EE9D-4132-B9D5-FC99F801BE97}"/>
              </c:ext>
            </c:extLst>
          </c:dPt>
          <c:dPt>
            <c:idx val="26"/>
            <c:invertIfNegative val="0"/>
            <c:bubble3D val="0"/>
            <c:spPr>
              <a:solidFill>
                <a:srgbClr val="FBBB27"/>
              </a:solidFill>
              <a:ln>
                <a:noFill/>
              </a:ln>
              <a:effectLst/>
            </c:spPr>
            <c:extLst>
              <c:ext xmlns:c16="http://schemas.microsoft.com/office/drawing/2014/chart" uri="{C3380CC4-5D6E-409C-BE32-E72D297353CC}">
                <c16:uniqueId val="{00000027-EE9D-4132-B9D5-FC99F801BE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Tlaxcala</c:v>
                </c:pt>
                <c:pt idx="1">
                  <c:v>Morelos</c:v>
                </c:pt>
                <c:pt idx="2">
                  <c:v>Colima</c:v>
                </c:pt>
                <c:pt idx="3">
                  <c:v>Nayarit</c:v>
                </c:pt>
                <c:pt idx="4">
                  <c:v>Sonora</c:v>
                </c:pt>
                <c:pt idx="5">
                  <c:v>Veracruz</c:v>
                </c:pt>
                <c:pt idx="6">
                  <c:v>Estado de México</c:v>
                </c:pt>
                <c:pt idx="7">
                  <c:v>Zacatecas</c:v>
                </c:pt>
                <c:pt idx="8">
                  <c:v>Hidalgo</c:v>
                </c:pt>
                <c:pt idx="9">
                  <c:v>Tamaulipas</c:v>
                </c:pt>
                <c:pt idx="10">
                  <c:v>Campeche</c:v>
                </c:pt>
                <c:pt idx="11">
                  <c:v>Querétaro</c:v>
                </c:pt>
                <c:pt idx="12">
                  <c:v>Michoacán</c:v>
                </c:pt>
                <c:pt idx="13">
                  <c:v>Chihuahua</c:v>
                </c:pt>
                <c:pt idx="14">
                  <c:v>Guerrero</c:v>
                </c:pt>
                <c:pt idx="15">
                  <c:v>Guanajuato</c:v>
                </c:pt>
                <c:pt idx="16">
                  <c:v>Durango</c:v>
                </c:pt>
                <c:pt idx="17">
                  <c:v>Quintana Roo</c:v>
                </c:pt>
                <c:pt idx="18">
                  <c:v>San Luis Potosí</c:v>
                </c:pt>
                <c:pt idx="19">
                  <c:v>Baja California Sur</c:v>
                </c:pt>
                <c:pt idx="20">
                  <c:v>Nacional</c:v>
                </c:pt>
                <c:pt idx="21">
                  <c:v>Sinaloa</c:v>
                </c:pt>
                <c:pt idx="22">
                  <c:v>Ciudad de México</c:v>
                </c:pt>
                <c:pt idx="23">
                  <c:v>Tabasco</c:v>
                </c:pt>
                <c:pt idx="24">
                  <c:v>Oaxaca</c:v>
                </c:pt>
                <c:pt idx="25">
                  <c:v>Puebla</c:v>
                </c:pt>
                <c:pt idx="26">
                  <c:v>Jalisco</c:v>
                </c:pt>
                <c:pt idx="27">
                  <c:v>Nuevo León</c:v>
                </c:pt>
                <c:pt idx="28">
                  <c:v>Yucatán</c:v>
                </c:pt>
                <c:pt idx="29">
                  <c:v>Coahuila</c:v>
                </c:pt>
                <c:pt idx="30">
                  <c:v>Aguascalientes</c:v>
                </c:pt>
                <c:pt idx="31">
                  <c:v>Chiapas</c:v>
                </c:pt>
                <c:pt idx="32">
                  <c:v>Baja California</c:v>
                </c:pt>
              </c:strCache>
            </c:strRef>
          </c:cat>
          <c:val>
            <c:numRef>
              <c:f>'F103'!$B$6:$B$38</c:f>
              <c:numCache>
                <c:formatCode>0.0%</c:formatCode>
                <c:ptCount val="33"/>
                <c:pt idx="0">
                  <c:v>-0.51246969166025125</c:v>
                </c:pt>
                <c:pt idx="1">
                  <c:v>-0.33483878667302935</c:v>
                </c:pt>
                <c:pt idx="2">
                  <c:v>-0.30346063637356802</c:v>
                </c:pt>
                <c:pt idx="3">
                  <c:v>-0.27404956548460524</c:v>
                </c:pt>
                <c:pt idx="4">
                  <c:v>-0.18524685106418304</c:v>
                </c:pt>
                <c:pt idx="5">
                  <c:v>-0.17017174713100169</c:v>
                </c:pt>
                <c:pt idx="6">
                  <c:v>-0.13622446139036648</c:v>
                </c:pt>
                <c:pt idx="7">
                  <c:v>-0.13562234555717534</c:v>
                </c:pt>
                <c:pt idx="8">
                  <c:v>-9.1356394968152399E-2</c:v>
                </c:pt>
                <c:pt idx="9">
                  <c:v>-9.0440964794912704E-2</c:v>
                </c:pt>
                <c:pt idx="10">
                  <c:v>-7.0461049631903694E-2</c:v>
                </c:pt>
                <c:pt idx="11">
                  <c:v>-6.4330733340473345E-2</c:v>
                </c:pt>
                <c:pt idx="12">
                  <c:v>-6.2016967754043861E-2</c:v>
                </c:pt>
                <c:pt idx="13">
                  <c:v>-5.8159091693290477E-2</c:v>
                </c:pt>
                <c:pt idx="14">
                  <c:v>-4.2672843816275896E-2</c:v>
                </c:pt>
                <c:pt idx="15">
                  <c:v>-2.7381973660272396E-2</c:v>
                </c:pt>
                <c:pt idx="16">
                  <c:v>-2.131546509564286E-2</c:v>
                </c:pt>
                <c:pt idx="17">
                  <c:v>7.2205699988225902E-4</c:v>
                </c:pt>
                <c:pt idx="18">
                  <c:v>1.6232471286725669E-3</c:v>
                </c:pt>
                <c:pt idx="19">
                  <c:v>1.1578618519740402E-2</c:v>
                </c:pt>
                <c:pt idx="20">
                  <c:v>2.3138981424309701E-2</c:v>
                </c:pt>
                <c:pt idx="21">
                  <c:v>3.3476681174351208E-2</c:v>
                </c:pt>
                <c:pt idx="22">
                  <c:v>3.6191373413361649E-2</c:v>
                </c:pt>
                <c:pt idx="23">
                  <c:v>5.4407568707940612E-2</c:v>
                </c:pt>
                <c:pt idx="24">
                  <c:v>8.8586185638117154E-2</c:v>
                </c:pt>
                <c:pt idx="25">
                  <c:v>9.452050102809717E-2</c:v>
                </c:pt>
                <c:pt idx="26">
                  <c:v>0.12009926118391379</c:v>
                </c:pt>
                <c:pt idx="27">
                  <c:v>0.1531494245228302</c:v>
                </c:pt>
                <c:pt idx="28">
                  <c:v>0.18509735018833218</c:v>
                </c:pt>
                <c:pt idx="29">
                  <c:v>0.23217200632307811</c:v>
                </c:pt>
                <c:pt idx="30">
                  <c:v>0.2565434519606824</c:v>
                </c:pt>
                <c:pt idx="31">
                  <c:v>0.39684158933029634</c:v>
                </c:pt>
                <c:pt idx="32">
                  <c:v>0.42989859435108224</c:v>
                </c:pt>
              </c:numCache>
            </c:numRef>
          </c:val>
          <c:extLst>
            <c:ext xmlns:c16="http://schemas.microsoft.com/office/drawing/2014/chart" uri="{C3380CC4-5D6E-409C-BE32-E72D297353CC}">
              <c16:uniqueId val="{00000028-EE9D-4132-B9D5-FC99F801BE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84D-42A8-BC33-6F1C9657DCCE}"/>
              </c:ext>
            </c:extLst>
          </c:dPt>
          <c:dPt>
            <c:idx val="1"/>
            <c:invertIfNegative val="0"/>
            <c:bubble3D val="0"/>
            <c:spPr>
              <a:solidFill>
                <a:srgbClr val="7C878E"/>
              </a:solidFill>
              <a:ln>
                <a:noFill/>
              </a:ln>
              <a:effectLst/>
            </c:spPr>
            <c:extLst>
              <c:ext xmlns:c16="http://schemas.microsoft.com/office/drawing/2014/chart" uri="{C3380CC4-5D6E-409C-BE32-E72D297353CC}">
                <c16:uniqueId val="{00000003-C84D-42A8-BC33-6F1C9657DCCE}"/>
              </c:ext>
            </c:extLst>
          </c:dPt>
          <c:dPt>
            <c:idx val="2"/>
            <c:invertIfNegative val="0"/>
            <c:bubble3D val="0"/>
            <c:spPr>
              <a:solidFill>
                <a:srgbClr val="7C878E"/>
              </a:solidFill>
              <a:ln>
                <a:noFill/>
              </a:ln>
              <a:effectLst/>
            </c:spPr>
            <c:extLst>
              <c:ext xmlns:c16="http://schemas.microsoft.com/office/drawing/2014/chart" uri="{C3380CC4-5D6E-409C-BE32-E72D297353CC}">
                <c16:uniqueId val="{00000005-C84D-42A8-BC33-6F1C9657DCCE}"/>
              </c:ext>
            </c:extLst>
          </c:dPt>
          <c:dPt>
            <c:idx val="3"/>
            <c:invertIfNegative val="0"/>
            <c:bubble3D val="0"/>
            <c:spPr>
              <a:solidFill>
                <a:srgbClr val="7C878E"/>
              </a:solidFill>
              <a:ln>
                <a:noFill/>
              </a:ln>
              <a:effectLst/>
            </c:spPr>
            <c:extLst>
              <c:ext xmlns:c16="http://schemas.microsoft.com/office/drawing/2014/chart" uri="{C3380CC4-5D6E-409C-BE32-E72D297353CC}">
                <c16:uniqueId val="{00000007-C84D-42A8-BC33-6F1C9657DCCE}"/>
              </c:ext>
            </c:extLst>
          </c:dPt>
          <c:dPt>
            <c:idx val="4"/>
            <c:invertIfNegative val="0"/>
            <c:bubble3D val="0"/>
            <c:spPr>
              <a:solidFill>
                <a:srgbClr val="7C878E"/>
              </a:solidFill>
              <a:ln>
                <a:noFill/>
              </a:ln>
              <a:effectLst/>
            </c:spPr>
            <c:extLst>
              <c:ext xmlns:c16="http://schemas.microsoft.com/office/drawing/2014/chart" uri="{C3380CC4-5D6E-409C-BE32-E72D297353CC}">
                <c16:uniqueId val="{00000009-C84D-42A8-BC33-6F1C9657DCCE}"/>
              </c:ext>
            </c:extLst>
          </c:dPt>
          <c:dPt>
            <c:idx val="5"/>
            <c:invertIfNegative val="0"/>
            <c:bubble3D val="0"/>
            <c:spPr>
              <a:solidFill>
                <a:srgbClr val="7C878E"/>
              </a:solidFill>
              <a:ln>
                <a:noFill/>
              </a:ln>
              <a:effectLst/>
            </c:spPr>
            <c:extLst>
              <c:ext xmlns:c16="http://schemas.microsoft.com/office/drawing/2014/chart" uri="{C3380CC4-5D6E-409C-BE32-E72D297353CC}">
                <c16:uniqueId val="{0000000B-C84D-42A8-BC33-6F1C9657DCCE}"/>
              </c:ext>
            </c:extLst>
          </c:dPt>
          <c:dPt>
            <c:idx val="6"/>
            <c:invertIfNegative val="0"/>
            <c:bubble3D val="0"/>
            <c:spPr>
              <a:solidFill>
                <a:srgbClr val="7C878E"/>
              </a:solidFill>
              <a:ln>
                <a:noFill/>
              </a:ln>
              <a:effectLst/>
            </c:spPr>
            <c:extLst>
              <c:ext xmlns:c16="http://schemas.microsoft.com/office/drawing/2014/chart" uri="{C3380CC4-5D6E-409C-BE32-E72D297353CC}">
                <c16:uniqueId val="{0000000D-C84D-42A8-BC33-6F1C9657DCCE}"/>
              </c:ext>
            </c:extLst>
          </c:dPt>
          <c:dPt>
            <c:idx val="7"/>
            <c:invertIfNegative val="0"/>
            <c:bubble3D val="0"/>
            <c:spPr>
              <a:solidFill>
                <a:srgbClr val="7C878E"/>
              </a:solidFill>
              <a:ln>
                <a:noFill/>
              </a:ln>
              <a:effectLst/>
            </c:spPr>
            <c:extLst>
              <c:ext xmlns:c16="http://schemas.microsoft.com/office/drawing/2014/chart" uri="{C3380CC4-5D6E-409C-BE32-E72D297353CC}">
                <c16:uniqueId val="{0000000F-C84D-42A8-BC33-6F1C9657DCCE}"/>
              </c:ext>
            </c:extLst>
          </c:dPt>
          <c:dPt>
            <c:idx val="8"/>
            <c:invertIfNegative val="0"/>
            <c:bubble3D val="0"/>
            <c:spPr>
              <a:solidFill>
                <a:srgbClr val="7C878E"/>
              </a:solidFill>
              <a:ln>
                <a:noFill/>
              </a:ln>
              <a:effectLst/>
            </c:spPr>
            <c:extLst>
              <c:ext xmlns:c16="http://schemas.microsoft.com/office/drawing/2014/chart" uri="{C3380CC4-5D6E-409C-BE32-E72D297353CC}">
                <c16:uniqueId val="{00000011-C84D-42A8-BC33-6F1C9657DCCE}"/>
              </c:ext>
            </c:extLst>
          </c:dPt>
          <c:dPt>
            <c:idx val="9"/>
            <c:invertIfNegative val="0"/>
            <c:bubble3D val="0"/>
            <c:spPr>
              <a:solidFill>
                <a:srgbClr val="7C878E"/>
              </a:solidFill>
              <a:ln>
                <a:noFill/>
              </a:ln>
              <a:effectLst/>
            </c:spPr>
            <c:extLst>
              <c:ext xmlns:c16="http://schemas.microsoft.com/office/drawing/2014/chart" uri="{C3380CC4-5D6E-409C-BE32-E72D297353CC}">
                <c16:uniqueId val="{00000013-C84D-42A8-BC33-6F1C9657DCCE}"/>
              </c:ext>
            </c:extLst>
          </c:dPt>
          <c:dPt>
            <c:idx val="10"/>
            <c:invertIfNegative val="0"/>
            <c:bubble3D val="0"/>
            <c:spPr>
              <a:solidFill>
                <a:srgbClr val="FBBB27"/>
              </a:solidFill>
              <a:ln>
                <a:noFill/>
              </a:ln>
              <a:effectLst/>
            </c:spPr>
            <c:extLst>
              <c:ext xmlns:c16="http://schemas.microsoft.com/office/drawing/2014/chart" uri="{C3380CC4-5D6E-409C-BE32-E72D297353CC}">
                <c16:uniqueId val="{00000015-C84D-42A8-BC33-6F1C9657DCC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84D-42A8-BC33-6F1C9657DCC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84D-42A8-BC33-6F1C9657DCC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84D-42A8-BC33-6F1C9657DCC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84D-42A8-BC33-6F1C9657DCC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84D-42A8-BC33-6F1C9657DCC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84D-42A8-BC33-6F1C9657DCC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84D-42A8-BC33-6F1C9657DCCE}"/>
              </c:ext>
            </c:extLst>
          </c:dPt>
          <c:dPt>
            <c:idx val="18"/>
            <c:invertIfNegative val="0"/>
            <c:bubble3D val="0"/>
            <c:spPr>
              <a:solidFill>
                <a:srgbClr val="95682B"/>
              </a:solidFill>
              <a:ln>
                <a:noFill/>
              </a:ln>
              <a:effectLst/>
            </c:spPr>
            <c:extLst>
              <c:ext xmlns:c16="http://schemas.microsoft.com/office/drawing/2014/chart" uri="{C3380CC4-5D6E-409C-BE32-E72D297353CC}">
                <c16:uniqueId val="{00000025-C84D-42A8-BC33-6F1C9657DCCE}"/>
              </c:ext>
            </c:extLst>
          </c:dPt>
          <c:dPt>
            <c:idx val="29"/>
            <c:invertIfNegative val="0"/>
            <c:bubble3D val="0"/>
            <c:spPr>
              <a:solidFill>
                <a:srgbClr val="7C878E"/>
              </a:solidFill>
              <a:ln>
                <a:noFill/>
              </a:ln>
              <a:effectLst/>
            </c:spPr>
            <c:extLst>
              <c:ext xmlns:c16="http://schemas.microsoft.com/office/drawing/2014/chart" uri="{C3380CC4-5D6E-409C-BE32-E72D297353CC}">
                <c16:uniqueId val="{00000027-C84D-42A8-BC33-6F1C9657DCC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Guerrero</c:v>
                </c:pt>
                <c:pt idx="1">
                  <c:v>Hidalgo</c:v>
                </c:pt>
                <c:pt idx="2">
                  <c:v>Yucatán</c:v>
                </c:pt>
                <c:pt idx="3">
                  <c:v>Campeche</c:v>
                </c:pt>
                <c:pt idx="4">
                  <c:v>Guanajuato</c:v>
                </c:pt>
                <c:pt idx="5">
                  <c:v>Veracruz</c:v>
                </c:pt>
                <c:pt idx="6">
                  <c:v>Oaxaca</c:v>
                </c:pt>
                <c:pt idx="7">
                  <c:v>Coahuila</c:v>
                </c:pt>
                <c:pt idx="8">
                  <c:v>Ciudad de México</c:v>
                </c:pt>
                <c:pt idx="9">
                  <c:v>Puebla</c:v>
                </c:pt>
                <c:pt idx="10">
                  <c:v>Jalisco</c:v>
                </c:pt>
                <c:pt idx="11">
                  <c:v>Querétaro</c:v>
                </c:pt>
                <c:pt idx="12">
                  <c:v>Morelos</c:v>
                </c:pt>
                <c:pt idx="13">
                  <c:v>Quintana Roo</c:v>
                </c:pt>
                <c:pt idx="14">
                  <c:v>Aguascalientes</c:v>
                </c:pt>
                <c:pt idx="15">
                  <c:v>Chiapas</c:v>
                </c:pt>
                <c:pt idx="16">
                  <c:v>Estado de México</c:v>
                </c:pt>
                <c:pt idx="17">
                  <c:v>San Luis Potosí</c:v>
                </c:pt>
                <c:pt idx="18">
                  <c:v>Nacional</c:v>
                </c:pt>
                <c:pt idx="19">
                  <c:v>Tamaulipas</c:v>
                </c:pt>
                <c:pt idx="20">
                  <c:v>Tlaxcala</c:v>
                </c:pt>
                <c:pt idx="21">
                  <c:v>Nuevo León</c:v>
                </c:pt>
                <c:pt idx="22">
                  <c:v>Zacatecas</c:v>
                </c:pt>
                <c:pt idx="23">
                  <c:v>Durango</c:v>
                </c:pt>
                <c:pt idx="24">
                  <c:v>Sonora</c:v>
                </c:pt>
                <c:pt idx="25">
                  <c:v>Colima</c:v>
                </c:pt>
                <c:pt idx="26">
                  <c:v>Michoacán</c:v>
                </c:pt>
                <c:pt idx="27">
                  <c:v>Tabasco</c:v>
                </c:pt>
                <c:pt idx="28">
                  <c:v>Chihuahua</c:v>
                </c:pt>
                <c:pt idx="29">
                  <c:v>Baja California Sur</c:v>
                </c:pt>
                <c:pt idx="30">
                  <c:v>Sinaloa</c:v>
                </c:pt>
                <c:pt idx="31">
                  <c:v>Baja California</c:v>
                </c:pt>
                <c:pt idx="32">
                  <c:v>Nayarit</c:v>
                </c:pt>
              </c:strCache>
            </c:strRef>
          </c:cat>
          <c:val>
            <c:numRef>
              <c:f>'F104'!$B$6:$B$38</c:f>
              <c:numCache>
                <c:formatCode>0.0</c:formatCode>
                <c:ptCount val="33"/>
                <c:pt idx="0">
                  <c:v>-28.706624605678201</c:v>
                </c:pt>
                <c:pt idx="1">
                  <c:v>-17.773420704126</c:v>
                </c:pt>
                <c:pt idx="2">
                  <c:v>-11.2485601242049</c:v>
                </c:pt>
                <c:pt idx="3">
                  <c:v>-10.591944962018101</c:v>
                </c:pt>
                <c:pt idx="4">
                  <c:v>-8.5966738891859205</c:v>
                </c:pt>
                <c:pt idx="5">
                  <c:v>-8.1065843743509092</c:v>
                </c:pt>
                <c:pt idx="6">
                  <c:v>-6.5171996922738797</c:v>
                </c:pt>
                <c:pt idx="7">
                  <c:v>-6.5058777172128499</c:v>
                </c:pt>
                <c:pt idx="8">
                  <c:v>-6.4429026538254996</c:v>
                </c:pt>
                <c:pt idx="9">
                  <c:v>-6.3073023865008802</c:v>
                </c:pt>
                <c:pt idx="10">
                  <c:v>-6.0874589192190598</c:v>
                </c:pt>
                <c:pt idx="11">
                  <c:v>-5.76440562205687</c:v>
                </c:pt>
                <c:pt idx="12">
                  <c:v>-5.7072226999140199</c:v>
                </c:pt>
                <c:pt idx="13">
                  <c:v>-5.3535757091490197</c:v>
                </c:pt>
                <c:pt idx="14">
                  <c:v>-5.1183064955540898</c:v>
                </c:pt>
                <c:pt idx="15">
                  <c:v>-4.4565743107855997</c:v>
                </c:pt>
                <c:pt idx="16">
                  <c:v>-3.77638422854975</c:v>
                </c:pt>
                <c:pt idx="17">
                  <c:v>-3.5537538623081701</c:v>
                </c:pt>
                <c:pt idx="18">
                  <c:v>-3.0226032433062202</c:v>
                </c:pt>
                <c:pt idx="19">
                  <c:v>-2.38964276650694</c:v>
                </c:pt>
                <c:pt idx="20">
                  <c:v>-2.0923386989843298</c:v>
                </c:pt>
                <c:pt idx="21">
                  <c:v>-1.78770005669181</c:v>
                </c:pt>
                <c:pt idx="22">
                  <c:v>-1.5968191874819699</c:v>
                </c:pt>
                <c:pt idx="23">
                  <c:v>-1.1251431024613701</c:v>
                </c:pt>
                <c:pt idx="24">
                  <c:v>-0.90674789128397704</c:v>
                </c:pt>
                <c:pt idx="25">
                  <c:v>-0.775193798449614</c:v>
                </c:pt>
                <c:pt idx="26">
                  <c:v>-0.53322264440116596</c:v>
                </c:pt>
                <c:pt idx="27">
                  <c:v>0.71660356949703197</c:v>
                </c:pt>
                <c:pt idx="28">
                  <c:v>2.6444992918889199</c:v>
                </c:pt>
                <c:pt idx="29">
                  <c:v>4.0650406504065204</c:v>
                </c:pt>
                <c:pt idx="30">
                  <c:v>4.7133597633880902</c:v>
                </c:pt>
                <c:pt idx="31">
                  <c:v>5.71854093996558</c:v>
                </c:pt>
                <c:pt idx="32">
                  <c:v>8.7638376383763799</c:v>
                </c:pt>
              </c:numCache>
            </c:numRef>
          </c:val>
          <c:extLst>
            <c:ext xmlns:c16="http://schemas.microsoft.com/office/drawing/2014/chart" uri="{C3380CC4-5D6E-409C-BE32-E72D297353CC}">
              <c16:uniqueId val="{00000028-C84D-42A8-BC33-6F1C9657DCC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74A-420D-85BA-3DA38CA8F83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74A-420D-85BA-3DA38CA8F83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74A-420D-85BA-3DA38CA8F83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74A-420D-85BA-3DA38CA8F83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74A-420D-85BA-3DA38CA8F83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74A-420D-85BA-3DA38CA8F83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74A-420D-85BA-3DA38CA8F830}"/>
              </c:ext>
            </c:extLst>
          </c:dPt>
          <c:dPt>
            <c:idx val="7"/>
            <c:invertIfNegative val="0"/>
            <c:bubble3D val="0"/>
            <c:spPr>
              <a:solidFill>
                <a:srgbClr val="7C878E"/>
              </a:solidFill>
              <a:ln>
                <a:noFill/>
              </a:ln>
              <a:effectLst/>
            </c:spPr>
            <c:extLst>
              <c:ext xmlns:c16="http://schemas.microsoft.com/office/drawing/2014/chart" uri="{C3380CC4-5D6E-409C-BE32-E72D297353CC}">
                <c16:uniqueId val="{0000000F-374A-420D-85BA-3DA38CA8F830}"/>
              </c:ext>
            </c:extLst>
          </c:dPt>
          <c:dPt>
            <c:idx val="8"/>
            <c:invertIfNegative val="0"/>
            <c:bubble3D val="0"/>
            <c:spPr>
              <a:solidFill>
                <a:srgbClr val="7C878E"/>
              </a:solidFill>
              <a:ln>
                <a:noFill/>
              </a:ln>
              <a:effectLst/>
            </c:spPr>
            <c:extLst>
              <c:ext xmlns:c16="http://schemas.microsoft.com/office/drawing/2014/chart" uri="{C3380CC4-5D6E-409C-BE32-E72D297353CC}">
                <c16:uniqueId val="{00000011-374A-420D-85BA-3DA38CA8F830}"/>
              </c:ext>
            </c:extLst>
          </c:dPt>
          <c:dPt>
            <c:idx val="9"/>
            <c:invertIfNegative val="0"/>
            <c:bubble3D val="0"/>
            <c:spPr>
              <a:solidFill>
                <a:srgbClr val="7C878E"/>
              </a:solidFill>
              <a:ln>
                <a:noFill/>
              </a:ln>
              <a:effectLst/>
            </c:spPr>
            <c:extLst>
              <c:ext xmlns:c16="http://schemas.microsoft.com/office/drawing/2014/chart" uri="{C3380CC4-5D6E-409C-BE32-E72D297353CC}">
                <c16:uniqueId val="{00000013-374A-420D-85BA-3DA38CA8F83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74A-420D-85BA-3DA38CA8F83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74A-420D-85BA-3DA38CA8F83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74A-420D-85BA-3DA38CA8F83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74A-420D-85BA-3DA38CA8F83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74A-420D-85BA-3DA38CA8F830}"/>
              </c:ext>
            </c:extLst>
          </c:dPt>
          <c:dPt>
            <c:idx val="15"/>
            <c:invertIfNegative val="0"/>
            <c:bubble3D val="0"/>
            <c:spPr>
              <a:solidFill>
                <a:srgbClr val="FBBB27"/>
              </a:solidFill>
              <a:ln>
                <a:noFill/>
              </a:ln>
              <a:effectLst/>
            </c:spPr>
            <c:extLst>
              <c:ext xmlns:c16="http://schemas.microsoft.com/office/drawing/2014/chart" uri="{C3380CC4-5D6E-409C-BE32-E72D297353CC}">
                <c16:uniqueId val="{0000001F-374A-420D-85BA-3DA38CA8F83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74A-420D-85BA-3DA38CA8F83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74A-420D-85BA-3DA38CA8F830}"/>
              </c:ext>
            </c:extLst>
          </c:dPt>
          <c:dPt>
            <c:idx val="20"/>
            <c:invertIfNegative val="0"/>
            <c:bubble3D val="0"/>
            <c:spPr>
              <a:solidFill>
                <a:srgbClr val="95682B"/>
              </a:solidFill>
              <a:ln>
                <a:noFill/>
              </a:ln>
              <a:effectLst/>
            </c:spPr>
            <c:extLst>
              <c:ext xmlns:c16="http://schemas.microsoft.com/office/drawing/2014/chart" uri="{C3380CC4-5D6E-409C-BE32-E72D297353CC}">
                <c16:uniqueId val="{00000025-374A-420D-85BA-3DA38CA8F830}"/>
              </c:ext>
            </c:extLst>
          </c:dPt>
          <c:dPt>
            <c:idx val="29"/>
            <c:invertIfNegative val="0"/>
            <c:bubble3D val="0"/>
            <c:spPr>
              <a:solidFill>
                <a:srgbClr val="7C878E"/>
              </a:solidFill>
              <a:ln>
                <a:noFill/>
              </a:ln>
              <a:effectLst/>
            </c:spPr>
            <c:extLst>
              <c:ext xmlns:c16="http://schemas.microsoft.com/office/drawing/2014/chart" uri="{C3380CC4-5D6E-409C-BE32-E72D297353CC}">
                <c16:uniqueId val="{00000027-374A-420D-85BA-3DA38CA8F83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'F105'!$A$6:$A$38</c:f>
              <c:strCache>
                <c:ptCount val="33"/>
                <c:pt idx="0">
                  <c:v>Guerrero</c:v>
                </c:pt>
                <c:pt idx="1">
                  <c:v>Hidalgo</c:v>
                </c:pt>
                <c:pt idx="2">
                  <c:v>Yucatán</c:v>
                </c:pt>
                <c:pt idx="3">
                  <c:v>Veracruz</c:v>
                </c:pt>
                <c:pt idx="4">
                  <c:v>Guanajuato</c:v>
                </c:pt>
                <c:pt idx="5">
                  <c:v>Zacatecas</c:v>
                </c:pt>
                <c:pt idx="6">
                  <c:v>Ciudad de México</c:v>
                </c:pt>
                <c:pt idx="7">
                  <c:v>Campeche</c:v>
                </c:pt>
                <c:pt idx="8">
                  <c:v>Puebla</c:v>
                </c:pt>
                <c:pt idx="9">
                  <c:v>Chiapas</c:v>
                </c:pt>
                <c:pt idx="10">
                  <c:v>Coahuila</c:v>
                </c:pt>
                <c:pt idx="11">
                  <c:v>Morelos</c:v>
                </c:pt>
                <c:pt idx="12">
                  <c:v>Oaxaca</c:v>
                </c:pt>
                <c:pt idx="13">
                  <c:v>Sonora</c:v>
                </c:pt>
                <c:pt idx="14">
                  <c:v>Aguascalientes</c:v>
                </c:pt>
                <c:pt idx="15">
                  <c:v>Jalisco</c:v>
                </c:pt>
                <c:pt idx="16">
                  <c:v>Querétaro</c:v>
                </c:pt>
                <c:pt idx="17">
                  <c:v>Estado de México</c:v>
                </c:pt>
                <c:pt idx="18">
                  <c:v>Quintana Roo</c:v>
                </c:pt>
                <c:pt idx="19">
                  <c:v>Tlaxcala</c:v>
                </c:pt>
                <c:pt idx="20">
                  <c:v>Nacional</c:v>
                </c:pt>
                <c:pt idx="21">
                  <c:v>San Luis Potosí</c:v>
                </c:pt>
                <c:pt idx="22">
                  <c:v>Michoacán</c:v>
                </c:pt>
                <c:pt idx="23">
                  <c:v>Nuevo León</c:v>
                </c:pt>
                <c:pt idx="24">
                  <c:v>Tabasco</c:v>
                </c:pt>
                <c:pt idx="25">
                  <c:v>Tamaulipas</c:v>
                </c:pt>
                <c:pt idx="26">
                  <c:v>Durango</c:v>
                </c:pt>
                <c:pt idx="27">
                  <c:v>Colima</c:v>
                </c:pt>
                <c:pt idx="28">
                  <c:v>Chihuahua</c:v>
                </c:pt>
                <c:pt idx="29">
                  <c:v>Nayarit</c:v>
                </c:pt>
                <c:pt idx="30">
                  <c:v>Baja California</c:v>
                </c:pt>
                <c:pt idx="31">
                  <c:v>Sinaloa</c:v>
                </c:pt>
                <c:pt idx="32">
                  <c:v>Baja California Sur</c:v>
                </c:pt>
              </c:strCache>
            </c:strRef>
          </c:cat>
          <c:val>
            <c:numRef>
              <c:f>'F105'!$B$6:$B$38</c:f>
              <c:numCache>
                <c:formatCode>0.0</c:formatCode>
                <c:ptCount val="33"/>
                <c:pt idx="0">
                  <c:v>-33.565982591015903</c:v>
                </c:pt>
                <c:pt idx="1">
                  <c:v>-20.130542010464001</c:v>
                </c:pt>
                <c:pt idx="2">
                  <c:v>-11.288707098954101</c:v>
                </c:pt>
                <c:pt idx="3">
                  <c:v>-10.159889843026599</c:v>
                </c:pt>
                <c:pt idx="4">
                  <c:v>-9.4459495709116794</c:v>
                </c:pt>
                <c:pt idx="5">
                  <c:v>-9.1463475789266706</c:v>
                </c:pt>
                <c:pt idx="6">
                  <c:v>-9.0200986620694401</c:v>
                </c:pt>
                <c:pt idx="7">
                  <c:v>-8.5959885386819508</c:v>
                </c:pt>
                <c:pt idx="8">
                  <c:v>-7.9598857425166303</c:v>
                </c:pt>
                <c:pt idx="9">
                  <c:v>-7.1361130945348199</c:v>
                </c:pt>
                <c:pt idx="10">
                  <c:v>-6.97157577321813</c:v>
                </c:pt>
                <c:pt idx="11">
                  <c:v>-6.6384374574706602</c:v>
                </c:pt>
                <c:pt idx="12">
                  <c:v>-6.0564622106410004</c:v>
                </c:pt>
                <c:pt idx="13">
                  <c:v>-5.1545089059326399</c:v>
                </c:pt>
                <c:pt idx="14">
                  <c:v>-4.6808336289884203</c:v>
                </c:pt>
                <c:pt idx="15">
                  <c:v>-4.65800234952252</c:v>
                </c:pt>
                <c:pt idx="16">
                  <c:v>-4.20937983564927</c:v>
                </c:pt>
                <c:pt idx="17">
                  <c:v>-4.0482360274475298</c:v>
                </c:pt>
                <c:pt idx="18">
                  <c:v>-3.6137464844502598</c:v>
                </c:pt>
                <c:pt idx="19">
                  <c:v>-3.3012607144186199</c:v>
                </c:pt>
                <c:pt idx="20">
                  <c:v>-2.8989153642526899</c:v>
                </c:pt>
                <c:pt idx="21">
                  <c:v>-2.63697856513408</c:v>
                </c:pt>
                <c:pt idx="22">
                  <c:v>-0.76653800329989896</c:v>
                </c:pt>
                <c:pt idx="23">
                  <c:v>-0.42408511489332401</c:v>
                </c:pt>
                <c:pt idx="24">
                  <c:v>0.53715240066394299</c:v>
                </c:pt>
                <c:pt idx="25">
                  <c:v>0.63554572046902202</c:v>
                </c:pt>
                <c:pt idx="26">
                  <c:v>1.5659220992310099</c:v>
                </c:pt>
                <c:pt idx="27">
                  <c:v>1.6030128917000599</c:v>
                </c:pt>
                <c:pt idx="28">
                  <c:v>3.9921548445247499</c:v>
                </c:pt>
                <c:pt idx="29">
                  <c:v>5.0216391463213403</c:v>
                </c:pt>
                <c:pt idx="30">
                  <c:v>5.9984986363051096</c:v>
                </c:pt>
                <c:pt idx="31">
                  <c:v>6.6151331757477996</c:v>
                </c:pt>
                <c:pt idx="32">
                  <c:v>10.833464000114001</c:v>
                </c:pt>
              </c:numCache>
            </c:numRef>
          </c:val>
          <c:extLst>
            <c:ext xmlns:c16="http://schemas.microsoft.com/office/drawing/2014/chart" uri="{C3380CC4-5D6E-409C-BE32-E72D297353CC}">
              <c16:uniqueId val="{00000028-374A-420D-85BA-3DA38CA8F83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'F11'!$D$6</c:f>
              <c:strCache>
                <c:ptCount val="1"/>
                <c:pt idx="0">
                  <c:v>Jalisco</c:v>
                </c:pt>
              </c:strCache>
            </c:strRef>
          </c:tx>
          <c:spPr>
            <a:ln w="28575" cap="rnd">
              <a:solidFill>
                <a:srgbClr val="FBBB27"/>
              </a:solidFill>
              <a:round/>
            </a:ln>
            <a:effectLst/>
          </c:spPr>
          <c:marker>
            <c:symbol val="none"/>
          </c:marker>
          <c:cat>
            <c:multiLvlStrRef>
              <c:f>'F11'!$B$7:$C$77</c:f>
              <c:multiLvlStrCache>
                <c:ptCount val="7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lvl>
              </c:multiLvlStrCache>
            </c:multiLvlStrRef>
          </c:cat>
          <c:val>
            <c:numRef>
              <c:f>'F11'!$D$7:$D$77</c:f>
              <c:numCache>
                <c:formatCode>0</c:formatCode>
                <c:ptCount val="71"/>
                <c:pt idx="0">
                  <c:v>281.25029999999998</c:v>
                </c:pt>
                <c:pt idx="1">
                  <c:v>363.35930000000002</c:v>
                </c:pt>
                <c:pt idx="2">
                  <c:v>372.2595</c:v>
                </c:pt>
                <c:pt idx="3">
                  <c:v>318.19600000000003</c:v>
                </c:pt>
                <c:pt idx="4">
                  <c:v>314.24560000000002</c:v>
                </c:pt>
                <c:pt idx="5">
                  <c:v>390.99720000000002</c:v>
                </c:pt>
                <c:pt idx="6">
                  <c:v>383.63510000000002</c:v>
                </c:pt>
                <c:pt idx="7">
                  <c:v>373.35120000000001</c:v>
                </c:pt>
                <c:pt idx="8">
                  <c:v>374.55380000000002</c:v>
                </c:pt>
                <c:pt idx="9">
                  <c:v>438.80119999999999</c:v>
                </c:pt>
                <c:pt idx="10">
                  <c:v>440.71850000000001</c:v>
                </c:pt>
                <c:pt idx="11">
                  <c:v>441.66649999999998</c:v>
                </c:pt>
                <c:pt idx="12">
                  <c:v>451.93959999999998</c:v>
                </c:pt>
                <c:pt idx="13">
                  <c:v>520.15599999999995</c:v>
                </c:pt>
                <c:pt idx="14">
                  <c:v>502.42309999999998</c:v>
                </c:pt>
                <c:pt idx="15">
                  <c:v>500.9563</c:v>
                </c:pt>
                <c:pt idx="16">
                  <c:v>483.60079999999999</c:v>
                </c:pt>
                <c:pt idx="17">
                  <c:v>520.48469999999998</c:v>
                </c:pt>
                <c:pt idx="18">
                  <c:v>511.0421</c:v>
                </c:pt>
                <c:pt idx="19">
                  <c:v>481.53309999999999</c:v>
                </c:pt>
                <c:pt idx="20">
                  <c:v>453.31529999999998</c:v>
                </c:pt>
                <c:pt idx="21">
                  <c:v>507.89150000000001</c:v>
                </c:pt>
                <c:pt idx="22">
                  <c:v>473.53640000000001</c:v>
                </c:pt>
                <c:pt idx="23">
                  <c:v>480.05059999999997</c:v>
                </c:pt>
                <c:pt idx="24">
                  <c:v>455.3365</c:v>
                </c:pt>
                <c:pt idx="25">
                  <c:v>448.97969999999998</c:v>
                </c:pt>
                <c:pt idx="26">
                  <c:v>409.86810000000003</c:v>
                </c:pt>
                <c:pt idx="27">
                  <c:v>380.90750000000003</c:v>
                </c:pt>
                <c:pt idx="28">
                  <c:v>413.49209999999999</c:v>
                </c:pt>
                <c:pt idx="29">
                  <c:v>470.30650000000003</c:v>
                </c:pt>
                <c:pt idx="30">
                  <c:v>444.37740000000002</c:v>
                </c:pt>
                <c:pt idx="31">
                  <c:v>427.39339999999999</c:v>
                </c:pt>
                <c:pt idx="32">
                  <c:v>438.07350000000002</c:v>
                </c:pt>
                <c:pt idx="33">
                  <c:v>486.71379999999999</c:v>
                </c:pt>
                <c:pt idx="34">
                  <c:v>504.24520000000001</c:v>
                </c:pt>
                <c:pt idx="35">
                  <c:v>466.75389999999999</c:v>
                </c:pt>
                <c:pt idx="36">
                  <c:v>463.43389999999999</c:v>
                </c:pt>
                <c:pt idx="37">
                  <c:v>542.90390000000002</c:v>
                </c:pt>
                <c:pt idx="38">
                  <c:v>436.4033</c:v>
                </c:pt>
                <c:pt idx="39">
                  <c:v>440.76440000000002</c:v>
                </c:pt>
                <c:pt idx="40">
                  <c:v>402.7842</c:v>
                </c:pt>
                <c:pt idx="41">
                  <c:v>479.92959999999999</c:v>
                </c:pt>
                <c:pt idx="42">
                  <c:v>438.79599999999999</c:v>
                </c:pt>
                <c:pt idx="43">
                  <c:v>433.50580000000002</c:v>
                </c:pt>
                <c:pt idx="44">
                  <c:v>459.30739999999997</c:v>
                </c:pt>
                <c:pt idx="45">
                  <c:v>489.02929999999998</c:v>
                </c:pt>
                <c:pt idx="46">
                  <c:v>464.12490000000003</c:v>
                </c:pt>
                <c:pt idx="47">
                  <c:v>547.39120000000003</c:v>
                </c:pt>
                <c:pt idx="48">
                  <c:v>539.39319999999998</c:v>
                </c:pt>
                <c:pt idx="49">
                  <c:v>505.48239999999998</c:v>
                </c:pt>
                <c:pt idx="50">
                  <c:v>577.65</c:v>
                </c:pt>
                <c:pt idx="51">
                  <c:v>551.58860000000004</c:v>
                </c:pt>
                <c:pt idx="52">
                  <c:v>587.31209999999999</c:v>
                </c:pt>
                <c:pt idx="53">
                  <c:v>651.80370000000005</c:v>
                </c:pt>
                <c:pt idx="54">
                  <c:v>636.18830000000003</c:v>
                </c:pt>
                <c:pt idx="55">
                  <c:v>645.49800000000005</c:v>
                </c:pt>
                <c:pt idx="56">
                  <c:v>652.44740000000002</c:v>
                </c:pt>
                <c:pt idx="57">
                  <c:v>720.10469999999998</c:v>
                </c:pt>
                <c:pt idx="58">
                  <c:v>727.20370000000003</c:v>
                </c:pt>
                <c:pt idx="59">
                  <c:v>781.68610000000001</c:v>
                </c:pt>
                <c:pt idx="60">
                  <c:v>710.56399999999996</c:v>
                </c:pt>
                <c:pt idx="61">
                  <c:v>906.6662</c:v>
                </c:pt>
                <c:pt idx="62">
                  <c:v>800.33910000000003</c:v>
                </c:pt>
                <c:pt idx="63">
                  <c:v>887.24109999999996</c:v>
                </c:pt>
                <c:pt idx="64">
                  <c:v>782.99509999999998</c:v>
                </c:pt>
                <c:pt idx="65">
                  <c:v>909.42049999999995</c:v>
                </c:pt>
                <c:pt idx="66">
                  <c:v>942.52949999999998</c:v>
                </c:pt>
                <c:pt idx="67">
                  <c:v>902.02269999999999</c:v>
                </c:pt>
                <c:pt idx="68">
                  <c:v>989.69060000000002</c:v>
                </c:pt>
                <c:pt idx="69">
                  <c:v>1043.2215000000001</c:v>
                </c:pt>
                <c:pt idx="70">
                  <c:v>1038.5597</c:v>
                </c:pt>
              </c:numCache>
            </c:numRef>
          </c:val>
          <c:smooth val="0"/>
          <c:extLst>
            <c:ext xmlns:c16="http://schemas.microsoft.com/office/drawing/2014/chart" uri="{C3380CC4-5D6E-409C-BE32-E72D297353CC}">
              <c16:uniqueId val="{00000000-1CD9-4C51-BEDB-5C2595D80C57}"/>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'F11'!$E$6</c:f>
              <c:strCache>
                <c:ptCount val="1"/>
                <c:pt idx="0">
                  <c:v>Nacional</c:v>
                </c:pt>
              </c:strCache>
            </c:strRef>
          </c:tx>
          <c:spPr>
            <a:ln w="28575" cap="rnd">
              <a:solidFill>
                <a:srgbClr val="95682B"/>
              </a:solidFill>
              <a:round/>
            </a:ln>
            <a:effectLst/>
          </c:spPr>
          <c:marker>
            <c:symbol val="none"/>
          </c:marker>
          <c:cat>
            <c:multiLvlStrRef>
              <c:f>'F11'!$B$7:$C$77</c:f>
              <c:multiLvlStrCache>
                <c:ptCount val="7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lvl>
              </c:multiLvlStrCache>
            </c:multiLvlStrRef>
          </c:cat>
          <c:val>
            <c:numRef>
              <c:f>'F11'!$E$7:$E$77</c:f>
              <c:numCache>
                <c:formatCode>0</c:formatCode>
                <c:ptCount val="71"/>
                <c:pt idx="0">
                  <c:v>3170.1266999999998</c:v>
                </c:pt>
                <c:pt idx="1">
                  <c:v>3904.6473000000001</c:v>
                </c:pt>
                <c:pt idx="2">
                  <c:v>4128.1166999999996</c:v>
                </c:pt>
                <c:pt idx="3">
                  <c:v>3935.7957000000001</c:v>
                </c:pt>
                <c:pt idx="4">
                  <c:v>3733.8611999999998</c:v>
                </c:pt>
                <c:pt idx="5">
                  <c:v>4968.6377000000002</c:v>
                </c:pt>
                <c:pt idx="6">
                  <c:v>5028.0245999999997</c:v>
                </c:pt>
                <c:pt idx="7">
                  <c:v>4601.2245000000003</c:v>
                </c:pt>
                <c:pt idx="8">
                  <c:v>4487.5228999999999</c:v>
                </c:pt>
                <c:pt idx="9">
                  <c:v>5733.8606</c:v>
                </c:pt>
                <c:pt idx="10">
                  <c:v>5785.5140000000001</c:v>
                </c:pt>
                <c:pt idx="11">
                  <c:v>5681.3734000000004</c:v>
                </c:pt>
                <c:pt idx="12">
                  <c:v>5734.3316999999997</c:v>
                </c:pt>
                <c:pt idx="13">
                  <c:v>6947.5631000000003</c:v>
                </c:pt>
                <c:pt idx="14">
                  <c:v>6666.8888999999999</c:v>
                </c:pt>
                <c:pt idx="15">
                  <c:v>6218.0514000000003</c:v>
                </c:pt>
                <c:pt idx="16">
                  <c:v>5916.2313000000004</c:v>
                </c:pt>
                <c:pt idx="17">
                  <c:v>6878.9088000000002</c:v>
                </c:pt>
                <c:pt idx="18">
                  <c:v>6967.7476999999999</c:v>
                </c:pt>
                <c:pt idx="19">
                  <c:v>6295.9301999999998</c:v>
                </c:pt>
                <c:pt idx="20">
                  <c:v>5757.7575999999999</c:v>
                </c:pt>
                <c:pt idx="21">
                  <c:v>6820.8968000000004</c:v>
                </c:pt>
                <c:pt idx="22">
                  <c:v>6394.5241999999998</c:v>
                </c:pt>
                <c:pt idx="23">
                  <c:v>6171.8065999999999</c:v>
                </c:pt>
                <c:pt idx="24">
                  <c:v>5498.8725999999997</c:v>
                </c:pt>
                <c:pt idx="25">
                  <c:v>5634.3179</c:v>
                </c:pt>
                <c:pt idx="26">
                  <c:v>5396.8438999999998</c:v>
                </c:pt>
                <c:pt idx="27">
                  <c:v>4776.2983000000004</c:v>
                </c:pt>
                <c:pt idx="28">
                  <c:v>4832.1288999999997</c:v>
                </c:pt>
                <c:pt idx="29">
                  <c:v>5835.8635999999997</c:v>
                </c:pt>
                <c:pt idx="30">
                  <c:v>5551.1360999999997</c:v>
                </c:pt>
                <c:pt idx="31">
                  <c:v>5084.7532000000001</c:v>
                </c:pt>
                <c:pt idx="32">
                  <c:v>5110.1385</c:v>
                </c:pt>
                <c:pt idx="33">
                  <c:v>6071.7138000000004</c:v>
                </c:pt>
                <c:pt idx="34">
                  <c:v>6136.5735999999997</c:v>
                </c:pt>
                <c:pt idx="35">
                  <c:v>5484.5456000000004</c:v>
                </c:pt>
                <c:pt idx="36">
                  <c:v>5386.2264999999998</c:v>
                </c:pt>
                <c:pt idx="37">
                  <c:v>6470.1481999999996</c:v>
                </c:pt>
                <c:pt idx="38">
                  <c:v>5413.9413999999997</c:v>
                </c:pt>
                <c:pt idx="39">
                  <c:v>5168.0060000000003</c:v>
                </c:pt>
                <c:pt idx="40">
                  <c:v>5040.3283000000001</c:v>
                </c:pt>
                <c:pt idx="41">
                  <c:v>6097.0291999999999</c:v>
                </c:pt>
                <c:pt idx="42">
                  <c:v>5672.2350999999999</c:v>
                </c:pt>
                <c:pt idx="43">
                  <c:v>5493.1585999999998</c:v>
                </c:pt>
                <c:pt idx="44">
                  <c:v>5459.7269999999999</c:v>
                </c:pt>
                <c:pt idx="45">
                  <c:v>6166.7767999999996</c:v>
                </c:pt>
                <c:pt idx="46">
                  <c:v>5967.5832</c:v>
                </c:pt>
                <c:pt idx="47">
                  <c:v>6053.1968999999999</c:v>
                </c:pt>
                <c:pt idx="48">
                  <c:v>5723.6171000000004</c:v>
                </c:pt>
                <c:pt idx="49">
                  <c:v>6353.2556000000004</c:v>
                </c:pt>
                <c:pt idx="50">
                  <c:v>6543.1661999999997</c:v>
                </c:pt>
                <c:pt idx="51">
                  <c:v>6164.7336999999998</c:v>
                </c:pt>
                <c:pt idx="52">
                  <c:v>6205.8492999999999</c:v>
                </c:pt>
                <c:pt idx="53">
                  <c:v>6961.8252000000002</c:v>
                </c:pt>
                <c:pt idx="54">
                  <c:v>6891.9841999999999</c:v>
                </c:pt>
                <c:pt idx="55">
                  <c:v>6933.6228000000001</c:v>
                </c:pt>
                <c:pt idx="56">
                  <c:v>6908.2604000000001</c:v>
                </c:pt>
                <c:pt idx="57">
                  <c:v>7651.6203999999998</c:v>
                </c:pt>
                <c:pt idx="58">
                  <c:v>7706.7997999999998</c:v>
                </c:pt>
                <c:pt idx="59">
                  <c:v>8023.8644999999997</c:v>
                </c:pt>
                <c:pt idx="60">
                  <c:v>7186.9233999999997</c:v>
                </c:pt>
                <c:pt idx="61">
                  <c:v>9057.5627999999997</c:v>
                </c:pt>
                <c:pt idx="62">
                  <c:v>8459.4652000000006</c:v>
                </c:pt>
                <c:pt idx="63">
                  <c:v>8973.2757000000001</c:v>
                </c:pt>
                <c:pt idx="64">
                  <c:v>7944.7581</c:v>
                </c:pt>
                <c:pt idx="65">
                  <c:v>9506.2291000000005</c:v>
                </c:pt>
                <c:pt idx="66">
                  <c:v>9788.6687999999995</c:v>
                </c:pt>
                <c:pt idx="67">
                  <c:v>9199.1020000000008</c:v>
                </c:pt>
                <c:pt idx="68">
                  <c:v>9397.7070999999996</c:v>
                </c:pt>
                <c:pt idx="69">
                  <c:v>9891.9493000000002</c:v>
                </c:pt>
                <c:pt idx="70">
                  <c:v>10674.565699999999</c:v>
                </c:pt>
              </c:numCache>
            </c:numRef>
          </c:val>
          <c:smooth val="0"/>
          <c:extLst>
            <c:ext xmlns:c16="http://schemas.microsoft.com/office/drawing/2014/chart" uri="{C3380CC4-5D6E-409C-BE32-E72D297353CC}">
              <c16:uniqueId val="{00000001-1CD9-4C51-BEDB-5C2595D80C57}"/>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Jalisco</a:t>
                </a:r>
              </a:p>
            </c:rich>
          </c:tx>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00"/>
          <c:min val="200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Nacional</a:t>
                </a:r>
              </a:p>
            </c:rich>
          </c:tx>
          <c:overlay val="0"/>
          <c:spPr>
            <a:noFill/>
            <a:ln w="25400">
              <a:noFill/>
            </a:ln>
          </c:spPr>
        </c:title>
        <c:numFmt formatCode="0" sourceLinked="1"/>
        <c:majorTickMark val="out"/>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D632-4C5B-8D77-E8FC7FC2D213}"/>
              </c:ext>
            </c:extLst>
          </c:dPt>
          <c:dPt>
            <c:idx val="20"/>
            <c:invertIfNegative val="0"/>
            <c:bubble3D val="0"/>
            <c:spPr>
              <a:solidFill>
                <a:srgbClr val="7C878E"/>
              </a:solidFill>
              <a:ln>
                <a:noFill/>
              </a:ln>
              <a:effectLst/>
            </c:spPr>
            <c:extLst>
              <c:ext xmlns:c16="http://schemas.microsoft.com/office/drawing/2014/chart" uri="{C3380CC4-5D6E-409C-BE32-E72D297353CC}">
                <c16:uniqueId val="{00000003-D632-4C5B-8D77-E8FC7FC2D213}"/>
              </c:ext>
            </c:extLst>
          </c:dPt>
          <c:dPt>
            <c:idx val="32"/>
            <c:invertIfNegative val="0"/>
            <c:bubble3D val="0"/>
            <c:spPr>
              <a:solidFill>
                <a:srgbClr val="7C878E"/>
              </a:solidFill>
              <a:ln>
                <a:noFill/>
              </a:ln>
              <a:effectLst/>
            </c:spPr>
            <c:extLst>
              <c:ext xmlns:c16="http://schemas.microsoft.com/office/drawing/2014/chart" uri="{C3380CC4-5D6E-409C-BE32-E72D297353CC}">
                <c16:uniqueId val="{00000005-D632-4C5B-8D77-E8FC7FC2D213}"/>
              </c:ext>
            </c:extLst>
          </c:dPt>
          <c:dPt>
            <c:idx val="44"/>
            <c:invertIfNegative val="0"/>
            <c:bubble3D val="0"/>
            <c:spPr>
              <a:solidFill>
                <a:srgbClr val="7C878E"/>
              </a:solidFill>
              <a:ln>
                <a:noFill/>
              </a:ln>
              <a:effectLst/>
            </c:spPr>
            <c:extLst>
              <c:ext xmlns:c16="http://schemas.microsoft.com/office/drawing/2014/chart" uri="{C3380CC4-5D6E-409C-BE32-E72D297353CC}">
                <c16:uniqueId val="{00000007-D632-4C5B-8D77-E8FC7FC2D213}"/>
              </c:ext>
            </c:extLst>
          </c:dPt>
          <c:dPt>
            <c:idx val="56"/>
            <c:invertIfNegative val="0"/>
            <c:bubble3D val="0"/>
            <c:spPr>
              <a:solidFill>
                <a:srgbClr val="7C878E"/>
              </a:solidFill>
              <a:ln>
                <a:noFill/>
              </a:ln>
              <a:effectLst/>
            </c:spPr>
            <c:extLst>
              <c:ext xmlns:c16="http://schemas.microsoft.com/office/drawing/2014/chart" uri="{C3380CC4-5D6E-409C-BE32-E72D297353CC}">
                <c16:uniqueId val="{00000009-D632-4C5B-8D77-E8FC7FC2D213}"/>
              </c:ext>
            </c:extLst>
          </c:dPt>
          <c:dPt>
            <c:idx val="68"/>
            <c:invertIfNegative val="0"/>
            <c:bubble3D val="0"/>
            <c:spPr>
              <a:solidFill>
                <a:srgbClr val="7C878E"/>
              </a:solidFill>
              <a:ln>
                <a:noFill/>
              </a:ln>
              <a:effectLst/>
            </c:spPr>
            <c:extLst>
              <c:ext xmlns:c16="http://schemas.microsoft.com/office/drawing/2014/chart" uri="{C3380CC4-5D6E-409C-BE32-E72D297353CC}">
                <c16:uniqueId val="{0000000B-D632-4C5B-8D77-E8FC7FC2D213}"/>
              </c:ext>
            </c:extLst>
          </c:dPt>
          <c:dPt>
            <c:idx val="80"/>
            <c:invertIfNegative val="0"/>
            <c:bubble3D val="0"/>
            <c:spPr>
              <a:solidFill>
                <a:srgbClr val="7C878E"/>
              </a:solidFill>
              <a:ln>
                <a:noFill/>
              </a:ln>
              <a:effectLst/>
            </c:spPr>
            <c:extLst>
              <c:ext xmlns:c16="http://schemas.microsoft.com/office/drawing/2014/chart" uri="{C3380CC4-5D6E-409C-BE32-E72D297353CC}">
                <c16:uniqueId val="{0000000D-D632-4C5B-8D77-E8FC7FC2D213}"/>
              </c:ext>
            </c:extLst>
          </c:dPt>
          <c:dPt>
            <c:idx val="92"/>
            <c:invertIfNegative val="0"/>
            <c:bubble3D val="0"/>
            <c:spPr>
              <a:solidFill>
                <a:srgbClr val="FBBB27"/>
              </a:solidFill>
              <a:ln>
                <a:noFill/>
              </a:ln>
              <a:effectLst/>
            </c:spPr>
            <c:extLst>
              <c:ext xmlns:c16="http://schemas.microsoft.com/office/drawing/2014/chart" uri="{C3380CC4-5D6E-409C-BE32-E72D297353CC}">
                <c16:uniqueId val="{0000000F-D632-4C5B-8D77-E8FC7FC2D213}"/>
              </c:ext>
            </c:extLst>
          </c:dPt>
          <c:cat>
            <c:multiLvlStrRef>
              <c:f>'F106'!$A$6:$B$98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'F106'!$C$6:$C$98</c:f>
              <c:numCache>
                <c:formatCode>#,##0</c:formatCode>
                <c:ptCount val="93"/>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numCache>
            </c:numRef>
          </c:val>
          <c:extLst>
            <c:ext xmlns:c16="http://schemas.microsoft.com/office/drawing/2014/chart" uri="{C3380CC4-5D6E-409C-BE32-E72D297353CC}">
              <c16:uniqueId val="{00000010-D632-4C5B-8D77-E8FC7FC2D21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Promedio</c:v>
                </c:pt>
              </c:strCache>
            </c:strRef>
          </c:tx>
          <c:spPr>
            <a:ln w="28575" cap="rnd">
              <a:solidFill>
                <a:srgbClr val="B69630"/>
              </a:solidFill>
              <a:round/>
            </a:ln>
            <a:effectLst/>
          </c:spPr>
          <c:marker>
            <c:symbol val="none"/>
          </c:marker>
          <c:cat>
            <c:multiLvlStrRef>
              <c:f>'F106'!$A$6:$B$98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'F106'!$D$6:$D$98</c:f>
              <c:numCache>
                <c:formatCode>#,##0</c:formatCode>
                <c:ptCount val="93"/>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numCache>
            </c:numRef>
          </c:val>
          <c:smooth val="0"/>
          <c:extLst>
            <c:ext xmlns:c16="http://schemas.microsoft.com/office/drawing/2014/chart" uri="{C3380CC4-5D6E-409C-BE32-E72D297353CC}">
              <c16:uniqueId val="{00000011-D632-4C5B-8D77-E8FC7FC2D21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CC3D-419C-B1B8-9A2AC53F7C45}"/>
              </c:ext>
            </c:extLst>
          </c:dPt>
          <c:dPt>
            <c:idx val="20"/>
            <c:invertIfNegative val="0"/>
            <c:bubble3D val="0"/>
            <c:spPr>
              <a:solidFill>
                <a:srgbClr val="7C878E"/>
              </a:solidFill>
              <a:ln>
                <a:noFill/>
              </a:ln>
              <a:effectLst/>
            </c:spPr>
            <c:extLst>
              <c:ext xmlns:c16="http://schemas.microsoft.com/office/drawing/2014/chart" uri="{C3380CC4-5D6E-409C-BE32-E72D297353CC}">
                <c16:uniqueId val="{00000003-CC3D-419C-B1B8-9A2AC53F7C45}"/>
              </c:ext>
            </c:extLst>
          </c:dPt>
          <c:dPt>
            <c:idx val="32"/>
            <c:invertIfNegative val="0"/>
            <c:bubble3D val="0"/>
            <c:spPr>
              <a:solidFill>
                <a:srgbClr val="7C878E"/>
              </a:solidFill>
              <a:ln>
                <a:noFill/>
              </a:ln>
              <a:effectLst/>
            </c:spPr>
            <c:extLst>
              <c:ext xmlns:c16="http://schemas.microsoft.com/office/drawing/2014/chart" uri="{C3380CC4-5D6E-409C-BE32-E72D297353CC}">
                <c16:uniqueId val="{00000005-CC3D-419C-B1B8-9A2AC53F7C45}"/>
              </c:ext>
            </c:extLst>
          </c:dPt>
          <c:dPt>
            <c:idx val="44"/>
            <c:invertIfNegative val="0"/>
            <c:bubble3D val="0"/>
            <c:spPr>
              <a:solidFill>
                <a:srgbClr val="7C878E"/>
              </a:solidFill>
              <a:ln>
                <a:noFill/>
              </a:ln>
              <a:effectLst/>
            </c:spPr>
            <c:extLst>
              <c:ext xmlns:c16="http://schemas.microsoft.com/office/drawing/2014/chart" uri="{C3380CC4-5D6E-409C-BE32-E72D297353CC}">
                <c16:uniqueId val="{00000007-CC3D-419C-B1B8-9A2AC53F7C45}"/>
              </c:ext>
            </c:extLst>
          </c:dPt>
          <c:dPt>
            <c:idx val="56"/>
            <c:invertIfNegative val="0"/>
            <c:bubble3D val="0"/>
            <c:spPr>
              <a:solidFill>
                <a:srgbClr val="7C878E"/>
              </a:solidFill>
              <a:ln>
                <a:noFill/>
              </a:ln>
              <a:effectLst/>
            </c:spPr>
            <c:extLst>
              <c:ext xmlns:c16="http://schemas.microsoft.com/office/drawing/2014/chart" uri="{C3380CC4-5D6E-409C-BE32-E72D297353CC}">
                <c16:uniqueId val="{00000009-CC3D-419C-B1B8-9A2AC53F7C45}"/>
              </c:ext>
            </c:extLst>
          </c:dPt>
          <c:dPt>
            <c:idx val="68"/>
            <c:invertIfNegative val="0"/>
            <c:bubble3D val="0"/>
            <c:spPr>
              <a:solidFill>
                <a:srgbClr val="7C878E"/>
              </a:solidFill>
              <a:ln>
                <a:noFill/>
              </a:ln>
              <a:effectLst/>
            </c:spPr>
            <c:extLst>
              <c:ext xmlns:c16="http://schemas.microsoft.com/office/drawing/2014/chart" uri="{C3380CC4-5D6E-409C-BE32-E72D297353CC}">
                <c16:uniqueId val="{0000000B-CC3D-419C-B1B8-9A2AC53F7C45}"/>
              </c:ext>
            </c:extLst>
          </c:dPt>
          <c:dPt>
            <c:idx val="80"/>
            <c:invertIfNegative val="0"/>
            <c:bubble3D val="0"/>
            <c:spPr>
              <a:solidFill>
                <a:srgbClr val="7C878E"/>
              </a:solidFill>
              <a:ln>
                <a:noFill/>
              </a:ln>
              <a:effectLst/>
            </c:spPr>
            <c:extLst>
              <c:ext xmlns:c16="http://schemas.microsoft.com/office/drawing/2014/chart" uri="{C3380CC4-5D6E-409C-BE32-E72D297353CC}">
                <c16:uniqueId val="{0000000D-CC3D-419C-B1B8-9A2AC53F7C45}"/>
              </c:ext>
            </c:extLst>
          </c:dPt>
          <c:dPt>
            <c:idx val="92"/>
            <c:invertIfNegative val="0"/>
            <c:bubble3D val="0"/>
            <c:spPr>
              <a:solidFill>
                <a:srgbClr val="FBBB27"/>
              </a:solidFill>
              <a:ln>
                <a:noFill/>
              </a:ln>
              <a:effectLst/>
            </c:spPr>
            <c:extLst>
              <c:ext xmlns:c16="http://schemas.microsoft.com/office/drawing/2014/chart" uri="{C3380CC4-5D6E-409C-BE32-E72D297353CC}">
                <c16:uniqueId val="{0000000F-CC3D-419C-B1B8-9A2AC53F7C45}"/>
              </c:ext>
            </c:extLst>
          </c:dPt>
          <c:cat>
            <c:multiLvlStrRef>
              <c:f>'F107'!$A$6:$B$98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'F107'!$C$6:$C$98</c:f>
              <c:numCache>
                <c:formatCode>#,##0</c:formatCode>
                <c:ptCount val="93"/>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numCache>
            </c:numRef>
          </c:val>
          <c:extLst>
            <c:ext xmlns:c16="http://schemas.microsoft.com/office/drawing/2014/chart" uri="{C3380CC4-5D6E-409C-BE32-E72D297353CC}">
              <c16:uniqueId val="{00000010-CC3D-419C-B1B8-9A2AC53F7C4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'F107'!$D$6:$D$98</c:f>
              <c:numCache>
                <c:formatCode>#,##0</c:formatCode>
                <c:ptCount val="93"/>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numCache>
            </c:numRef>
          </c:val>
          <c:smooth val="0"/>
          <c:extLst>
            <c:ext xmlns:c16="http://schemas.microsoft.com/office/drawing/2014/chart" uri="{C3380CC4-5D6E-409C-BE32-E72D297353CC}">
              <c16:uniqueId val="{00000011-CC3D-419C-B1B8-9A2AC53F7C4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BBCC-4B8E-B232-6939523D236A}"/>
              </c:ext>
            </c:extLst>
          </c:dPt>
          <c:dPt>
            <c:idx val="10"/>
            <c:invertIfNegative val="0"/>
            <c:bubble3D val="0"/>
            <c:extLst>
              <c:ext xmlns:c16="http://schemas.microsoft.com/office/drawing/2014/chart" uri="{C3380CC4-5D6E-409C-BE32-E72D297353CC}">
                <c16:uniqueId val="{00000002-BBCC-4B8E-B232-6939523D236A}"/>
              </c:ext>
            </c:extLst>
          </c:dPt>
          <c:dPt>
            <c:idx val="11"/>
            <c:invertIfNegative val="0"/>
            <c:bubble3D val="0"/>
            <c:spPr>
              <a:solidFill>
                <a:srgbClr val="C9D0D6"/>
              </a:solidFill>
              <a:ln>
                <a:noFill/>
              </a:ln>
              <a:effectLst/>
            </c:spPr>
            <c:extLst>
              <c:ext xmlns:c16="http://schemas.microsoft.com/office/drawing/2014/chart" uri="{C3380CC4-5D6E-409C-BE32-E72D297353CC}">
                <c16:uniqueId val="{00000004-BBCC-4B8E-B232-6939523D236A}"/>
              </c:ext>
            </c:extLst>
          </c:dPt>
          <c:dPt>
            <c:idx val="20"/>
            <c:invertIfNegative val="0"/>
            <c:bubble3D val="0"/>
            <c:spPr>
              <a:solidFill>
                <a:srgbClr val="7C878E"/>
              </a:solidFill>
              <a:ln>
                <a:noFill/>
              </a:ln>
              <a:effectLst/>
            </c:spPr>
            <c:extLst>
              <c:ext xmlns:c16="http://schemas.microsoft.com/office/drawing/2014/chart" uri="{C3380CC4-5D6E-409C-BE32-E72D297353CC}">
                <c16:uniqueId val="{00000006-BBCC-4B8E-B232-6939523D236A}"/>
              </c:ext>
            </c:extLst>
          </c:dPt>
          <c:dPt>
            <c:idx val="22"/>
            <c:invertIfNegative val="0"/>
            <c:bubble3D val="0"/>
            <c:extLst>
              <c:ext xmlns:c16="http://schemas.microsoft.com/office/drawing/2014/chart" uri="{C3380CC4-5D6E-409C-BE32-E72D297353CC}">
                <c16:uniqueId val="{00000007-BBCC-4B8E-B232-6939523D236A}"/>
              </c:ext>
            </c:extLst>
          </c:dPt>
          <c:dPt>
            <c:idx val="23"/>
            <c:invertIfNegative val="0"/>
            <c:bubble3D val="0"/>
            <c:spPr>
              <a:solidFill>
                <a:srgbClr val="C9D0D6"/>
              </a:solidFill>
              <a:ln>
                <a:noFill/>
              </a:ln>
              <a:effectLst/>
            </c:spPr>
            <c:extLst>
              <c:ext xmlns:c16="http://schemas.microsoft.com/office/drawing/2014/chart" uri="{C3380CC4-5D6E-409C-BE32-E72D297353CC}">
                <c16:uniqueId val="{00000009-BBCC-4B8E-B232-6939523D236A}"/>
              </c:ext>
            </c:extLst>
          </c:dPt>
          <c:dPt>
            <c:idx val="32"/>
            <c:invertIfNegative val="0"/>
            <c:bubble3D val="0"/>
            <c:spPr>
              <a:solidFill>
                <a:srgbClr val="7C878E"/>
              </a:solidFill>
              <a:ln>
                <a:noFill/>
              </a:ln>
              <a:effectLst/>
            </c:spPr>
            <c:extLst>
              <c:ext xmlns:c16="http://schemas.microsoft.com/office/drawing/2014/chart" uri="{C3380CC4-5D6E-409C-BE32-E72D297353CC}">
                <c16:uniqueId val="{0000000B-BBCC-4B8E-B232-6939523D236A}"/>
              </c:ext>
            </c:extLst>
          </c:dPt>
          <c:dPt>
            <c:idx val="34"/>
            <c:invertIfNegative val="0"/>
            <c:bubble3D val="0"/>
            <c:extLst>
              <c:ext xmlns:c16="http://schemas.microsoft.com/office/drawing/2014/chart" uri="{C3380CC4-5D6E-409C-BE32-E72D297353CC}">
                <c16:uniqueId val="{0000000C-BBCC-4B8E-B232-6939523D236A}"/>
              </c:ext>
            </c:extLst>
          </c:dPt>
          <c:dPt>
            <c:idx val="35"/>
            <c:invertIfNegative val="0"/>
            <c:bubble3D val="0"/>
            <c:spPr>
              <a:solidFill>
                <a:srgbClr val="C9D0D6"/>
              </a:solidFill>
              <a:ln>
                <a:noFill/>
              </a:ln>
              <a:effectLst/>
            </c:spPr>
            <c:extLst>
              <c:ext xmlns:c16="http://schemas.microsoft.com/office/drawing/2014/chart" uri="{C3380CC4-5D6E-409C-BE32-E72D297353CC}">
                <c16:uniqueId val="{0000000E-BBCC-4B8E-B232-6939523D236A}"/>
              </c:ext>
            </c:extLst>
          </c:dPt>
          <c:dPt>
            <c:idx val="44"/>
            <c:invertIfNegative val="0"/>
            <c:bubble3D val="0"/>
            <c:spPr>
              <a:solidFill>
                <a:srgbClr val="7C878E"/>
              </a:solidFill>
              <a:ln>
                <a:noFill/>
              </a:ln>
              <a:effectLst/>
            </c:spPr>
            <c:extLst>
              <c:ext xmlns:c16="http://schemas.microsoft.com/office/drawing/2014/chart" uri="{C3380CC4-5D6E-409C-BE32-E72D297353CC}">
                <c16:uniqueId val="{00000010-BBCC-4B8E-B232-6939523D236A}"/>
              </c:ext>
            </c:extLst>
          </c:dPt>
          <c:dPt>
            <c:idx val="46"/>
            <c:invertIfNegative val="0"/>
            <c:bubble3D val="0"/>
            <c:extLst>
              <c:ext xmlns:c16="http://schemas.microsoft.com/office/drawing/2014/chart" uri="{C3380CC4-5D6E-409C-BE32-E72D297353CC}">
                <c16:uniqueId val="{00000011-BBCC-4B8E-B232-6939523D236A}"/>
              </c:ext>
            </c:extLst>
          </c:dPt>
          <c:dPt>
            <c:idx val="47"/>
            <c:invertIfNegative val="0"/>
            <c:bubble3D val="0"/>
            <c:spPr>
              <a:solidFill>
                <a:srgbClr val="C9D0D6"/>
              </a:solidFill>
              <a:ln>
                <a:noFill/>
              </a:ln>
              <a:effectLst/>
            </c:spPr>
            <c:extLst>
              <c:ext xmlns:c16="http://schemas.microsoft.com/office/drawing/2014/chart" uri="{C3380CC4-5D6E-409C-BE32-E72D297353CC}">
                <c16:uniqueId val="{00000013-BBCC-4B8E-B232-6939523D236A}"/>
              </c:ext>
            </c:extLst>
          </c:dPt>
          <c:dPt>
            <c:idx val="56"/>
            <c:invertIfNegative val="0"/>
            <c:bubble3D val="0"/>
            <c:spPr>
              <a:solidFill>
                <a:srgbClr val="7C878E"/>
              </a:solidFill>
              <a:ln>
                <a:noFill/>
              </a:ln>
              <a:effectLst/>
            </c:spPr>
            <c:extLst>
              <c:ext xmlns:c16="http://schemas.microsoft.com/office/drawing/2014/chart" uri="{C3380CC4-5D6E-409C-BE32-E72D297353CC}">
                <c16:uniqueId val="{00000015-BBCC-4B8E-B232-6939523D236A}"/>
              </c:ext>
            </c:extLst>
          </c:dPt>
          <c:dPt>
            <c:idx val="58"/>
            <c:invertIfNegative val="0"/>
            <c:bubble3D val="0"/>
            <c:extLst>
              <c:ext xmlns:c16="http://schemas.microsoft.com/office/drawing/2014/chart" uri="{C3380CC4-5D6E-409C-BE32-E72D297353CC}">
                <c16:uniqueId val="{00000016-BBCC-4B8E-B232-6939523D236A}"/>
              </c:ext>
            </c:extLst>
          </c:dPt>
          <c:dPt>
            <c:idx val="59"/>
            <c:invertIfNegative val="0"/>
            <c:bubble3D val="0"/>
            <c:spPr>
              <a:solidFill>
                <a:srgbClr val="C9D0D6"/>
              </a:solidFill>
              <a:ln>
                <a:noFill/>
              </a:ln>
              <a:effectLst/>
            </c:spPr>
            <c:extLst>
              <c:ext xmlns:c16="http://schemas.microsoft.com/office/drawing/2014/chart" uri="{C3380CC4-5D6E-409C-BE32-E72D297353CC}">
                <c16:uniqueId val="{00000018-BBCC-4B8E-B232-6939523D236A}"/>
              </c:ext>
            </c:extLst>
          </c:dPt>
          <c:dPt>
            <c:idx val="68"/>
            <c:invertIfNegative val="0"/>
            <c:bubble3D val="0"/>
            <c:spPr>
              <a:solidFill>
                <a:srgbClr val="7C878E"/>
              </a:solidFill>
              <a:ln>
                <a:noFill/>
              </a:ln>
              <a:effectLst/>
            </c:spPr>
            <c:extLst>
              <c:ext xmlns:c16="http://schemas.microsoft.com/office/drawing/2014/chart" uri="{C3380CC4-5D6E-409C-BE32-E72D297353CC}">
                <c16:uniqueId val="{0000001A-BBCC-4B8E-B232-6939523D236A}"/>
              </c:ext>
            </c:extLst>
          </c:dPt>
          <c:dPt>
            <c:idx val="70"/>
            <c:invertIfNegative val="0"/>
            <c:bubble3D val="0"/>
            <c:extLst>
              <c:ext xmlns:c16="http://schemas.microsoft.com/office/drawing/2014/chart" uri="{C3380CC4-5D6E-409C-BE32-E72D297353CC}">
                <c16:uniqueId val="{0000001B-BBCC-4B8E-B232-6939523D236A}"/>
              </c:ext>
            </c:extLst>
          </c:dPt>
          <c:dPt>
            <c:idx val="71"/>
            <c:invertIfNegative val="0"/>
            <c:bubble3D val="0"/>
            <c:spPr>
              <a:solidFill>
                <a:srgbClr val="C9D0D6"/>
              </a:solidFill>
              <a:ln>
                <a:noFill/>
              </a:ln>
              <a:effectLst/>
            </c:spPr>
            <c:extLst>
              <c:ext xmlns:c16="http://schemas.microsoft.com/office/drawing/2014/chart" uri="{C3380CC4-5D6E-409C-BE32-E72D297353CC}">
                <c16:uniqueId val="{0000001D-BBCC-4B8E-B232-6939523D236A}"/>
              </c:ext>
            </c:extLst>
          </c:dPt>
          <c:dPt>
            <c:idx val="80"/>
            <c:invertIfNegative val="0"/>
            <c:bubble3D val="0"/>
            <c:spPr>
              <a:solidFill>
                <a:srgbClr val="7C878E"/>
              </a:solidFill>
              <a:ln>
                <a:noFill/>
              </a:ln>
              <a:effectLst/>
            </c:spPr>
            <c:extLst>
              <c:ext xmlns:c16="http://schemas.microsoft.com/office/drawing/2014/chart" uri="{C3380CC4-5D6E-409C-BE32-E72D297353CC}">
                <c16:uniqueId val="{0000001F-BBCC-4B8E-B232-6939523D236A}"/>
              </c:ext>
            </c:extLst>
          </c:dPt>
          <c:dPt>
            <c:idx val="92"/>
            <c:invertIfNegative val="0"/>
            <c:bubble3D val="0"/>
            <c:spPr>
              <a:solidFill>
                <a:srgbClr val="FBBB27"/>
              </a:solidFill>
              <a:ln>
                <a:noFill/>
              </a:ln>
              <a:effectLst/>
            </c:spPr>
            <c:extLst>
              <c:ext xmlns:c16="http://schemas.microsoft.com/office/drawing/2014/chart" uri="{C3380CC4-5D6E-409C-BE32-E72D297353CC}">
                <c16:uniqueId val="{00000021-BBCC-4B8E-B232-6939523D236A}"/>
              </c:ext>
            </c:extLst>
          </c:dPt>
          <c:cat>
            <c:multiLvlStrRef>
              <c:f>'F108'!$A$6:$B$98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'F108'!$C$6:$C$98</c:f>
              <c:numCache>
                <c:formatCode>#,##0</c:formatCode>
                <c:ptCount val="93"/>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numCache>
            </c:numRef>
          </c:val>
          <c:extLst>
            <c:ext xmlns:c16="http://schemas.microsoft.com/office/drawing/2014/chart" uri="{C3380CC4-5D6E-409C-BE32-E72D297353CC}">
              <c16:uniqueId val="{00000022-BBCC-4B8E-B232-6939523D236A}"/>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'F108'!$D$5</c:f>
              <c:strCache>
                <c:ptCount val="1"/>
                <c:pt idx="0">
                  <c:v>Variación</c:v>
                </c:pt>
              </c:strCache>
            </c:strRef>
          </c:tx>
          <c:spPr>
            <a:ln w="28575" cap="rnd">
              <a:solidFill>
                <a:srgbClr val="B69630"/>
              </a:solidFill>
              <a:round/>
            </a:ln>
            <a:effectLst/>
          </c:spPr>
          <c:marker>
            <c:symbol val="none"/>
          </c:marker>
          <c:cat>
            <c:multiLvlStrRef>
              <c:f>'F108'!$A$6:$B$98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'F108'!$D$6:$D$98</c:f>
              <c:numCache>
                <c:formatCode>0.0</c:formatCode>
                <c:ptCount val="93"/>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numCache>
            </c:numRef>
          </c:val>
          <c:smooth val="0"/>
          <c:extLst>
            <c:ext xmlns:c16="http://schemas.microsoft.com/office/drawing/2014/chart" uri="{C3380CC4-5D6E-409C-BE32-E72D297353CC}">
              <c16:uniqueId val="{00000023-BBCC-4B8E-B232-6939523D236A}"/>
            </c:ext>
          </c:extLst>
        </c:ser>
        <c:ser>
          <c:idx val="2"/>
          <c:order val="2"/>
          <c:tx>
            <c:strRef>
              <c:f>'F108'!$E$5</c:f>
              <c:strCache>
                <c:ptCount val="1"/>
                <c:pt idx="0">
                  <c:v>Variación promedio</c:v>
                </c:pt>
              </c:strCache>
            </c:strRef>
          </c:tx>
          <c:spPr>
            <a:ln w="28575" cap="rnd">
              <a:solidFill>
                <a:srgbClr val="524805"/>
              </a:solidFill>
              <a:round/>
            </a:ln>
            <a:effectLst/>
          </c:spPr>
          <c:marker>
            <c:symbol val="none"/>
          </c:marker>
          <c:cat>
            <c:multiLvlStrRef>
              <c:f>'F108'!$A$6:$B$98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'F108'!$E$6:$E$98</c:f>
              <c:numCache>
                <c:formatCode>0.0</c:formatCode>
                <c:ptCount val="93"/>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numCache>
            </c:numRef>
          </c:val>
          <c:smooth val="0"/>
          <c:extLst>
            <c:ext xmlns:c16="http://schemas.microsoft.com/office/drawing/2014/chart" uri="{C3380CC4-5D6E-409C-BE32-E72D297353CC}">
              <c16:uniqueId val="{00000024-BBCC-4B8E-B232-6939523D236A}"/>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Establecimientos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F014-4047-B6E7-68528CAF71A4}"/>
              </c:ext>
            </c:extLst>
          </c:dPt>
          <c:dPt>
            <c:idx val="20"/>
            <c:invertIfNegative val="0"/>
            <c:bubble3D val="0"/>
            <c:spPr>
              <a:solidFill>
                <a:srgbClr val="7C878E"/>
              </a:solidFill>
              <a:ln>
                <a:noFill/>
              </a:ln>
              <a:effectLst/>
            </c:spPr>
            <c:extLst>
              <c:ext xmlns:c16="http://schemas.microsoft.com/office/drawing/2014/chart" uri="{C3380CC4-5D6E-409C-BE32-E72D297353CC}">
                <c16:uniqueId val="{00000003-F014-4047-B6E7-68528CAF71A4}"/>
              </c:ext>
            </c:extLst>
          </c:dPt>
          <c:dPt>
            <c:idx val="32"/>
            <c:invertIfNegative val="0"/>
            <c:bubble3D val="0"/>
            <c:spPr>
              <a:solidFill>
                <a:srgbClr val="7C878E"/>
              </a:solidFill>
              <a:ln>
                <a:noFill/>
              </a:ln>
              <a:effectLst/>
            </c:spPr>
            <c:extLst>
              <c:ext xmlns:c16="http://schemas.microsoft.com/office/drawing/2014/chart" uri="{C3380CC4-5D6E-409C-BE32-E72D297353CC}">
                <c16:uniqueId val="{00000005-F014-4047-B6E7-68528CAF71A4}"/>
              </c:ext>
            </c:extLst>
          </c:dPt>
          <c:dPt>
            <c:idx val="44"/>
            <c:invertIfNegative val="0"/>
            <c:bubble3D val="0"/>
            <c:spPr>
              <a:solidFill>
                <a:srgbClr val="7C878E"/>
              </a:solidFill>
              <a:ln>
                <a:noFill/>
              </a:ln>
              <a:effectLst/>
            </c:spPr>
            <c:extLst>
              <c:ext xmlns:c16="http://schemas.microsoft.com/office/drawing/2014/chart" uri="{C3380CC4-5D6E-409C-BE32-E72D297353CC}">
                <c16:uniqueId val="{00000007-F014-4047-B6E7-68528CAF71A4}"/>
              </c:ext>
            </c:extLst>
          </c:dPt>
          <c:dPt>
            <c:idx val="56"/>
            <c:invertIfNegative val="0"/>
            <c:bubble3D val="0"/>
            <c:spPr>
              <a:solidFill>
                <a:srgbClr val="7C878E"/>
              </a:solidFill>
              <a:ln>
                <a:noFill/>
              </a:ln>
              <a:effectLst/>
            </c:spPr>
            <c:extLst>
              <c:ext xmlns:c16="http://schemas.microsoft.com/office/drawing/2014/chart" uri="{C3380CC4-5D6E-409C-BE32-E72D297353CC}">
                <c16:uniqueId val="{00000009-F014-4047-B6E7-68528CAF71A4}"/>
              </c:ext>
            </c:extLst>
          </c:dPt>
          <c:dPt>
            <c:idx val="68"/>
            <c:invertIfNegative val="0"/>
            <c:bubble3D val="0"/>
            <c:spPr>
              <a:solidFill>
                <a:srgbClr val="7C878E"/>
              </a:solidFill>
              <a:ln>
                <a:noFill/>
              </a:ln>
              <a:effectLst/>
            </c:spPr>
            <c:extLst>
              <c:ext xmlns:c16="http://schemas.microsoft.com/office/drawing/2014/chart" uri="{C3380CC4-5D6E-409C-BE32-E72D297353CC}">
                <c16:uniqueId val="{0000000B-F014-4047-B6E7-68528CAF71A4}"/>
              </c:ext>
            </c:extLst>
          </c:dPt>
          <c:dPt>
            <c:idx val="80"/>
            <c:invertIfNegative val="0"/>
            <c:bubble3D val="0"/>
            <c:spPr>
              <a:solidFill>
                <a:srgbClr val="7C878E"/>
              </a:solidFill>
              <a:ln>
                <a:noFill/>
              </a:ln>
              <a:effectLst/>
            </c:spPr>
            <c:extLst>
              <c:ext xmlns:c16="http://schemas.microsoft.com/office/drawing/2014/chart" uri="{C3380CC4-5D6E-409C-BE32-E72D297353CC}">
                <c16:uniqueId val="{0000000D-F014-4047-B6E7-68528CAF71A4}"/>
              </c:ext>
            </c:extLst>
          </c:dPt>
          <c:dPt>
            <c:idx val="92"/>
            <c:invertIfNegative val="0"/>
            <c:bubble3D val="0"/>
            <c:spPr>
              <a:solidFill>
                <a:srgbClr val="FBBB27"/>
              </a:solidFill>
              <a:ln>
                <a:noFill/>
              </a:ln>
              <a:effectLst/>
            </c:spPr>
            <c:extLst>
              <c:ext xmlns:c16="http://schemas.microsoft.com/office/drawing/2014/chart" uri="{C3380CC4-5D6E-409C-BE32-E72D297353CC}">
                <c16:uniqueId val="{0000000F-F014-4047-B6E7-68528CAF71A4}"/>
              </c:ext>
            </c:extLst>
          </c:dPt>
          <c:cat>
            <c:multiLvlStrRef>
              <c:f>'F109'!$A$6:$B$98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'F109'!$C$6:$C$98</c:f>
              <c:numCache>
                <c:formatCode>#,##0</c:formatCode>
                <c:ptCount val="93"/>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numCache>
            </c:numRef>
          </c:val>
          <c:extLst>
            <c:ext xmlns:c16="http://schemas.microsoft.com/office/drawing/2014/chart" uri="{C3380CC4-5D6E-409C-BE32-E72D297353CC}">
              <c16:uniqueId val="{00000010-F014-4047-B6E7-68528CAF71A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'F109'!$D$5</c:f>
              <c:strCache>
                <c:ptCount val="1"/>
                <c:pt idx="0">
                  <c:v>Promedio</c:v>
                </c:pt>
              </c:strCache>
            </c:strRef>
          </c:tx>
          <c:spPr>
            <a:ln w="28575" cap="rnd">
              <a:solidFill>
                <a:srgbClr val="B69630"/>
              </a:solidFill>
              <a:round/>
            </a:ln>
            <a:effectLst/>
          </c:spPr>
          <c:marker>
            <c:symbol val="none"/>
          </c:marker>
          <c:cat>
            <c:multiLvlStrRef>
              <c:f>'F109'!$A$6:$B$98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'F109'!$D$6:$D$98</c:f>
              <c:numCache>
                <c:formatCode>#,##0</c:formatCode>
                <c:ptCount val="93"/>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numCache>
            </c:numRef>
          </c:val>
          <c:smooth val="0"/>
          <c:extLst>
            <c:ext xmlns:c16="http://schemas.microsoft.com/office/drawing/2014/chart" uri="{C3380CC4-5D6E-409C-BE32-E72D297353CC}">
              <c16:uniqueId val="{00000011-F014-4047-B6E7-68528CAF71A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833-4C5C-8FF9-92DB2EBFB6E1}"/>
              </c:ext>
            </c:extLst>
          </c:dPt>
          <c:dPt>
            <c:idx val="1"/>
            <c:invertIfNegative val="0"/>
            <c:bubble3D val="0"/>
            <c:spPr>
              <a:solidFill>
                <a:srgbClr val="7C878E"/>
              </a:solidFill>
              <a:ln>
                <a:noFill/>
              </a:ln>
              <a:effectLst/>
            </c:spPr>
            <c:extLst>
              <c:ext xmlns:c16="http://schemas.microsoft.com/office/drawing/2014/chart" uri="{C3380CC4-5D6E-409C-BE32-E72D297353CC}">
                <c16:uniqueId val="{00000003-4833-4C5C-8FF9-92DB2EBFB6E1}"/>
              </c:ext>
            </c:extLst>
          </c:dPt>
          <c:dPt>
            <c:idx val="2"/>
            <c:invertIfNegative val="0"/>
            <c:bubble3D val="0"/>
            <c:spPr>
              <a:solidFill>
                <a:srgbClr val="7C878E"/>
              </a:solidFill>
              <a:ln>
                <a:noFill/>
              </a:ln>
              <a:effectLst/>
            </c:spPr>
            <c:extLst>
              <c:ext xmlns:c16="http://schemas.microsoft.com/office/drawing/2014/chart" uri="{C3380CC4-5D6E-409C-BE32-E72D297353CC}">
                <c16:uniqueId val="{00000005-4833-4C5C-8FF9-92DB2EBFB6E1}"/>
              </c:ext>
            </c:extLst>
          </c:dPt>
          <c:dPt>
            <c:idx val="3"/>
            <c:invertIfNegative val="0"/>
            <c:bubble3D val="0"/>
            <c:spPr>
              <a:solidFill>
                <a:srgbClr val="7C878E"/>
              </a:solidFill>
              <a:ln>
                <a:noFill/>
              </a:ln>
              <a:effectLst/>
            </c:spPr>
            <c:extLst>
              <c:ext xmlns:c16="http://schemas.microsoft.com/office/drawing/2014/chart" uri="{C3380CC4-5D6E-409C-BE32-E72D297353CC}">
                <c16:uniqueId val="{00000007-4833-4C5C-8FF9-92DB2EBFB6E1}"/>
              </c:ext>
            </c:extLst>
          </c:dPt>
          <c:dPt>
            <c:idx val="4"/>
            <c:invertIfNegative val="0"/>
            <c:bubble3D val="0"/>
            <c:spPr>
              <a:solidFill>
                <a:srgbClr val="7C878E"/>
              </a:solidFill>
              <a:ln>
                <a:noFill/>
              </a:ln>
              <a:effectLst/>
            </c:spPr>
            <c:extLst>
              <c:ext xmlns:c16="http://schemas.microsoft.com/office/drawing/2014/chart" uri="{C3380CC4-5D6E-409C-BE32-E72D297353CC}">
                <c16:uniqueId val="{00000009-4833-4C5C-8FF9-92DB2EBFB6E1}"/>
              </c:ext>
            </c:extLst>
          </c:dPt>
          <c:dPt>
            <c:idx val="5"/>
            <c:invertIfNegative val="0"/>
            <c:bubble3D val="0"/>
            <c:spPr>
              <a:solidFill>
                <a:srgbClr val="7C878E"/>
              </a:solidFill>
              <a:ln>
                <a:noFill/>
              </a:ln>
              <a:effectLst/>
            </c:spPr>
            <c:extLst>
              <c:ext xmlns:c16="http://schemas.microsoft.com/office/drawing/2014/chart" uri="{C3380CC4-5D6E-409C-BE32-E72D297353CC}">
                <c16:uniqueId val="{0000000B-4833-4C5C-8FF9-92DB2EBFB6E1}"/>
              </c:ext>
            </c:extLst>
          </c:dPt>
          <c:dPt>
            <c:idx val="6"/>
            <c:invertIfNegative val="0"/>
            <c:bubble3D val="0"/>
            <c:spPr>
              <a:solidFill>
                <a:srgbClr val="7C878E"/>
              </a:solidFill>
              <a:ln>
                <a:noFill/>
              </a:ln>
              <a:effectLst/>
            </c:spPr>
            <c:extLst>
              <c:ext xmlns:c16="http://schemas.microsoft.com/office/drawing/2014/chart" uri="{C3380CC4-5D6E-409C-BE32-E72D297353CC}">
                <c16:uniqueId val="{0000000D-4833-4C5C-8FF9-92DB2EBFB6E1}"/>
              </c:ext>
            </c:extLst>
          </c:dPt>
          <c:dPt>
            <c:idx val="7"/>
            <c:invertIfNegative val="0"/>
            <c:bubble3D val="0"/>
            <c:spPr>
              <a:solidFill>
                <a:srgbClr val="7C878E"/>
              </a:solidFill>
              <a:ln>
                <a:noFill/>
              </a:ln>
              <a:effectLst/>
            </c:spPr>
            <c:extLst>
              <c:ext xmlns:c16="http://schemas.microsoft.com/office/drawing/2014/chart" uri="{C3380CC4-5D6E-409C-BE32-E72D297353CC}">
                <c16:uniqueId val="{0000000F-4833-4C5C-8FF9-92DB2EBFB6E1}"/>
              </c:ext>
            </c:extLst>
          </c:dPt>
          <c:dPt>
            <c:idx val="8"/>
            <c:invertIfNegative val="0"/>
            <c:bubble3D val="0"/>
            <c:spPr>
              <a:solidFill>
                <a:srgbClr val="7C878E"/>
              </a:solidFill>
              <a:ln>
                <a:noFill/>
              </a:ln>
              <a:effectLst/>
            </c:spPr>
            <c:extLst>
              <c:ext xmlns:c16="http://schemas.microsoft.com/office/drawing/2014/chart" uri="{C3380CC4-5D6E-409C-BE32-E72D297353CC}">
                <c16:uniqueId val="{00000011-4833-4C5C-8FF9-92DB2EBFB6E1}"/>
              </c:ext>
            </c:extLst>
          </c:dPt>
          <c:dPt>
            <c:idx val="9"/>
            <c:invertIfNegative val="0"/>
            <c:bubble3D val="0"/>
            <c:spPr>
              <a:solidFill>
                <a:srgbClr val="7C878E"/>
              </a:solidFill>
              <a:ln>
                <a:noFill/>
              </a:ln>
              <a:effectLst/>
            </c:spPr>
            <c:extLst>
              <c:ext xmlns:c16="http://schemas.microsoft.com/office/drawing/2014/chart" uri="{C3380CC4-5D6E-409C-BE32-E72D297353CC}">
                <c16:uniqueId val="{00000013-4833-4C5C-8FF9-92DB2EBFB6E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833-4C5C-8FF9-92DB2EBFB6E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833-4C5C-8FF9-92DB2EBFB6E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833-4C5C-8FF9-92DB2EBFB6E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833-4C5C-8FF9-92DB2EBFB6E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833-4C5C-8FF9-92DB2EBFB6E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833-4C5C-8FF9-92DB2EBFB6E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833-4C5C-8FF9-92DB2EBFB6E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833-4C5C-8FF9-92DB2EBFB6E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'F110'!$A$6:$A$24</c:f>
              <c:strCache>
                <c:ptCount val="19"/>
                <c:pt idx="0">
                  <c:v>Michoacán</c:v>
                </c:pt>
                <c:pt idx="1">
                  <c:v>Yucatán</c:v>
                </c:pt>
                <c:pt idx="2">
                  <c:v>Veracruz</c:v>
                </c:pt>
                <c:pt idx="3">
                  <c:v>Sinaloa</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'F110'!$B$6:$B$24</c:f>
              <c:numCache>
                <c:formatCode>0.0</c:formatCode>
                <c:ptCount val="19"/>
                <c:pt idx="0">
                  <c:v>0.4</c:v>
                </c:pt>
                <c:pt idx="1">
                  <c:v>0.8</c:v>
                </c:pt>
                <c:pt idx="2">
                  <c:v>0.9</c:v>
                </c:pt>
                <c:pt idx="3">
                  <c:v>1</c:v>
                </c:pt>
                <c:pt idx="4">
                  <c:v>1.2</c:v>
                </c:pt>
                <c:pt idx="5">
                  <c:v>1.4</c:v>
                </c:pt>
                <c:pt idx="6">
                  <c:v>2.1</c:v>
                </c:pt>
                <c:pt idx="7">
                  <c:v>2.8</c:v>
                </c:pt>
                <c:pt idx="8">
                  <c:v>2.8</c:v>
                </c:pt>
                <c:pt idx="9">
                  <c:v>3.8</c:v>
                </c:pt>
                <c:pt idx="10">
                  <c:v>4.2</c:v>
                </c:pt>
                <c:pt idx="11">
                  <c:v>5.9</c:v>
                </c:pt>
                <c:pt idx="12">
                  <c:v>6.1</c:v>
                </c:pt>
                <c:pt idx="13">
                  <c:v>6.3</c:v>
                </c:pt>
                <c:pt idx="14">
                  <c:v>6.5</c:v>
                </c:pt>
                <c:pt idx="15">
                  <c:v>6.9</c:v>
                </c:pt>
                <c:pt idx="16">
                  <c:v>9.4</c:v>
                </c:pt>
                <c:pt idx="17">
                  <c:v>12.2</c:v>
                </c:pt>
                <c:pt idx="18">
                  <c:v>17.8</c:v>
                </c:pt>
              </c:numCache>
            </c:numRef>
          </c:val>
          <c:extLst>
            <c:ext xmlns:c16="http://schemas.microsoft.com/office/drawing/2014/chart" uri="{C3380CC4-5D6E-409C-BE32-E72D297353CC}">
              <c16:uniqueId val="{00000024-4833-4C5C-8FF9-92DB2EBFB6E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Personal ocupado</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3E82-4819-B577-39B687ED96DB}"/>
              </c:ext>
            </c:extLst>
          </c:dPt>
          <c:dPt>
            <c:idx val="20"/>
            <c:invertIfNegative val="0"/>
            <c:bubble3D val="0"/>
            <c:spPr>
              <a:solidFill>
                <a:srgbClr val="7C878E"/>
              </a:solidFill>
              <a:ln>
                <a:noFill/>
              </a:ln>
              <a:effectLst/>
            </c:spPr>
            <c:extLst>
              <c:ext xmlns:c16="http://schemas.microsoft.com/office/drawing/2014/chart" uri="{C3380CC4-5D6E-409C-BE32-E72D297353CC}">
                <c16:uniqueId val="{00000003-3E82-4819-B577-39B687ED96DB}"/>
              </c:ext>
            </c:extLst>
          </c:dPt>
          <c:dPt>
            <c:idx val="32"/>
            <c:invertIfNegative val="0"/>
            <c:bubble3D val="0"/>
            <c:spPr>
              <a:solidFill>
                <a:srgbClr val="7C878E"/>
              </a:solidFill>
              <a:ln>
                <a:noFill/>
              </a:ln>
              <a:effectLst/>
            </c:spPr>
            <c:extLst>
              <c:ext xmlns:c16="http://schemas.microsoft.com/office/drawing/2014/chart" uri="{C3380CC4-5D6E-409C-BE32-E72D297353CC}">
                <c16:uniqueId val="{00000005-3E82-4819-B577-39B687ED96DB}"/>
              </c:ext>
            </c:extLst>
          </c:dPt>
          <c:dPt>
            <c:idx val="44"/>
            <c:invertIfNegative val="0"/>
            <c:bubble3D val="0"/>
            <c:spPr>
              <a:solidFill>
                <a:srgbClr val="7C878E"/>
              </a:solidFill>
              <a:ln>
                <a:noFill/>
              </a:ln>
              <a:effectLst/>
            </c:spPr>
            <c:extLst>
              <c:ext xmlns:c16="http://schemas.microsoft.com/office/drawing/2014/chart" uri="{C3380CC4-5D6E-409C-BE32-E72D297353CC}">
                <c16:uniqueId val="{00000007-3E82-4819-B577-39B687ED96DB}"/>
              </c:ext>
            </c:extLst>
          </c:dPt>
          <c:dPt>
            <c:idx val="56"/>
            <c:invertIfNegative val="0"/>
            <c:bubble3D val="0"/>
            <c:spPr>
              <a:solidFill>
                <a:srgbClr val="7C878E"/>
              </a:solidFill>
              <a:ln>
                <a:noFill/>
              </a:ln>
              <a:effectLst/>
            </c:spPr>
            <c:extLst>
              <c:ext xmlns:c16="http://schemas.microsoft.com/office/drawing/2014/chart" uri="{C3380CC4-5D6E-409C-BE32-E72D297353CC}">
                <c16:uniqueId val="{00000009-3E82-4819-B577-39B687ED96DB}"/>
              </c:ext>
            </c:extLst>
          </c:dPt>
          <c:dPt>
            <c:idx val="68"/>
            <c:invertIfNegative val="0"/>
            <c:bubble3D val="0"/>
            <c:spPr>
              <a:solidFill>
                <a:srgbClr val="7C878E"/>
              </a:solidFill>
              <a:ln>
                <a:noFill/>
              </a:ln>
              <a:effectLst/>
            </c:spPr>
            <c:extLst>
              <c:ext xmlns:c16="http://schemas.microsoft.com/office/drawing/2014/chart" uri="{C3380CC4-5D6E-409C-BE32-E72D297353CC}">
                <c16:uniqueId val="{0000000B-3E82-4819-B577-39B687ED96DB}"/>
              </c:ext>
            </c:extLst>
          </c:dPt>
          <c:dPt>
            <c:idx val="80"/>
            <c:invertIfNegative val="0"/>
            <c:bubble3D val="0"/>
            <c:spPr>
              <a:solidFill>
                <a:srgbClr val="7C878E"/>
              </a:solidFill>
              <a:ln>
                <a:noFill/>
              </a:ln>
              <a:effectLst/>
            </c:spPr>
            <c:extLst>
              <c:ext xmlns:c16="http://schemas.microsoft.com/office/drawing/2014/chart" uri="{C3380CC4-5D6E-409C-BE32-E72D297353CC}">
                <c16:uniqueId val="{0000000D-3E82-4819-B577-39B687ED96DB}"/>
              </c:ext>
            </c:extLst>
          </c:dPt>
          <c:dPt>
            <c:idx val="92"/>
            <c:invertIfNegative val="0"/>
            <c:bubble3D val="0"/>
            <c:spPr>
              <a:solidFill>
                <a:srgbClr val="FBBB27"/>
              </a:solidFill>
              <a:ln>
                <a:noFill/>
              </a:ln>
              <a:effectLst/>
            </c:spPr>
            <c:extLst>
              <c:ext xmlns:c16="http://schemas.microsoft.com/office/drawing/2014/chart" uri="{C3380CC4-5D6E-409C-BE32-E72D297353CC}">
                <c16:uniqueId val="{0000000F-3E82-4819-B577-39B687ED96DB}"/>
              </c:ext>
            </c:extLst>
          </c:dPt>
          <c:cat>
            <c:multiLvlStrRef>
              <c:f>'F111'!$A$6:$B$98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'F111'!$C$6:$C$98</c:f>
              <c:numCache>
                <c:formatCode>#,##0</c:formatCode>
                <c:ptCount val="93"/>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numCache>
            </c:numRef>
          </c:val>
          <c:extLst>
            <c:ext xmlns:c16="http://schemas.microsoft.com/office/drawing/2014/chart" uri="{C3380CC4-5D6E-409C-BE32-E72D297353CC}">
              <c16:uniqueId val="{00000010-3E82-4819-B577-39B687ED96D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Promedio</c:v>
                </c:pt>
              </c:strCache>
            </c:strRef>
          </c:tx>
          <c:spPr>
            <a:ln w="28575" cap="rnd">
              <a:solidFill>
                <a:srgbClr val="B69630"/>
              </a:solidFill>
              <a:round/>
            </a:ln>
            <a:effectLst/>
          </c:spPr>
          <c:marker>
            <c:symbol val="none"/>
          </c:marker>
          <c:cat>
            <c:multiLvlStrRef>
              <c:f>'F111'!$A$6:$B$98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'F111'!$D$6:$D$98</c:f>
              <c:numCache>
                <c:formatCode>#,##0</c:formatCode>
                <c:ptCount val="93"/>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numCache>
            </c:numRef>
          </c:val>
          <c:smooth val="0"/>
          <c:extLst>
            <c:ext xmlns:c16="http://schemas.microsoft.com/office/drawing/2014/chart" uri="{C3380CC4-5D6E-409C-BE32-E72D297353CC}">
              <c16:uniqueId val="{00000011-3E82-4819-B577-39B687ED96D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3EA5-4B66-A727-E9FB5346E93F}"/>
              </c:ext>
            </c:extLst>
          </c:dPt>
          <c:dPt>
            <c:idx val="20"/>
            <c:invertIfNegative val="0"/>
            <c:bubble3D val="0"/>
            <c:spPr>
              <a:solidFill>
                <a:srgbClr val="7C878E"/>
              </a:solidFill>
              <a:ln>
                <a:noFill/>
              </a:ln>
              <a:effectLst/>
            </c:spPr>
            <c:extLst>
              <c:ext xmlns:c16="http://schemas.microsoft.com/office/drawing/2014/chart" uri="{C3380CC4-5D6E-409C-BE32-E72D297353CC}">
                <c16:uniqueId val="{00000003-3EA5-4B66-A727-E9FB5346E93F}"/>
              </c:ext>
            </c:extLst>
          </c:dPt>
          <c:dPt>
            <c:idx val="32"/>
            <c:invertIfNegative val="0"/>
            <c:bubble3D val="0"/>
            <c:spPr>
              <a:solidFill>
                <a:srgbClr val="7C878E"/>
              </a:solidFill>
              <a:ln>
                <a:noFill/>
              </a:ln>
              <a:effectLst/>
            </c:spPr>
            <c:extLst>
              <c:ext xmlns:c16="http://schemas.microsoft.com/office/drawing/2014/chart" uri="{C3380CC4-5D6E-409C-BE32-E72D297353CC}">
                <c16:uniqueId val="{00000005-3EA5-4B66-A727-E9FB5346E93F}"/>
              </c:ext>
            </c:extLst>
          </c:dPt>
          <c:dPt>
            <c:idx val="44"/>
            <c:invertIfNegative val="0"/>
            <c:bubble3D val="0"/>
            <c:spPr>
              <a:solidFill>
                <a:srgbClr val="7C878E"/>
              </a:solidFill>
              <a:ln>
                <a:noFill/>
              </a:ln>
              <a:effectLst/>
            </c:spPr>
            <c:extLst>
              <c:ext xmlns:c16="http://schemas.microsoft.com/office/drawing/2014/chart" uri="{C3380CC4-5D6E-409C-BE32-E72D297353CC}">
                <c16:uniqueId val="{00000007-3EA5-4B66-A727-E9FB5346E93F}"/>
              </c:ext>
            </c:extLst>
          </c:dPt>
          <c:dPt>
            <c:idx val="56"/>
            <c:invertIfNegative val="0"/>
            <c:bubble3D val="0"/>
            <c:spPr>
              <a:solidFill>
                <a:srgbClr val="7C878E"/>
              </a:solidFill>
              <a:ln>
                <a:noFill/>
              </a:ln>
              <a:effectLst/>
            </c:spPr>
            <c:extLst>
              <c:ext xmlns:c16="http://schemas.microsoft.com/office/drawing/2014/chart" uri="{C3380CC4-5D6E-409C-BE32-E72D297353CC}">
                <c16:uniqueId val="{00000009-3EA5-4B66-A727-E9FB5346E93F}"/>
              </c:ext>
            </c:extLst>
          </c:dPt>
          <c:dPt>
            <c:idx val="68"/>
            <c:invertIfNegative val="0"/>
            <c:bubble3D val="0"/>
            <c:spPr>
              <a:solidFill>
                <a:srgbClr val="7C878E"/>
              </a:solidFill>
              <a:ln>
                <a:noFill/>
              </a:ln>
              <a:effectLst/>
            </c:spPr>
            <c:extLst>
              <c:ext xmlns:c16="http://schemas.microsoft.com/office/drawing/2014/chart" uri="{C3380CC4-5D6E-409C-BE32-E72D297353CC}">
                <c16:uniqueId val="{0000000B-3EA5-4B66-A727-E9FB5346E93F}"/>
              </c:ext>
            </c:extLst>
          </c:dPt>
          <c:dPt>
            <c:idx val="80"/>
            <c:invertIfNegative val="0"/>
            <c:bubble3D val="0"/>
            <c:spPr>
              <a:solidFill>
                <a:srgbClr val="7C878E"/>
              </a:solidFill>
              <a:ln>
                <a:noFill/>
              </a:ln>
              <a:effectLst/>
            </c:spPr>
            <c:extLst>
              <c:ext xmlns:c16="http://schemas.microsoft.com/office/drawing/2014/chart" uri="{C3380CC4-5D6E-409C-BE32-E72D297353CC}">
                <c16:uniqueId val="{0000000D-3EA5-4B66-A727-E9FB5346E93F}"/>
              </c:ext>
            </c:extLst>
          </c:dPt>
          <c:dPt>
            <c:idx val="92"/>
            <c:invertIfNegative val="0"/>
            <c:bubble3D val="0"/>
            <c:spPr>
              <a:solidFill>
                <a:srgbClr val="FBBB27"/>
              </a:solidFill>
              <a:ln>
                <a:noFill/>
              </a:ln>
              <a:effectLst/>
            </c:spPr>
            <c:extLst>
              <c:ext xmlns:c16="http://schemas.microsoft.com/office/drawing/2014/chart" uri="{C3380CC4-5D6E-409C-BE32-E72D297353CC}">
                <c16:uniqueId val="{0000000F-3EA5-4B66-A727-E9FB5346E93F}"/>
              </c:ext>
            </c:extLst>
          </c:dPt>
          <c:cat>
            <c:multiLvlStrRef>
              <c:f>'F112'!$A$6:$B$98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'F112'!$C$6:$C$98</c:f>
              <c:numCache>
                <c:formatCode>0.0</c:formatCode>
                <c:ptCount val="93"/>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numCache>
            </c:numRef>
          </c:val>
          <c:extLst>
            <c:ext xmlns:c16="http://schemas.microsoft.com/office/drawing/2014/chart" uri="{C3380CC4-5D6E-409C-BE32-E72D297353CC}">
              <c16:uniqueId val="{00000010-3EA5-4B66-A727-E9FB5346E93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Variación promedio</c:v>
                </c:pt>
              </c:strCache>
            </c:strRef>
          </c:tx>
          <c:spPr>
            <a:ln w="28575" cap="rnd">
              <a:solidFill>
                <a:srgbClr val="B69630"/>
              </a:solidFill>
              <a:round/>
            </a:ln>
            <a:effectLst/>
          </c:spPr>
          <c:marker>
            <c:symbol val="none"/>
          </c:marker>
          <c:cat>
            <c:multiLvlStrRef>
              <c:f>'F112'!$A$6:$B$98</c:f>
              <c:multiLvlStrCache>
                <c:ptCount val="9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lvl>
                <c:lvl>
                  <c:pt idx="0">
                    <c:v>2013</c:v>
                  </c:pt>
                  <c:pt idx="12">
                    <c:v>2014</c:v>
                  </c:pt>
                  <c:pt idx="24">
                    <c:v>2015</c:v>
                  </c:pt>
                  <c:pt idx="36">
                    <c:v>2016</c:v>
                  </c:pt>
                  <c:pt idx="48">
                    <c:v>2017</c:v>
                  </c:pt>
                  <c:pt idx="60">
                    <c:v>2018</c:v>
                  </c:pt>
                  <c:pt idx="72">
                    <c:v>2019</c:v>
                  </c:pt>
                  <c:pt idx="84">
                    <c:v>2020</c:v>
                  </c:pt>
                </c:lvl>
              </c:multiLvlStrCache>
            </c:multiLvlStrRef>
          </c:cat>
          <c:val>
            <c:numRef>
              <c:f>'F112'!$D$6:$D$98</c:f>
              <c:numCache>
                <c:formatCode>0.0</c:formatCode>
                <c:ptCount val="93"/>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numCache>
            </c:numRef>
          </c:val>
          <c:smooth val="0"/>
          <c:extLst>
            <c:ext xmlns:c16="http://schemas.microsoft.com/office/drawing/2014/chart" uri="{C3380CC4-5D6E-409C-BE32-E72D297353CC}">
              <c16:uniqueId val="{00000011-3EA5-4B66-A727-E9FB5346E93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7E5-43BE-8BE6-62FC8086FEC2}"/>
              </c:ext>
            </c:extLst>
          </c:dPt>
          <c:dPt>
            <c:idx val="1"/>
            <c:invertIfNegative val="0"/>
            <c:bubble3D val="0"/>
            <c:spPr>
              <a:solidFill>
                <a:srgbClr val="7C878E"/>
              </a:solidFill>
              <a:ln>
                <a:noFill/>
              </a:ln>
              <a:effectLst/>
            </c:spPr>
            <c:extLst>
              <c:ext xmlns:c16="http://schemas.microsoft.com/office/drawing/2014/chart" uri="{C3380CC4-5D6E-409C-BE32-E72D297353CC}">
                <c16:uniqueId val="{00000003-F7E5-43BE-8BE6-62FC8086FEC2}"/>
              </c:ext>
            </c:extLst>
          </c:dPt>
          <c:dPt>
            <c:idx val="2"/>
            <c:invertIfNegative val="0"/>
            <c:bubble3D val="0"/>
            <c:spPr>
              <a:solidFill>
                <a:srgbClr val="7C878E"/>
              </a:solidFill>
              <a:ln>
                <a:noFill/>
              </a:ln>
              <a:effectLst/>
            </c:spPr>
            <c:extLst>
              <c:ext xmlns:c16="http://schemas.microsoft.com/office/drawing/2014/chart" uri="{C3380CC4-5D6E-409C-BE32-E72D297353CC}">
                <c16:uniqueId val="{00000005-F7E5-43BE-8BE6-62FC8086FEC2}"/>
              </c:ext>
            </c:extLst>
          </c:dPt>
          <c:dPt>
            <c:idx val="3"/>
            <c:invertIfNegative val="0"/>
            <c:bubble3D val="0"/>
            <c:spPr>
              <a:solidFill>
                <a:srgbClr val="7C878E"/>
              </a:solidFill>
              <a:ln>
                <a:noFill/>
              </a:ln>
              <a:effectLst/>
            </c:spPr>
            <c:extLst>
              <c:ext xmlns:c16="http://schemas.microsoft.com/office/drawing/2014/chart" uri="{C3380CC4-5D6E-409C-BE32-E72D297353CC}">
                <c16:uniqueId val="{00000007-F7E5-43BE-8BE6-62FC8086FEC2}"/>
              </c:ext>
            </c:extLst>
          </c:dPt>
          <c:dPt>
            <c:idx val="4"/>
            <c:invertIfNegative val="0"/>
            <c:bubble3D val="0"/>
            <c:spPr>
              <a:solidFill>
                <a:srgbClr val="7C878E"/>
              </a:solidFill>
              <a:ln>
                <a:noFill/>
              </a:ln>
              <a:effectLst/>
            </c:spPr>
            <c:extLst>
              <c:ext xmlns:c16="http://schemas.microsoft.com/office/drawing/2014/chart" uri="{C3380CC4-5D6E-409C-BE32-E72D297353CC}">
                <c16:uniqueId val="{00000009-F7E5-43BE-8BE6-62FC8086FEC2}"/>
              </c:ext>
            </c:extLst>
          </c:dPt>
          <c:dPt>
            <c:idx val="5"/>
            <c:invertIfNegative val="0"/>
            <c:bubble3D val="0"/>
            <c:spPr>
              <a:solidFill>
                <a:srgbClr val="7C878E"/>
              </a:solidFill>
              <a:ln>
                <a:noFill/>
              </a:ln>
              <a:effectLst/>
            </c:spPr>
            <c:extLst>
              <c:ext xmlns:c16="http://schemas.microsoft.com/office/drawing/2014/chart" uri="{C3380CC4-5D6E-409C-BE32-E72D297353CC}">
                <c16:uniqueId val="{0000000B-F7E5-43BE-8BE6-62FC8086FEC2}"/>
              </c:ext>
            </c:extLst>
          </c:dPt>
          <c:dPt>
            <c:idx val="6"/>
            <c:invertIfNegative val="0"/>
            <c:bubble3D val="0"/>
            <c:spPr>
              <a:solidFill>
                <a:srgbClr val="7C878E"/>
              </a:solidFill>
              <a:ln>
                <a:noFill/>
              </a:ln>
              <a:effectLst/>
            </c:spPr>
            <c:extLst>
              <c:ext xmlns:c16="http://schemas.microsoft.com/office/drawing/2014/chart" uri="{C3380CC4-5D6E-409C-BE32-E72D297353CC}">
                <c16:uniqueId val="{0000000D-F7E5-43BE-8BE6-62FC8086FEC2}"/>
              </c:ext>
            </c:extLst>
          </c:dPt>
          <c:dPt>
            <c:idx val="7"/>
            <c:invertIfNegative val="0"/>
            <c:bubble3D val="0"/>
            <c:spPr>
              <a:solidFill>
                <a:srgbClr val="7C878E"/>
              </a:solidFill>
              <a:ln>
                <a:noFill/>
              </a:ln>
              <a:effectLst/>
            </c:spPr>
            <c:extLst>
              <c:ext xmlns:c16="http://schemas.microsoft.com/office/drawing/2014/chart" uri="{C3380CC4-5D6E-409C-BE32-E72D297353CC}">
                <c16:uniqueId val="{0000000F-F7E5-43BE-8BE6-62FC8086FEC2}"/>
              </c:ext>
            </c:extLst>
          </c:dPt>
          <c:dPt>
            <c:idx val="8"/>
            <c:invertIfNegative val="0"/>
            <c:bubble3D val="0"/>
            <c:spPr>
              <a:solidFill>
                <a:srgbClr val="7C878E"/>
              </a:solidFill>
              <a:ln>
                <a:noFill/>
              </a:ln>
              <a:effectLst/>
            </c:spPr>
            <c:extLst>
              <c:ext xmlns:c16="http://schemas.microsoft.com/office/drawing/2014/chart" uri="{C3380CC4-5D6E-409C-BE32-E72D297353CC}">
                <c16:uniqueId val="{00000011-F7E5-43BE-8BE6-62FC8086FEC2}"/>
              </c:ext>
            </c:extLst>
          </c:dPt>
          <c:dPt>
            <c:idx val="9"/>
            <c:invertIfNegative val="0"/>
            <c:bubble3D val="0"/>
            <c:spPr>
              <a:solidFill>
                <a:srgbClr val="7C878E"/>
              </a:solidFill>
              <a:ln>
                <a:noFill/>
              </a:ln>
              <a:effectLst/>
            </c:spPr>
            <c:extLst>
              <c:ext xmlns:c16="http://schemas.microsoft.com/office/drawing/2014/chart" uri="{C3380CC4-5D6E-409C-BE32-E72D297353CC}">
                <c16:uniqueId val="{00000013-F7E5-43BE-8BE6-62FC8086FEC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7E5-43BE-8BE6-62FC8086FEC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7E5-43BE-8BE6-62FC8086FEC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7E5-43BE-8BE6-62FC8086FEC2}"/>
              </c:ext>
            </c:extLst>
          </c:dPt>
          <c:dPt>
            <c:idx val="13"/>
            <c:invertIfNegative val="0"/>
            <c:bubble3D val="0"/>
            <c:spPr>
              <a:solidFill>
                <a:srgbClr val="FBBB27"/>
              </a:solidFill>
              <a:ln>
                <a:noFill/>
              </a:ln>
              <a:effectLst/>
            </c:spPr>
            <c:extLst>
              <c:ext xmlns:c16="http://schemas.microsoft.com/office/drawing/2014/chart" uri="{C3380CC4-5D6E-409C-BE32-E72D297353CC}">
                <c16:uniqueId val="{0000001B-F7E5-43BE-8BE6-62FC8086FEC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7E5-43BE-8BE6-62FC8086FEC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7E5-43BE-8BE6-62FC8086FEC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7E5-43BE-8BE6-62FC8086FEC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7E5-43BE-8BE6-62FC8086FEC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'F113'!$B$6:$B$24</c:f>
              <c:numCache>
                <c:formatCode>0.0</c:formatCode>
                <c:ptCount val="19"/>
                <c:pt idx="0">
                  <c:v>0.2</c:v>
                </c:pt>
                <c:pt idx="1">
                  <c:v>0.6</c:v>
                </c:pt>
                <c:pt idx="2">
                  <c:v>0.7</c:v>
                </c:pt>
                <c:pt idx="3">
                  <c:v>1.1000000000000001</c:v>
                </c:pt>
                <c:pt idx="4">
                  <c:v>1.2</c:v>
                </c:pt>
                <c:pt idx="5">
                  <c:v>1.4</c:v>
                </c:pt>
                <c:pt idx="6">
                  <c:v>2</c:v>
                </c:pt>
                <c:pt idx="7">
                  <c:v>2.4</c:v>
                </c:pt>
                <c:pt idx="8">
                  <c:v>2.9</c:v>
                </c:pt>
                <c:pt idx="9">
                  <c:v>3.3</c:v>
                </c:pt>
                <c:pt idx="10">
                  <c:v>4.5</c:v>
                </c:pt>
                <c:pt idx="11">
                  <c:v>5.8</c:v>
                </c:pt>
                <c:pt idx="12">
                  <c:v>6.3</c:v>
                </c:pt>
                <c:pt idx="13">
                  <c:v>6.6</c:v>
                </c:pt>
                <c:pt idx="14">
                  <c:v>8.6</c:v>
                </c:pt>
                <c:pt idx="15">
                  <c:v>8.8000000000000007</c:v>
                </c:pt>
                <c:pt idx="16">
                  <c:v>10</c:v>
                </c:pt>
                <c:pt idx="17">
                  <c:v>13.3</c:v>
                </c:pt>
                <c:pt idx="18">
                  <c:v>13.9</c:v>
                </c:pt>
              </c:numCache>
            </c:numRef>
          </c:val>
          <c:extLst>
            <c:ext xmlns:c16="http://schemas.microsoft.com/office/drawing/2014/chart" uri="{C3380CC4-5D6E-409C-BE32-E72D297353CC}">
              <c16:uniqueId val="{00000024-F7E5-43BE-8BE6-62FC8086FEC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568-44A8-895A-7981540CC07B}"/>
              </c:ext>
            </c:extLst>
          </c:dPt>
          <c:dPt>
            <c:idx val="1"/>
            <c:invertIfNegative val="0"/>
            <c:bubble3D val="0"/>
            <c:spPr>
              <a:solidFill>
                <a:srgbClr val="7C878E"/>
              </a:solidFill>
              <a:ln>
                <a:noFill/>
              </a:ln>
              <a:effectLst/>
            </c:spPr>
            <c:extLst>
              <c:ext xmlns:c16="http://schemas.microsoft.com/office/drawing/2014/chart" uri="{C3380CC4-5D6E-409C-BE32-E72D297353CC}">
                <c16:uniqueId val="{00000003-6568-44A8-895A-7981540CC07B}"/>
              </c:ext>
            </c:extLst>
          </c:dPt>
          <c:dPt>
            <c:idx val="2"/>
            <c:invertIfNegative val="0"/>
            <c:bubble3D val="0"/>
            <c:spPr>
              <a:solidFill>
                <a:srgbClr val="7C878E"/>
              </a:solidFill>
              <a:ln>
                <a:noFill/>
              </a:ln>
              <a:effectLst/>
            </c:spPr>
            <c:extLst>
              <c:ext xmlns:c16="http://schemas.microsoft.com/office/drawing/2014/chart" uri="{C3380CC4-5D6E-409C-BE32-E72D297353CC}">
                <c16:uniqueId val="{00000005-6568-44A8-895A-7981540CC07B}"/>
              </c:ext>
            </c:extLst>
          </c:dPt>
          <c:dPt>
            <c:idx val="3"/>
            <c:invertIfNegative val="0"/>
            <c:bubble3D val="0"/>
            <c:spPr>
              <a:solidFill>
                <a:srgbClr val="7C878E"/>
              </a:solidFill>
              <a:ln>
                <a:noFill/>
              </a:ln>
              <a:effectLst/>
            </c:spPr>
            <c:extLst>
              <c:ext xmlns:c16="http://schemas.microsoft.com/office/drawing/2014/chart" uri="{C3380CC4-5D6E-409C-BE32-E72D297353CC}">
                <c16:uniqueId val="{00000007-6568-44A8-895A-7981540CC07B}"/>
              </c:ext>
            </c:extLst>
          </c:dPt>
          <c:dPt>
            <c:idx val="4"/>
            <c:invertIfNegative val="0"/>
            <c:bubble3D val="0"/>
            <c:spPr>
              <a:solidFill>
                <a:srgbClr val="7C878E"/>
              </a:solidFill>
              <a:ln>
                <a:noFill/>
              </a:ln>
              <a:effectLst/>
            </c:spPr>
            <c:extLst>
              <c:ext xmlns:c16="http://schemas.microsoft.com/office/drawing/2014/chart" uri="{C3380CC4-5D6E-409C-BE32-E72D297353CC}">
                <c16:uniqueId val="{00000009-6568-44A8-895A-7981540CC07B}"/>
              </c:ext>
            </c:extLst>
          </c:dPt>
          <c:dPt>
            <c:idx val="5"/>
            <c:invertIfNegative val="0"/>
            <c:bubble3D val="0"/>
            <c:spPr>
              <a:solidFill>
                <a:srgbClr val="7C878E"/>
              </a:solidFill>
              <a:ln>
                <a:noFill/>
              </a:ln>
              <a:effectLst/>
            </c:spPr>
            <c:extLst>
              <c:ext xmlns:c16="http://schemas.microsoft.com/office/drawing/2014/chart" uri="{C3380CC4-5D6E-409C-BE32-E72D297353CC}">
                <c16:uniqueId val="{0000000B-6568-44A8-895A-7981540CC07B}"/>
              </c:ext>
            </c:extLst>
          </c:dPt>
          <c:dPt>
            <c:idx val="6"/>
            <c:invertIfNegative val="0"/>
            <c:bubble3D val="0"/>
            <c:spPr>
              <a:solidFill>
                <a:srgbClr val="FBBB27"/>
              </a:solidFill>
              <a:ln>
                <a:noFill/>
              </a:ln>
              <a:effectLst/>
            </c:spPr>
            <c:extLst>
              <c:ext xmlns:c16="http://schemas.microsoft.com/office/drawing/2014/chart" uri="{C3380CC4-5D6E-409C-BE32-E72D297353CC}">
                <c16:uniqueId val="{0000000D-6568-44A8-895A-7981540CC07B}"/>
              </c:ext>
            </c:extLst>
          </c:dPt>
          <c:dPt>
            <c:idx val="7"/>
            <c:invertIfNegative val="0"/>
            <c:bubble3D val="0"/>
            <c:spPr>
              <a:solidFill>
                <a:srgbClr val="7C878E"/>
              </a:solidFill>
              <a:ln>
                <a:noFill/>
              </a:ln>
              <a:effectLst/>
            </c:spPr>
            <c:extLst>
              <c:ext xmlns:c16="http://schemas.microsoft.com/office/drawing/2014/chart" uri="{C3380CC4-5D6E-409C-BE32-E72D297353CC}">
                <c16:uniqueId val="{0000000F-6568-44A8-895A-7981540CC07B}"/>
              </c:ext>
            </c:extLst>
          </c:dPt>
          <c:dPt>
            <c:idx val="8"/>
            <c:invertIfNegative val="0"/>
            <c:bubble3D val="0"/>
            <c:spPr>
              <a:solidFill>
                <a:srgbClr val="7C878E"/>
              </a:solidFill>
              <a:ln>
                <a:noFill/>
              </a:ln>
              <a:effectLst/>
            </c:spPr>
            <c:extLst>
              <c:ext xmlns:c16="http://schemas.microsoft.com/office/drawing/2014/chart" uri="{C3380CC4-5D6E-409C-BE32-E72D297353CC}">
                <c16:uniqueId val="{00000011-6568-44A8-895A-7981540CC07B}"/>
              </c:ext>
            </c:extLst>
          </c:dPt>
          <c:dPt>
            <c:idx val="9"/>
            <c:invertIfNegative val="0"/>
            <c:bubble3D val="0"/>
            <c:spPr>
              <a:solidFill>
                <a:srgbClr val="7C878E"/>
              </a:solidFill>
              <a:ln>
                <a:noFill/>
              </a:ln>
              <a:effectLst/>
            </c:spPr>
            <c:extLst>
              <c:ext xmlns:c16="http://schemas.microsoft.com/office/drawing/2014/chart" uri="{C3380CC4-5D6E-409C-BE32-E72D297353CC}">
                <c16:uniqueId val="{00000013-6568-44A8-895A-7981540CC07B}"/>
              </c:ext>
            </c:extLst>
          </c:dPt>
          <c:dPt>
            <c:idx val="10"/>
            <c:invertIfNegative val="0"/>
            <c:bubble3D val="0"/>
            <c:spPr>
              <a:solidFill>
                <a:srgbClr val="95682B"/>
              </a:solidFill>
              <a:ln>
                <a:noFill/>
              </a:ln>
              <a:effectLst/>
            </c:spPr>
            <c:extLst>
              <c:ext xmlns:c16="http://schemas.microsoft.com/office/drawing/2014/chart" uri="{C3380CC4-5D6E-409C-BE32-E72D297353CC}">
                <c16:uniqueId val="{00000015-6568-44A8-895A-7981540CC07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568-44A8-895A-7981540CC07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568-44A8-895A-7981540CC07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568-44A8-895A-7981540CC07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568-44A8-895A-7981540CC07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568-44A8-895A-7981540CC07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568-44A8-895A-7981540CC07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568-44A8-895A-7981540CC07B}"/>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'F114'!$B$8:$B$40</c:f>
              <c:strCache>
                <c:ptCount val="33"/>
                <c:pt idx="0">
                  <c:v>Quintana Roo</c:v>
                </c:pt>
                <c:pt idx="1">
                  <c:v>Campeche</c:v>
                </c:pt>
                <c:pt idx="2">
                  <c:v>Baja California Sur</c:v>
                </c:pt>
                <c:pt idx="3">
                  <c:v>Veracruz</c:v>
                </c:pt>
                <c:pt idx="4">
                  <c:v>Ciudad de México</c:v>
                </c:pt>
                <c:pt idx="5">
                  <c:v>Sinaloa</c:v>
                </c:pt>
                <c:pt idx="6">
                  <c:v>Jalisco</c:v>
                </c:pt>
                <c:pt idx="7">
                  <c:v>Tamaulipas</c:v>
                </c:pt>
                <c:pt idx="8">
                  <c:v>Querétaro</c:v>
                </c:pt>
                <c:pt idx="9">
                  <c:v>Tabasco</c:v>
                </c:pt>
                <c:pt idx="10">
                  <c:v>Nacional</c:v>
                </c:pt>
                <c:pt idx="11">
                  <c:v>Hidalgo</c:v>
                </c:pt>
                <c:pt idx="12">
                  <c:v>Aguascalientes</c:v>
                </c:pt>
                <c:pt idx="13">
                  <c:v>Nuevo León</c:v>
                </c:pt>
                <c:pt idx="14">
                  <c:v>Puebla</c:v>
                </c:pt>
                <c:pt idx="15">
                  <c:v>Michoacán</c:v>
                </c:pt>
                <c:pt idx="16">
                  <c:v>Colima</c:v>
                </c:pt>
                <c:pt idx="17">
                  <c:v>Morelos</c:v>
                </c:pt>
                <c:pt idx="18">
                  <c:v>Yucatán</c:v>
                </c:pt>
                <c:pt idx="19">
                  <c:v>Durango</c:v>
                </c:pt>
                <c:pt idx="20">
                  <c:v>Coahuila</c:v>
                </c:pt>
                <c:pt idx="21">
                  <c:v>Zacatecas</c:v>
                </c:pt>
                <c:pt idx="22">
                  <c:v>Tlaxcala</c:v>
                </c:pt>
                <c:pt idx="23">
                  <c:v>San Luis Potosí</c:v>
                </c:pt>
                <c:pt idx="24">
                  <c:v>Guanajuato</c:v>
                </c:pt>
                <c:pt idx="25">
                  <c:v>Chihuahua</c:v>
                </c:pt>
                <c:pt idx="26">
                  <c:v>Chiapas</c:v>
                </c:pt>
                <c:pt idx="27">
                  <c:v>Guerrero</c:v>
                </c:pt>
                <c:pt idx="28">
                  <c:v>Oaxaca</c:v>
                </c:pt>
                <c:pt idx="29">
                  <c:v>Sonora</c:v>
                </c:pt>
                <c:pt idx="30">
                  <c:v>Nayarit</c:v>
                </c:pt>
                <c:pt idx="31">
                  <c:v>Baja California</c:v>
                </c:pt>
                <c:pt idx="32">
                  <c:v>Estado de México</c:v>
                </c:pt>
              </c:strCache>
            </c:strRef>
          </c:cat>
          <c:val>
            <c:numRef>
              <c:f>'F114'!$C$8:$C$40</c:f>
              <c:numCache>
                <c:formatCode>0.00</c:formatCode>
                <c:ptCount val="33"/>
                <c:pt idx="0">
                  <c:v>-22.763326292201974</c:v>
                </c:pt>
                <c:pt idx="1">
                  <c:v>-13.687875152048335</c:v>
                </c:pt>
                <c:pt idx="2">
                  <c:v>-12.562092336357306</c:v>
                </c:pt>
                <c:pt idx="3">
                  <c:v>-11.106033323449028</c:v>
                </c:pt>
                <c:pt idx="4">
                  <c:v>-10.28164400735116</c:v>
                </c:pt>
                <c:pt idx="5">
                  <c:v>-8.7071930080061541</c:v>
                </c:pt>
                <c:pt idx="6">
                  <c:v>-8.3986070784871441</c:v>
                </c:pt>
                <c:pt idx="7">
                  <c:v>-8.1386331501815032</c:v>
                </c:pt>
                <c:pt idx="8">
                  <c:v>-7.9087679968075584</c:v>
                </c:pt>
                <c:pt idx="9">
                  <c:v>-6.3089571667539088</c:v>
                </c:pt>
                <c:pt idx="10">
                  <c:v>-5.6253042387704992</c:v>
                </c:pt>
                <c:pt idx="11">
                  <c:v>-5.25309623976898</c:v>
                </c:pt>
                <c:pt idx="12">
                  <c:v>-5.0035387978680905</c:v>
                </c:pt>
                <c:pt idx="13">
                  <c:v>-4.9185276838340588</c:v>
                </c:pt>
                <c:pt idx="14">
                  <c:v>-4.8457401758285306</c:v>
                </c:pt>
                <c:pt idx="15">
                  <c:v>-4.8229141375336315</c:v>
                </c:pt>
                <c:pt idx="16">
                  <c:v>-3.3044691298838984</c:v>
                </c:pt>
                <c:pt idx="17">
                  <c:v>-2.676134216715079</c:v>
                </c:pt>
                <c:pt idx="18">
                  <c:v>-2.6555940567521481</c:v>
                </c:pt>
                <c:pt idx="19">
                  <c:v>-2.0820450423446148</c:v>
                </c:pt>
                <c:pt idx="20">
                  <c:v>-1.7209433268752363</c:v>
                </c:pt>
                <c:pt idx="21">
                  <c:v>-0.71217640334549337</c:v>
                </c:pt>
                <c:pt idx="22">
                  <c:v>0.21948412188634547</c:v>
                </c:pt>
                <c:pt idx="23">
                  <c:v>0.96853776504361477</c:v>
                </c:pt>
                <c:pt idx="24">
                  <c:v>1.5576712063061948</c:v>
                </c:pt>
                <c:pt idx="25">
                  <c:v>2.0557821972347843</c:v>
                </c:pt>
                <c:pt idx="26">
                  <c:v>2.2689452239326622</c:v>
                </c:pt>
                <c:pt idx="27">
                  <c:v>3.5225577969503261</c:v>
                </c:pt>
                <c:pt idx="28">
                  <c:v>3.9234344056732864</c:v>
                </c:pt>
                <c:pt idx="29">
                  <c:v>6.563773566473964</c:v>
                </c:pt>
                <c:pt idx="30">
                  <c:v>7.1624671152733406</c:v>
                </c:pt>
                <c:pt idx="31">
                  <c:v>8.4824896574063064</c:v>
                </c:pt>
                <c:pt idx="32">
                  <c:v>12.895938281834205</c:v>
                </c:pt>
              </c:numCache>
            </c:numRef>
          </c:val>
          <c:extLst>
            <c:ext xmlns:c16="http://schemas.microsoft.com/office/drawing/2014/chart" uri="{C3380CC4-5D6E-409C-BE32-E72D297353CC}">
              <c16:uniqueId val="{00000024-6568-44A8-895A-7981540CC07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3A0-48B4-BF34-AF2D8065C6D5}"/>
              </c:ext>
            </c:extLst>
          </c:dPt>
          <c:dPt>
            <c:idx val="1"/>
            <c:invertIfNegative val="0"/>
            <c:bubble3D val="0"/>
            <c:spPr>
              <a:solidFill>
                <a:srgbClr val="7C878E"/>
              </a:solidFill>
              <a:ln>
                <a:noFill/>
              </a:ln>
              <a:effectLst/>
            </c:spPr>
            <c:extLst>
              <c:ext xmlns:c16="http://schemas.microsoft.com/office/drawing/2014/chart" uri="{C3380CC4-5D6E-409C-BE32-E72D297353CC}">
                <c16:uniqueId val="{00000003-83A0-48B4-BF34-AF2D8065C6D5}"/>
              </c:ext>
            </c:extLst>
          </c:dPt>
          <c:dPt>
            <c:idx val="2"/>
            <c:invertIfNegative val="0"/>
            <c:bubble3D val="0"/>
            <c:spPr>
              <a:solidFill>
                <a:srgbClr val="7C878E"/>
              </a:solidFill>
              <a:ln>
                <a:noFill/>
              </a:ln>
              <a:effectLst/>
            </c:spPr>
            <c:extLst>
              <c:ext xmlns:c16="http://schemas.microsoft.com/office/drawing/2014/chart" uri="{C3380CC4-5D6E-409C-BE32-E72D297353CC}">
                <c16:uniqueId val="{00000005-83A0-48B4-BF34-AF2D8065C6D5}"/>
              </c:ext>
            </c:extLst>
          </c:dPt>
          <c:dPt>
            <c:idx val="3"/>
            <c:invertIfNegative val="0"/>
            <c:bubble3D val="0"/>
            <c:spPr>
              <a:solidFill>
                <a:srgbClr val="7C878E"/>
              </a:solidFill>
              <a:ln>
                <a:noFill/>
              </a:ln>
              <a:effectLst/>
            </c:spPr>
            <c:extLst>
              <c:ext xmlns:c16="http://schemas.microsoft.com/office/drawing/2014/chart" uri="{C3380CC4-5D6E-409C-BE32-E72D297353CC}">
                <c16:uniqueId val="{00000007-83A0-48B4-BF34-AF2D8065C6D5}"/>
              </c:ext>
            </c:extLst>
          </c:dPt>
          <c:dPt>
            <c:idx val="4"/>
            <c:invertIfNegative val="0"/>
            <c:bubble3D val="0"/>
            <c:spPr>
              <a:solidFill>
                <a:srgbClr val="7C878E"/>
              </a:solidFill>
              <a:ln>
                <a:noFill/>
              </a:ln>
              <a:effectLst/>
            </c:spPr>
            <c:extLst>
              <c:ext xmlns:c16="http://schemas.microsoft.com/office/drawing/2014/chart" uri="{C3380CC4-5D6E-409C-BE32-E72D297353CC}">
                <c16:uniqueId val="{00000009-83A0-48B4-BF34-AF2D8065C6D5}"/>
              </c:ext>
            </c:extLst>
          </c:dPt>
          <c:dPt>
            <c:idx val="5"/>
            <c:invertIfNegative val="0"/>
            <c:bubble3D val="0"/>
            <c:spPr>
              <a:solidFill>
                <a:srgbClr val="7C878E"/>
              </a:solidFill>
              <a:ln>
                <a:noFill/>
              </a:ln>
              <a:effectLst/>
            </c:spPr>
            <c:extLst>
              <c:ext xmlns:c16="http://schemas.microsoft.com/office/drawing/2014/chart" uri="{C3380CC4-5D6E-409C-BE32-E72D297353CC}">
                <c16:uniqueId val="{0000000B-83A0-48B4-BF34-AF2D8065C6D5}"/>
              </c:ext>
            </c:extLst>
          </c:dPt>
          <c:dPt>
            <c:idx val="6"/>
            <c:invertIfNegative val="0"/>
            <c:bubble3D val="0"/>
            <c:spPr>
              <a:solidFill>
                <a:srgbClr val="7C878E"/>
              </a:solidFill>
              <a:ln>
                <a:noFill/>
              </a:ln>
              <a:effectLst/>
            </c:spPr>
            <c:extLst>
              <c:ext xmlns:c16="http://schemas.microsoft.com/office/drawing/2014/chart" uri="{C3380CC4-5D6E-409C-BE32-E72D297353CC}">
                <c16:uniqueId val="{0000000D-83A0-48B4-BF34-AF2D8065C6D5}"/>
              </c:ext>
            </c:extLst>
          </c:dPt>
          <c:dPt>
            <c:idx val="7"/>
            <c:invertIfNegative val="0"/>
            <c:bubble3D val="0"/>
            <c:spPr>
              <a:solidFill>
                <a:srgbClr val="7C878E"/>
              </a:solidFill>
              <a:ln>
                <a:noFill/>
              </a:ln>
              <a:effectLst/>
            </c:spPr>
            <c:extLst>
              <c:ext xmlns:c16="http://schemas.microsoft.com/office/drawing/2014/chart" uri="{C3380CC4-5D6E-409C-BE32-E72D297353CC}">
                <c16:uniqueId val="{0000000F-83A0-48B4-BF34-AF2D8065C6D5}"/>
              </c:ext>
            </c:extLst>
          </c:dPt>
          <c:dPt>
            <c:idx val="8"/>
            <c:invertIfNegative val="0"/>
            <c:bubble3D val="0"/>
            <c:spPr>
              <a:solidFill>
                <a:srgbClr val="7C878E"/>
              </a:solidFill>
              <a:ln>
                <a:noFill/>
              </a:ln>
              <a:effectLst/>
            </c:spPr>
            <c:extLst>
              <c:ext xmlns:c16="http://schemas.microsoft.com/office/drawing/2014/chart" uri="{C3380CC4-5D6E-409C-BE32-E72D297353CC}">
                <c16:uniqueId val="{00000011-83A0-48B4-BF34-AF2D8065C6D5}"/>
              </c:ext>
            </c:extLst>
          </c:dPt>
          <c:dPt>
            <c:idx val="9"/>
            <c:invertIfNegative val="0"/>
            <c:bubble3D val="0"/>
            <c:spPr>
              <a:solidFill>
                <a:srgbClr val="FBBB27"/>
              </a:solidFill>
              <a:ln>
                <a:noFill/>
              </a:ln>
              <a:effectLst/>
            </c:spPr>
            <c:extLst>
              <c:ext xmlns:c16="http://schemas.microsoft.com/office/drawing/2014/chart" uri="{C3380CC4-5D6E-409C-BE32-E72D297353CC}">
                <c16:uniqueId val="{00000013-83A0-48B4-BF34-AF2D8065C6D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3A0-48B4-BF34-AF2D8065C6D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3A0-48B4-BF34-AF2D8065C6D5}"/>
              </c:ext>
            </c:extLst>
          </c:dPt>
          <c:dPt>
            <c:idx val="12"/>
            <c:invertIfNegative val="0"/>
            <c:bubble3D val="0"/>
            <c:spPr>
              <a:solidFill>
                <a:srgbClr val="95682B"/>
              </a:solidFill>
              <a:ln>
                <a:noFill/>
              </a:ln>
              <a:effectLst/>
            </c:spPr>
            <c:extLst>
              <c:ext xmlns:c16="http://schemas.microsoft.com/office/drawing/2014/chart" uri="{C3380CC4-5D6E-409C-BE32-E72D297353CC}">
                <c16:uniqueId val="{00000019-83A0-48B4-BF34-AF2D8065C6D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3A0-48B4-BF34-AF2D8065C6D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3A0-48B4-BF34-AF2D8065C6D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3A0-48B4-BF34-AF2D8065C6D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3A0-48B4-BF34-AF2D8065C6D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3A0-48B4-BF34-AF2D8065C6D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'F115'!$B$8:$B$40</c:f>
              <c:strCache>
                <c:ptCount val="33"/>
                <c:pt idx="0">
                  <c:v>Campeche</c:v>
                </c:pt>
                <c:pt idx="1">
                  <c:v>Quintana Roo</c:v>
                </c:pt>
                <c:pt idx="2">
                  <c:v>Hidalgo</c:v>
                </c:pt>
                <c:pt idx="3">
                  <c:v>Ciudad de México</c:v>
                </c:pt>
                <c:pt idx="4">
                  <c:v>Guanajuato</c:v>
                </c:pt>
                <c:pt idx="5">
                  <c:v>México</c:v>
                </c:pt>
                <c:pt idx="6">
                  <c:v>Morelos</c:v>
                </c:pt>
                <c:pt idx="7">
                  <c:v>Baja California Sur</c:v>
                </c:pt>
                <c:pt idx="8">
                  <c:v>Nuevo León</c:v>
                </c:pt>
                <c:pt idx="9">
                  <c:v>Jalisco</c:v>
                </c:pt>
                <c:pt idx="10">
                  <c:v>Yucatán</c:v>
                </c:pt>
                <c:pt idx="11">
                  <c:v>Chiapas</c:v>
                </c:pt>
                <c:pt idx="12">
                  <c:v>Nacional</c:v>
                </c:pt>
                <c:pt idx="13">
                  <c:v>Guerrero</c:v>
                </c:pt>
                <c:pt idx="14">
                  <c:v>Veracruz</c:v>
                </c:pt>
                <c:pt idx="15">
                  <c:v>Sinaloa</c:v>
                </c:pt>
                <c:pt idx="16">
                  <c:v>Chihuahua</c:v>
                </c:pt>
                <c:pt idx="17">
                  <c:v>Coahuila</c:v>
                </c:pt>
                <c:pt idx="18">
                  <c:v>Puebla</c:v>
                </c:pt>
                <c:pt idx="19">
                  <c:v>Sonora</c:v>
                </c:pt>
                <c:pt idx="20">
                  <c:v>Querétaro</c:v>
                </c:pt>
                <c:pt idx="21">
                  <c:v>Oaxaca</c:v>
                </c:pt>
                <c:pt idx="22">
                  <c:v>Michoacán</c:v>
                </c:pt>
                <c:pt idx="23">
                  <c:v>Baja California</c:v>
                </c:pt>
                <c:pt idx="24">
                  <c:v>Aguascalientes</c:v>
                </c:pt>
                <c:pt idx="25">
                  <c:v>Durango</c:v>
                </c:pt>
                <c:pt idx="26">
                  <c:v>Tamaulipas</c:v>
                </c:pt>
                <c:pt idx="27">
                  <c:v>Colima</c:v>
                </c:pt>
                <c:pt idx="28">
                  <c:v>Tabasco</c:v>
                </c:pt>
                <c:pt idx="29">
                  <c:v>San Luis Potosí</c:v>
                </c:pt>
                <c:pt idx="30">
                  <c:v>Zacatecas</c:v>
                </c:pt>
                <c:pt idx="31">
                  <c:v>Nayarit</c:v>
                </c:pt>
                <c:pt idx="32">
                  <c:v>Tlaxcala</c:v>
                </c:pt>
              </c:strCache>
            </c:strRef>
          </c:cat>
          <c:val>
            <c:numRef>
              <c:f>'F115'!$C$8:$C$40</c:f>
              <c:numCache>
                <c:formatCode>0.00</c:formatCode>
                <c:ptCount val="33"/>
                <c:pt idx="0">
                  <c:v>-13.740197166617826</c:v>
                </c:pt>
                <c:pt idx="1">
                  <c:v>-9.9955254975686767</c:v>
                </c:pt>
                <c:pt idx="2">
                  <c:v>-7.6964746282458014</c:v>
                </c:pt>
                <c:pt idx="3">
                  <c:v>-6.2144521879531327</c:v>
                </c:pt>
                <c:pt idx="4">
                  <c:v>-5.1180676096064088</c:v>
                </c:pt>
                <c:pt idx="5">
                  <c:v>-4.8799863613165835</c:v>
                </c:pt>
                <c:pt idx="6">
                  <c:v>-4.5159835921083067</c:v>
                </c:pt>
                <c:pt idx="7">
                  <c:v>-3.3664378883763342</c:v>
                </c:pt>
                <c:pt idx="8">
                  <c:v>-2.9508608580632556</c:v>
                </c:pt>
                <c:pt idx="9">
                  <c:v>-2.8944442445224565</c:v>
                </c:pt>
                <c:pt idx="10">
                  <c:v>-2.8526216974322587</c:v>
                </c:pt>
                <c:pt idx="11">
                  <c:v>-2.7301543707087896</c:v>
                </c:pt>
                <c:pt idx="12">
                  <c:v>-2.2393448801550639</c:v>
                </c:pt>
                <c:pt idx="13">
                  <c:v>-2.0551196696933522</c:v>
                </c:pt>
                <c:pt idx="14">
                  <c:v>-1.5580408402008294</c:v>
                </c:pt>
                <c:pt idx="15">
                  <c:v>-1.3905670537813308</c:v>
                </c:pt>
                <c:pt idx="16">
                  <c:v>-1.3395987960434312</c:v>
                </c:pt>
                <c:pt idx="17">
                  <c:v>-1.1243530539303952</c:v>
                </c:pt>
                <c:pt idx="18">
                  <c:v>-0.9835737196360429</c:v>
                </c:pt>
                <c:pt idx="19">
                  <c:v>-0.61841397329764713</c:v>
                </c:pt>
                <c:pt idx="20">
                  <c:v>-0.59582799422097987</c:v>
                </c:pt>
                <c:pt idx="21">
                  <c:v>-0.42663432349032709</c:v>
                </c:pt>
                <c:pt idx="22">
                  <c:v>-0.11045779152753775</c:v>
                </c:pt>
                <c:pt idx="23">
                  <c:v>0.23199908377004747</c:v>
                </c:pt>
                <c:pt idx="24">
                  <c:v>0.50875271875700878</c:v>
                </c:pt>
                <c:pt idx="25">
                  <c:v>0.67049603286919812</c:v>
                </c:pt>
                <c:pt idx="26">
                  <c:v>0.79979984198445819</c:v>
                </c:pt>
                <c:pt idx="27">
                  <c:v>1.0693545111481078</c:v>
                </c:pt>
                <c:pt idx="28">
                  <c:v>2.786601520311951</c:v>
                </c:pt>
                <c:pt idx="29">
                  <c:v>3.3149766691469589</c:v>
                </c:pt>
                <c:pt idx="30">
                  <c:v>4.3095059435696266</c:v>
                </c:pt>
                <c:pt idx="31">
                  <c:v>5.5472100031928626</c:v>
                </c:pt>
                <c:pt idx="32">
                  <c:v>9.1181919255564896</c:v>
                </c:pt>
              </c:numCache>
            </c:numRef>
          </c:val>
          <c:extLst>
            <c:ext xmlns:c16="http://schemas.microsoft.com/office/drawing/2014/chart" uri="{C3380CC4-5D6E-409C-BE32-E72D297353CC}">
              <c16:uniqueId val="{00000024-83A0-48B4-BF34-AF2D8065C6D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0D7-4AF5-84E6-C8C0F5150182}"/>
              </c:ext>
            </c:extLst>
          </c:dPt>
          <c:dPt>
            <c:idx val="1"/>
            <c:invertIfNegative val="0"/>
            <c:bubble3D val="0"/>
            <c:spPr>
              <a:solidFill>
                <a:srgbClr val="7C878E"/>
              </a:solidFill>
              <a:ln>
                <a:noFill/>
              </a:ln>
              <a:effectLst/>
            </c:spPr>
            <c:extLst>
              <c:ext xmlns:c16="http://schemas.microsoft.com/office/drawing/2014/chart" uri="{C3380CC4-5D6E-409C-BE32-E72D297353CC}">
                <c16:uniqueId val="{00000003-10D7-4AF5-84E6-C8C0F5150182}"/>
              </c:ext>
            </c:extLst>
          </c:dPt>
          <c:dPt>
            <c:idx val="2"/>
            <c:invertIfNegative val="0"/>
            <c:bubble3D val="0"/>
            <c:spPr>
              <a:solidFill>
                <a:srgbClr val="7C878E"/>
              </a:solidFill>
              <a:ln>
                <a:noFill/>
              </a:ln>
              <a:effectLst/>
            </c:spPr>
            <c:extLst>
              <c:ext xmlns:c16="http://schemas.microsoft.com/office/drawing/2014/chart" uri="{C3380CC4-5D6E-409C-BE32-E72D297353CC}">
                <c16:uniqueId val="{00000005-10D7-4AF5-84E6-C8C0F5150182}"/>
              </c:ext>
            </c:extLst>
          </c:dPt>
          <c:dPt>
            <c:idx val="3"/>
            <c:invertIfNegative val="0"/>
            <c:bubble3D val="0"/>
            <c:spPr>
              <a:solidFill>
                <a:srgbClr val="7C878E"/>
              </a:solidFill>
              <a:ln>
                <a:noFill/>
              </a:ln>
              <a:effectLst/>
            </c:spPr>
            <c:extLst>
              <c:ext xmlns:c16="http://schemas.microsoft.com/office/drawing/2014/chart" uri="{C3380CC4-5D6E-409C-BE32-E72D297353CC}">
                <c16:uniqueId val="{00000007-10D7-4AF5-84E6-C8C0F5150182}"/>
              </c:ext>
            </c:extLst>
          </c:dPt>
          <c:dPt>
            <c:idx val="4"/>
            <c:invertIfNegative val="0"/>
            <c:bubble3D val="0"/>
            <c:spPr>
              <a:solidFill>
                <a:srgbClr val="7C878E"/>
              </a:solidFill>
              <a:ln>
                <a:noFill/>
              </a:ln>
              <a:effectLst/>
            </c:spPr>
            <c:extLst>
              <c:ext xmlns:c16="http://schemas.microsoft.com/office/drawing/2014/chart" uri="{C3380CC4-5D6E-409C-BE32-E72D297353CC}">
                <c16:uniqueId val="{00000009-10D7-4AF5-84E6-C8C0F5150182}"/>
              </c:ext>
            </c:extLst>
          </c:dPt>
          <c:dPt>
            <c:idx val="5"/>
            <c:invertIfNegative val="0"/>
            <c:bubble3D val="0"/>
            <c:spPr>
              <a:solidFill>
                <a:srgbClr val="7C878E"/>
              </a:solidFill>
              <a:ln>
                <a:noFill/>
              </a:ln>
              <a:effectLst/>
            </c:spPr>
            <c:extLst>
              <c:ext xmlns:c16="http://schemas.microsoft.com/office/drawing/2014/chart" uri="{C3380CC4-5D6E-409C-BE32-E72D297353CC}">
                <c16:uniqueId val="{0000000B-10D7-4AF5-84E6-C8C0F5150182}"/>
              </c:ext>
            </c:extLst>
          </c:dPt>
          <c:dPt>
            <c:idx val="6"/>
            <c:invertIfNegative val="0"/>
            <c:bubble3D val="0"/>
            <c:spPr>
              <a:solidFill>
                <a:srgbClr val="7C878E"/>
              </a:solidFill>
              <a:ln>
                <a:noFill/>
              </a:ln>
              <a:effectLst/>
            </c:spPr>
            <c:extLst>
              <c:ext xmlns:c16="http://schemas.microsoft.com/office/drawing/2014/chart" uri="{C3380CC4-5D6E-409C-BE32-E72D297353CC}">
                <c16:uniqueId val="{0000000D-10D7-4AF5-84E6-C8C0F5150182}"/>
              </c:ext>
            </c:extLst>
          </c:dPt>
          <c:dPt>
            <c:idx val="7"/>
            <c:invertIfNegative val="0"/>
            <c:bubble3D val="0"/>
            <c:spPr>
              <a:solidFill>
                <a:srgbClr val="7C878E"/>
              </a:solidFill>
              <a:ln>
                <a:noFill/>
              </a:ln>
              <a:effectLst/>
            </c:spPr>
            <c:extLst>
              <c:ext xmlns:c16="http://schemas.microsoft.com/office/drawing/2014/chart" uri="{C3380CC4-5D6E-409C-BE32-E72D297353CC}">
                <c16:uniqueId val="{0000000F-10D7-4AF5-84E6-C8C0F5150182}"/>
              </c:ext>
            </c:extLst>
          </c:dPt>
          <c:dPt>
            <c:idx val="8"/>
            <c:invertIfNegative val="0"/>
            <c:bubble3D val="0"/>
            <c:spPr>
              <a:solidFill>
                <a:srgbClr val="7C878E"/>
              </a:solidFill>
              <a:ln>
                <a:noFill/>
              </a:ln>
              <a:effectLst/>
            </c:spPr>
            <c:extLst>
              <c:ext xmlns:c16="http://schemas.microsoft.com/office/drawing/2014/chart" uri="{C3380CC4-5D6E-409C-BE32-E72D297353CC}">
                <c16:uniqueId val="{00000011-10D7-4AF5-84E6-C8C0F5150182}"/>
              </c:ext>
            </c:extLst>
          </c:dPt>
          <c:dPt>
            <c:idx val="9"/>
            <c:invertIfNegative val="0"/>
            <c:bubble3D val="0"/>
            <c:spPr>
              <a:solidFill>
                <a:srgbClr val="7C878E"/>
              </a:solidFill>
              <a:ln>
                <a:noFill/>
              </a:ln>
              <a:effectLst/>
            </c:spPr>
            <c:extLst>
              <c:ext xmlns:c16="http://schemas.microsoft.com/office/drawing/2014/chart" uri="{C3380CC4-5D6E-409C-BE32-E72D297353CC}">
                <c16:uniqueId val="{00000013-10D7-4AF5-84E6-C8C0F515018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0D7-4AF5-84E6-C8C0F515018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0D7-4AF5-84E6-C8C0F515018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0D7-4AF5-84E6-C8C0F515018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0D7-4AF5-84E6-C8C0F515018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0D7-4AF5-84E6-C8C0F515018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0D7-4AF5-84E6-C8C0F515018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0D7-4AF5-84E6-C8C0F515018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0D7-4AF5-84E6-C8C0F5150182}"/>
              </c:ext>
            </c:extLst>
          </c:dPt>
          <c:dPt>
            <c:idx val="31"/>
            <c:invertIfNegative val="0"/>
            <c:bubble3D val="0"/>
            <c:spPr>
              <a:solidFill>
                <a:srgbClr val="FFC000"/>
              </a:solidFill>
              <a:ln>
                <a:noFill/>
              </a:ln>
              <a:effectLst/>
            </c:spPr>
            <c:extLst>
              <c:ext xmlns:c16="http://schemas.microsoft.com/office/drawing/2014/chart" uri="{C3380CC4-5D6E-409C-BE32-E72D297353CC}">
                <c16:uniqueId val="{00000025-10D7-4AF5-84E6-C8C0F515018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'F12'!$D$7:$D$38</c:f>
              <c:strCache>
                <c:ptCount val="32"/>
                <c:pt idx="0">
                  <c:v>Baja California Sur</c:v>
                </c:pt>
                <c:pt idx="1">
                  <c:v>Campeche</c:v>
                </c:pt>
                <c:pt idx="2">
                  <c:v>Tlaxcala</c:v>
                </c:pt>
                <c:pt idx="3">
                  <c:v>Yucatán</c:v>
                </c:pt>
                <c:pt idx="4">
                  <c:v>Colima</c:v>
                </c:pt>
                <c:pt idx="5">
                  <c:v>Tabasco</c:v>
                </c:pt>
                <c:pt idx="6">
                  <c:v>Quintana Roo</c:v>
                </c:pt>
                <c:pt idx="7">
                  <c:v>Aguascalientes</c:v>
                </c:pt>
                <c:pt idx="8">
                  <c:v>Nayarit</c:v>
                </c:pt>
                <c:pt idx="9">
                  <c:v>Coahuila</c:v>
                </c:pt>
                <c:pt idx="10">
                  <c:v>Sonora</c:v>
                </c:pt>
                <c:pt idx="11">
                  <c:v>Morelos</c:v>
                </c:pt>
                <c:pt idx="12">
                  <c:v>Querétaro</c:v>
                </c:pt>
                <c:pt idx="13">
                  <c:v>Durango</c:v>
                </c:pt>
                <c:pt idx="14">
                  <c:v>Sinaloa</c:v>
                </c:pt>
                <c:pt idx="15">
                  <c:v>Tamaulipas</c:v>
                </c:pt>
                <c:pt idx="16">
                  <c:v>Nuevo León</c:v>
                </c:pt>
                <c:pt idx="17">
                  <c:v>Hidalgo</c:v>
                </c:pt>
                <c:pt idx="18">
                  <c:v>Zacatecas</c:v>
                </c:pt>
                <c:pt idx="19">
                  <c:v>Chiapas</c:v>
                </c:pt>
                <c:pt idx="20">
                  <c:v>Baja California</c:v>
                </c:pt>
                <c:pt idx="21">
                  <c:v>Chihuahua</c:v>
                </c:pt>
                <c:pt idx="22">
                  <c:v>San Luis Potosí</c:v>
                </c:pt>
                <c:pt idx="23">
                  <c:v>Veracruz</c:v>
                </c:pt>
                <c:pt idx="24">
                  <c:v>Guerrero</c:v>
                </c:pt>
                <c:pt idx="25">
                  <c:v>Oaxaca</c:v>
                </c:pt>
                <c:pt idx="26">
                  <c:v>Puebla</c:v>
                </c:pt>
                <c:pt idx="27">
                  <c:v>Ciudad de México</c:v>
                </c:pt>
                <c:pt idx="28">
                  <c:v>Estado de México</c:v>
                </c:pt>
                <c:pt idx="29">
                  <c:v>Guanajuato</c:v>
                </c:pt>
                <c:pt idx="30">
                  <c:v>Michoacán</c:v>
                </c:pt>
                <c:pt idx="31">
                  <c:v>Jalisco</c:v>
                </c:pt>
              </c:strCache>
            </c:strRef>
          </c:cat>
          <c:val>
            <c:numRef>
              <c:f>'F12'!$E$7:$E$38</c:f>
              <c:numCache>
                <c:formatCode>0.00%</c:formatCode>
                <c:ptCount val="32"/>
                <c:pt idx="0">
                  <c:v>3.2643107906488414E-3</c:v>
                </c:pt>
                <c:pt idx="1">
                  <c:v>3.3110012147847851E-3</c:v>
                </c:pt>
                <c:pt idx="2">
                  <c:v>6.6231265970848824E-3</c:v>
                </c:pt>
                <c:pt idx="3">
                  <c:v>6.9677869892168084E-3</c:v>
                </c:pt>
                <c:pt idx="4">
                  <c:v>8.0303032843762438E-3</c:v>
                </c:pt>
                <c:pt idx="5">
                  <c:v>8.1099599208987027E-3</c:v>
                </c:pt>
                <c:pt idx="6">
                  <c:v>8.2596896658755879E-3</c:v>
                </c:pt>
                <c:pt idx="7">
                  <c:v>1.2630996313039697E-2</c:v>
                </c:pt>
                <c:pt idx="8">
                  <c:v>1.6763951342769853E-2</c:v>
                </c:pt>
                <c:pt idx="9">
                  <c:v>1.7095693176538321E-2</c:v>
                </c:pt>
                <c:pt idx="10">
                  <c:v>1.7756441369788004E-2</c:v>
                </c:pt>
                <c:pt idx="11">
                  <c:v>1.8426257847661193E-2</c:v>
                </c:pt>
                <c:pt idx="12">
                  <c:v>2.0385091638903868E-2</c:v>
                </c:pt>
                <c:pt idx="13">
                  <c:v>2.3067121128871784E-2</c:v>
                </c:pt>
                <c:pt idx="14">
                  <c:v>2.4384533040065513E-2</c:v>
                </c:pt>
                <c:pt idx="15">
                  <c:v>2.4411128969865258E-2</c:v>
                </c:pt>
                <c:pt idx="16">
                  <c:v>2.5780833406646234E-2</c:v>
                </c:pt>
                <c:pt idx="17">
                  <c:v>2.5961627647296228E-2</c:v>
                </c:pt>
                <c:pt idx="18">
                  <c:v>2.8040878515554039E-2</c:v>
                </c:pt>
                <c:pt idx="19">
                  <c:v>2.9741996903911511E-2</c:v>
                </c:pt>
                <c:pt idx="20">
                  <c:v>3.1162148357942097E-2</c:v>
                </c:pt>
                <c:pt idx="21">
                  <c:v>3.1456193107697115E-2</c:v>
                </c:pt>
                <c:pt idx="22">
                  <c:v>3.3805862471763141E-2</c:v>
                </c:pt>
                <c:pt idx="23">
                  <c:v>4.1988490454464115E-2</c:v>
                </c:pt>
                <c:pt idx="24">
                  <c:v>4.5443169645768354E-2</c:v>
                </c:pt>
                <c:pt idx="25">
                  <c:v>4.706331986883551E-2</c:v>
                </c:pt>
                <c:pt idx="26">
                  <c:v>5.0441724294225852E-2</c:v>
                </c:pt>
                <c:pt idx="27">
                  <c:v>5.4753281437951148E-2</c:v>
                </c:pt>
                <c:pt idx="28">
                  <c:v>6.4888307352869642E-2</c:v>
                </c:pt>
                <c:pt idx="29">
                  <c:v>7.94175073558262E-2</c:v>
                </c:pt>
                <c:pt idx="30">
                  <c:v>9.3274352135937488E-2</c:v>
                </c:pt>
                <c:pt idx="31">
                  <c:v>9.7292923120984684E-2</c:v>
                </c:pt>
              </c:numCache>
            </c:numRef>
          </c:val>
          <c:extLst>
            <c:ext xmlns:c16="http://schemas.microsoft.com/office/drawing/2014/chart" uri="{C3380CC4-5D6E-409C-BE32-E72D297353CC}">
              <c16:uniqueId val="{00000026-10D7-4AF5-84E6-C8C0F515018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02A-4813-98AB-26990CDCE920}"/>
              </c:ext>
            </c:extLst>
          </c:dPt>
          <c:dPt>
            <c:idx val="1"/>
            <c:invertIfNegative val="0"/>
            <c:bubble3D val="0"/>
            <c:spPr>
              <a:solidFill>
                <a:srgbClr val="7C878E"/>
              </a:solidFill>
              <a:ln>
                <a:noFill/>
              </a:ln>
              <a:effectLst/>
            </c:spPr>
            <c:extLst>
              <c:ext xmlns:c16="http://schemas.microsoft.com/office/drawing/2014/chart" uri="{C3380CC4-5D6E-409C-BE32-E72D297353CC}">
                <c16:uniqueId val="{00000003-502A-4813-98AB-26990CDCE920}"/>
              </c:ext>
            </c:extLst>
          </c:dPt>
          <c:dPt>
            <c:idx val="2"/>
            <c:invertIfNegative val="0"/>
            <c:bubble3D val="0"/>
            <c:spPr>
              <a:solidFill>
                <a:srgbClr val="7C878E"/>
              </a:solidFill>
              <a:ln>
                <a:noFill/>
              </a:ln>
              <a:effectLst/>
            </c:spPr>
            <c:extLst>
              <c:ext xmlns:c16="http://schemas.microsoft.com/office/drawing/2014/chart" uri="{C3380CC4-5D6E-409C-BE32-E72D297353CC}">
                <c16:uniqueId val="{00000005-502A-4813-98AB-26990CDCE920}"/>
              </c:ext>
            </c:extLst>
          </c:dPt>
          <c:dPt>
            <c:idx val="3"/>
            <c:invertIfNegative val="0"/>
            <c:bubble3D val="0"/>
            <c:spPr>
              <a:solidFill>
                <a:srgbClr val="7C878E"/>
              </a:solidFill>
              <a:ln>
                <a:noFill/>
              </a:ln>
              <a:effectLst/>
            </c:spPr>
            <c:extLst>
              <c:ext xmlns:c16="http://schemas.microsoft.com/office/drawing/2014/chart" uri="{C3380CC4-5D6E-409C-BE32-E72D297353CC}">
                <c16:uniqueId val="{00000007-502A-4813-98AB-26990CDCE920}"/>
              </c:ext>
            </c:extLst>
          </c:dPt>
          <c:dPt>
            <c:idx val="4"/>
            <c:invertIfNegative val="0"/>
            <c:bubble3D val="0"/>
            <c:spPr>
              <a:solidFill>
                <a:srgbClr val="7C878E"/>
              </a:solidFill>
              <a:ln>
                <a:noFill/>
              </a:ln>
              <a:effectLst/>
            </c:spPr>
            <c:extLst>
              <c:ext xmlns:c16="http://schemas.microsoft.com/office/drawing/2014/chart" uri="{C3380CC4-5D6E-409C-BE32-E72D297353CC}">
                <c16:uniqueId val="{00000009-502A-4813-98AB-26990CDCE920}"/>
              </c:ext>
            </c:extLst>
          </c:dPt>
          <c:dPt>
            <c:idx val="5"/>
            <c:invertIfNegative val="0"/>
            <c:bubble3D val="0"/>
            <c:spPr>
              <a:solidFill>
                <a:srgbClr val="7C878E"/>
              </a:solidFill>
              <a:ln>
                <a:noFill/>
              </a:ln>
              <a:effectLst/>
            </c:spPr>
            <c:extLst>
              <c:ext xmlns:c16="http://schemas.microsoft.com/office/drawing/2014/chart" uri="{C3380CC4-5D6E-409C-BE32-E72D297353CC}">
                <c16:uniqueId val="{0000000B-502A-4813-98AB-26990CDCE920}"/>
              </c:ext>
            </c:extLst>
          </c:dPt>
          <c:dPt>
            <c:idx val="6"/>
            <c:invertIfNegative val="0"/>
            <c:bubble3D val="0"/>
            <c:spPr>
              <a:solidFill>
                <a:srgbClr val="7C878E"/>
              </a:solidFill>
              <a:ln>
                <a:noFill/>
              </a:ln>
              <a:effectLst/>
            </c:spPr>
            <c:extLst>
              <c:ext xmlns:c16="http://schemas.microsoft.com/office/drawing/2014/chart" uri="{C3380CC4-5D6E-409C-BE32-E72D297353CC}">
                <c16:uniqueId val="{0000000D-502A-4813-98AB-26990CDCE920}"/>
              </c:ext>
            </c:extLst>
          </c:dPt>
          <c:dPt>
            <c:idx val="7"/>
            <c:invertIfNegative val="0"/>
            <c:bubble3D val="0"/>
            <c:spPr>
              <a:solidFill>
                <a:srgbClr val="7C878E"/>
              </a:solidFill>
              <a:ln>
                <a:noFill/>
              </a:ln>
              <a:effectLst/>
            </c:spPr>
            <c:extLst>
              <c:ext xmlns:c16="http://schemas.microsoft.com/office/drawing/2014/chart" uri="{C3380CC4-5D6E-409C-BE32-E72D297353CC}">
                <c16:uniqueId val="{0000000F-502A-4813-98AB-26990CDCE920}"/>
              </c:ext>
            </c:extLst>
          </c:dPt>
          <c:dPt>
            <c:idx val="8"/>
            <c:invertIfNegative val="0"/>
            <c:bubble3D val="0"/>
            <c:spPr>
              <a:solidFill>
                <a:srgbClr val="7C878E"/>
              </a:solidFill>
              <a:ln>
                <a:noFill/>
              </a:ln>
              <a:effectLst/>
            </c:spPr>
            <c:extLst>
              <c:ext xmlns:c16="http://schemas.microsoft.com/office/drawing/2014/chart" uri="{C3380CC4-5D6E-409C-BE32-E72D297353CC}">
                <c16:uniqueId val="{00000011-502A-4813-98AB-26990CDCE920}"/>
              </c:ext>
            </c:extLst>
          </c:dPt>
          <c:dPt>
            <c:idx val="9"/>
            <c:invertIfNegative val="0"/>
            <c:bubble3D val="0"/>
            <c:spPr>
              <a:solidFill>
                <a:srgbClr val="95682B"/>
              </a:solidFill>
              <a:ln>
                <a:noFill/>
              </a:ln>
              <a:effectLst/>
            </c:spPr>
            <c:extLst>
              <c:ext xmlns:c16="http://schemas.microsoft.com/office/drawing/2014/chart" uri="{C3380CC4-5D6E-409C-BE32-E72D297353CC}">
                <c16:uniqueId val="{00000013-502A-4813-98AB-26990CDCE92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02A-4813-98AB-26990CDCE92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02A-4813-98AB-26990CDCE92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02A-4813-98AB-26990CDCE92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02A-4813-98AB-26990CDCE92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02A-4813-98AB-26990CDCE92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02A-4813-98AB-26990CDCE92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02A-4813-98AB-26990CDCE92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02A-4813-98AB-26990CDCE920}"/>
              </c:ext>
            </c:extLst>
          </c:dPt>
          <c:dPt>
            <c:idx val="24"/>
            <c:invertIfNegative val="0"/>
            <c:bubble3D val="0"/>
            <c:spPr>
              <a:solidFill>
                <a:srgbClr val="FBBB27"/>
              </a:solidFill>
              <a:ln>
                <a:noFill/>
              </a:ln>
              <a:effectLst/>
            </c:spPr>
            <c:extLst>
              <c:ext xmlns:c16="http://schemas.microsoft.com/office/drawing/2014/chart" uri="{C3380CC4-5D6E-409C-BE32-E72D297353CC}">
                <c16:uniqueId val="{00000025-502A-4813-98AB-26990CDCE92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'F116'!$B$8:$B$40</c:f>
              <c:strCache>
                <c:ptCount val="33"/>
                <c:pt idx="0">
                  <c:v>Quintana Roo</c:v>
                </c:pt>
                <c:pt idx="1">
                  <c:v>Puebla</c:v>
                </c:pt>
                <c:pt idx="2">
                  <c:v>Hidalgo</c:v>
                </c:pt>
                <c:pt idx="3">
                  <c:v>San Luis Potosí</c:v>
                </c:pt>
                <c:pt idx="4">
                  <c:v>Yucatán</c:v>
                </c:pt>
                <c:pt idx="5">
                  <c:v>Baja California Sur</c:v>
                </c:pt>
                <c:pt idx="6">
                  <c:v>Querétaro</c:v>
                </c:pt>
                <c:pt idx="7">
                  <c:v>Aguascalientes</c:v>
                </c:pt>
                <c:pt idx="8">
                  <c:v>Tabasco</c:v>
                </c:pt>
                <c:pt idx="9">
                  <c:v>Nacional</c:v>
                </c:pt>
                <c:pt idx="10">
                  <c:v>Coahuila</c:v>
                </c:pt>
                <c:pt idx="11">
                  <c:v>Estado de México</c:v>
                </c:pt>
                <c:pt idx="12">
                  <c:v>Nuevo León</c:v>
                </c:pt>
                <c:pt idx="13">
                  <c:v>Guanajuato</c:v>
                </c:pt>
                <c:pt idx="14">
                  <c:v>Nayarit</c:v>
                </c:pt>
                <c:pt idx="15">
                  <c:v>Ciudad de México</c:v>
                </c:pt>
                <c:pt idx="16">
                  <c:v>Tamaulipas</c:v>
                </c:pt>
                <c:pt idx="17">
                  <c:v>Campeche</c:v>
                </c:pt>
                <c:pt idx="18">
                  <c:v>Chihuahua</c:v>
                </c:pt>
                <c:pt idx="19">
                  <c:v>Zacatecas</c:v>
                </c:pt>
                <c:pt idx="20">
                  <c:v>Veracruz</c:v>
                </c:pt>
                <c:pt idx="21">
                  <c:v>Michoacán de Ocampo</c:v>
                </c:pt>
                <c:pt idx="22">
                  <c:v>Durango</c:v>
                </c:pt>
                <c:pt idx="23">
                  <c:v>Morelos</c:v>
                </c:pt>
                <c:pt idx="24">
                  <c:v>Jalisco</c:v>
                </c:pt>
                <c:pt idx="25">
                  <c:v>Colima</c:v>
                </c:pt>
                <c:pt idx="26">
                  <c:v>Chiapas</c:v>
                </c:pt>
                <c:pt idx="27">
                  <c:v>Sinaloa</c:v>
                </c:pt>
                <c:pt idx="28">
                  <c:v>Oaxaca</c:v>
                </c:pt>
                <c:pt idx="29">
                  <c:v>Guerrero</c:v>
                </c:pt>
                <c:pt idx="30">
                  <c:v>Sonora</c:v>
                </c:pt>
                <c:pt idx="31">
                  <c:v>Baja California</c:v>
                </c:pt>
                <c:pt idx="32">
                  <c:v>Tlaxcala</c:v>
                </c:pt>
              </c:strCache>
            </c:strRef>
          </c:cat>
          <c:val>
            <c:numRef>
              <c:f>'F116'!$C$8:$C$40</c:f>
              <c:numCache>
                <c:formatCode>0.00</c:formatCode>
                <c:ptCount val="33"/>
                <c:pt idx="0">
                  <c:v>-19.079222803072621</c:v>
                </c:pt>
                <c:pt idx="1">
                  <c:v>-12.738346722655411</c:v>
                </c:pt>
                <c:pt idx="2">
                  <c:v>-10.138300589828917</c:v>
                </c:pt>
                <c:pt idx="3">
                  <c:v>-8.892320023633637</c:v>
                </c:pt>
                <c:pt idx="4">
                  <c:v>-8.6280968273219507</c:v>
                </c:pt>
                <c:pt idx="5">
                  <c:v>-8.2850237758363381</c:v>
                </c:pt>
                <c:pt idx="6">
                  <c:v>-8.2739880508556318</c:v>
                </c:pt>
                <c:pt idx="7">
                  <c:v>-7.9043887469380874</c:v>
                </c:pt>
                <c:pt idx="8">
                  <c:v>-7.5605516680809544</c:v>
                </c:pt>
                <c:pt idx="9">
                  <c:v>-7.0925257602218181</c:v>
                </c:pt>
                <c:pt idx="10">
                  <c:v>-6.7336580679049991</c:v>
                </c:pt>
                <c:pt idx="11">
                  <c:v>-6.5019392319241103</c:v>
                </c:pt>
                <c:pt idx="12">
                  <c:v>-5.8824031301839224</c:v>
                </c:pt>
                <c:pt idx="13">
                  <c:v>-5.7226140237718512</c:v>
                </c:pt>
                <c:pt idx="14">
                  <c:v>-5.0175114884772238</c:v>
                </c:pt>
                <c:pt idx="15">
                  <c:v>-4.9836469305401003</c:v>
                </c:pt>
                <c:pt idx="16">
                  <c:v>-4.9741427281344262</c:v>
                </c:pt>
                <c:pt idx="17">
                  <c:v>-4.4140282931311798</c:v>
                </c:pt>
                <c:pt idx="18">
                  <c:v>-3.713916049552799</c:v>
                </c:pt>
                <c:pt idx="19">
                  <c:v>-3.4091893375991953</c:v>
                </c:pt>
                <c:pt idx="20">
                  <c:v>-2.6622872901034773</c:v>
                </c:pt>
                <c:pt idx="21">
                  <c:v>-2.2641826492069308</c:v>
                </c:pt>
                <c:pt idx="22">
                  <c:v>-1.808459170947522</c:v>
                </c:pt>
                <c:pt idx="23">
                  <c:v>-1.6674601705043175</c:v>
                </c:pt>
                <c:pt idx="24">
                  <c:v>-0.88384659911127517</c:v>
                </c:pt>
                <c:pt idx="25">
                  <c:v>-0.12676781206519694</c:v>
                </c:pt>
                <c:pt idx="26">
                  <c:v>6.3152979219964031E-2</c:v>
                </c:pt>
                <c:pt idx="27">
                  <c:v>0.90855541830957498</c:v>
                </c:pt>
                <c:pt idx="28">
                  <c:v>2.8419983374207565</c:v>
                </c:pt>
                <c:pt idx="29">
                  <c:v>2.9564140781409898</c:v>
                </c:pt>
                <c:pt idx="30">
                  <c:v>3.2886281224530132</c:v>
                </c:pt>
                <c:pt idx="31">
                  <c:v>3.8130501609714886</c:v>
                </c:pt>
                <c:pt idx="32">
                  <c:v>4.6379397075977851</c:v>
                </c:pt>
              </c:numCache>
            </c:numRef>
          </c:val>
          <c:extLst>
            <c:ext xmlns:c16="http://schemas.microsoft.com/office/drawing/2014/chart" uri="{C3380CC4-5D6E-409C-BE32-E72D297353CC}">
              <c16:uniqueId val="{00000026-502A-4813-98AB-26990CDCE92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907-4576-8C74-D4BB5E4337D9}"/>
              </c:ext>
            </c:extLst>
          </c:dPt>
          <c:dPt>
            <c:idx val="1"/>
            <c:invertIfNegative val="0"/>
            <c:bubble3D val="0"/>
            <c:spPr>
              <a:solidFill>
                <a:srgbClr val="7C878E"/>
              </a:solidFill>
              <a:ln>
                <a:noFill/>
              </a:ln>
              <a:effectLst/>
            </c:spPr>
            <c:extLst>
              <c:ext xmlns:c16="http://schemas.microsoft.com/office/drawing/2014/chart" uri="{C3380CC4-5D6E-409C-BE32-E72D297353CC}">
                <c16:uniqueId val="{00000003-9907-4576-8C74-D4BB5E4337D9}"/>
              </c:ext>
            </c:extLst>
          </c:dPt>
          <c:dPt>
            <c:idx val="2"/>
            <c:invertIfNegative val="0"/>
            <c:bubble3D val="0"/>
            <c:spPr>
              <a:solidFill>
                <a:srgbClr val="7C878E"/>
              </a:solidFill>
              <a:ln>
                <a:noFill/>
              </a:ln>
              <a:effectLst/>
            </c:spPr>
            <c:extLst>
              <c:ext xmlns:c16="http://schemas.microsoft.com/office/drawing/2014/chart" uri="{C3380CC4-5D6E-409C-BE32-E72D297353CC}">
                <c16:uniqueId val="{00000005-9907-4576-8C74-D4BB5E4337D9}"/>
              </c:ext>
            </c:extLst>
          </c:dPt>
          <c:dPt>
            <c:idx val="3"/>
            <c:invertIfNegative val="0"/>
            <c:bubble3D val="0"/>
            <c:spPr>
              <a:solidFill>
                <a:srgbClr val="7C878E"/>
              </a:solidFill>
              <a:ln>
                <a:noFill/>
              </a:ln>
              <a:effectLst/>
            </c:spPr>
            <c:extLst>
              <c:ext xmlns:c16="http://schemas.microsoft.com/office/drawing/2014/chart" uri="{C3380CC4-5D6E-409C-BE32-E72D297353CC}">
                <c16:uniqueId val="{00000007-9907-4576-8C74-D4BB5E4337D9}"/>
              </c:ext>
            </c:extLst>
          </c:dPt>
          <c:dPt>
            <c:idx val="4"/>
            <c:invertIfNegative val="0"/>
            <c:bubble3D val="0"/>
            <c:spPr>
              <a:solidFill>
                <a:srgbClr val="7C878E"/>
              </a:solidFill>
              <a:ln>
                <a:noFill/>
              </a:ln>
              <a:effectLst/>
            </c:spPr>
            <c:extLst>
              <c:ext xmlns:c16="http://schemas.microsoft.com/office/drawing/2014/chart" uri="{C3380CC4-5D6E-409C-BE32-E72D297353CC}">
                <c16:uniqueId val="{00000009-9907-4576-8C74-D4BB5E4337D9}"/>
              </c:ext>
            </c:extLst>
          </c:dPt>
          <c:dPt>
            <c:idx val="5"/>
            <c:invertIfNegative val="0"/>
            <c:bubble3D val="0"/>
            <c:spPr>
              <a:solidFill>
                <a:srgbClr val="7C878E"/>
              </a:solidFill>
              <a:ln>
                <a:noFill/>
              </a:ln>
              <a:effectLst/>
            </c:spPr>
            <c:extLst>
              <c:ext xmlns:c16="http://schemas.microsoft.com/office/drawing/2014/chart" uri="{C3380CC4-5D6E-409C-BE32-E72D297353CC}">
                <c16:uniqueId val="{0000000B-9907-4576-8C74-D4BB5E4337D9}"/>
              </c:ext>
            </c:extLst>
          </c:dPt>
          <c:dPt>
            <c:idx val="6"/>
            <c:invertIfNegative val="0"/>
            <c:bubble3D val="0"/>
            <c:spPr>
              <a:solidFill>
                <a:srgbClr val="7C878E"/>
              </a:solidFill>
              <a:ln>
                <a:noFill/>
              </a:ln>
              <a:effectLst/>
            </c:spPr>
            <c:extLst>
              <c:ext xmlns:c16="http://schemas.microsoft.com/office/drawing/2014/chart" uri="{C3380CC4-5D6E-409C-BE32-E72D297353CC}">
                <c16:uniqueId val="{0000000D-9907-4576-8C74-D4BB5E4337D9}"/>
              </c:ext>
            </c:extLst>
          </c:dPt>
          <c:dPt>
            <c:idx val="7"/>
            <c:invertIfNegative val="0"/>
            <c:bubble3D val="0"/>
            <c:spPr>
              <a:solidFill>
                <a:srgbClr val="7C878E"/>
              </a:solidFill>
              <a:ln>
                <a:noFill/>
              </a:ln>
              <a:effectLst/>
            </c:spPr>
            <c:extLst>
              <c:ext xmlns:c16="http://schemas.microsoft.com/office/drawing/2014/chart" uri="{C3380CC4-5D6E-409C-BE32-E72D297353CC}">
                <c16:uniqueId val="{0000000F-9907-4576-8C74-D4BB5E4337D9}"/>
              </c:ext>
            </c:extLst>
          </c:dPt>
          <c:dPt>
            <c:idx val="8"/>
            <c:invertIfNegative val="0"/>
            <c:bubble3D val="0"/>
            <c:spPr>
              <a:solidFill>
                <a:srgbClr val="95682B"/>
              </a:solidFill>
              <a:ln>
                <a:noFill/>
              </a:ln>
              <a:effectLst/>
            </c:spPr>
            <c:extLst>
              <c:ext xmlns:c16="http://schemas.microsoft.com/office/drawing/2014/chart" uri="{C3380CC4-5D6E-409C-BE32-E72D297353CC}">
                <c16:uniqueId val="{00000011-9907-4576-8C74-D4BB5E4337D9}"/>
              </c:ext>
            </c:extLst>
          </c:dPt>
          <c:dPt>
            <c:idx val="9"/>
            <c:invertIfNegative val="0"/>
            <c:bubble3D val="0"/>
            <c:spPr>
              <a:solidFill>
                <a:srgbClr val="7C878E"/>
              </a:solidFill>
              <a:ln>
                <a:noFill/>
              </a:ln>
              <a:effectLst/>
            </c:spPr>
            <c:extLst>
              <c:ext xmlns:c16="http://schemas.microsoft.com/office/drawing/2014/chart" uri="{C3380CC4-5D6E-409C-BE32-E72D297353CC}">
                <c16:uniqueId val="{00000013-9907-4576-8C74-D4BB5E4337D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907-4576-8C74-D4BB5E4337D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907-4576-8C74-D4BB5E4337D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907-4576-8C74-D4BB5E4337D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907-4576-8C74-D4BB5E4337D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907-4576-8C74-D4BB5E4337D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907-4576-8C74-D4BB5E4337D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907-4576-8C74-D4BB5E4337D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907-4576-8C74-D4BB5E4337D9}"/>
              </c:ext>
            </c:extLst>
          </c:dPt>
          <c:dPt>
            <c:idx val="19"/>
            <c:invertIfNegative val="0"/>
            <c:bubble3D val="0"/>
            <c:spPr>
              <a:solidFill>
                <a:srgbClr val="FBBB27"/>
              </a:solidFill>
              <a:ln>
                <a:noFill/>
              </a:ln>
              <a:effectLst/>
            </c:spPr>
            <c:extLst>
              <c:ext xmlns:c16="http://schemas.microsoft.com/office/drawing/2014/chart" uri="{C3380CC4-5D6E-409C-BE32-E72D297353CC}">
                <c16:uniqueId val="{00000025-9907-4576-8C74-D4BB5E4337D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'F117'!$B$8:$B$40</c:f>
              <c:strCache>
                <c:ptCount val="33"/>
                <c:pt idx="0">
                  <c:v>Quintana Roo</c:v>
                </c:pt>
                <c:pt idx="1">
                  <c:v>Puebla</c:v>
                </c:pt>
                <c:pt idx="2">
                  <c:v>Ciudad de México</c:v>
                </c:pt>
                <c:pt idx="3">
                  <c:v>Baja California Sur</c:v>
                </c:pt>
                <c:pt idx="4">
                  <c:v>México</c:v>
                </c:pt>
                <c:pt idx="5">
                  <c:v>Tamaulipas</c:v>
                </c:pt>
                <c:pt idx="6">
                  <c:v>Guerrero</c:v>
                </c:pt>
                <c:pt idx="7">
                  <c:v>Chiapas</c:v>
                </c:pt>
                <c:pt idx="8">
                  <c:v>Nacional</c:v>
                </c:pt>
                <c:pt idx="9">
                  <c:v>Veracruz</c:v>
                </c:pt>
                <c:pt idx="10">
                  <c:v>Nayarit</c:v>
                </c:pt>
                <c:pt idx="11">
                  <c:v>San Luis Potosí</c:v>
                </c:pt>
                <c:pt idx="12">
                  <c:v>Tabasco</c:v>
                </c:pt>
                <c:pt idx="13">
                  <c:v>Tlaxcala</c:v>
                </c:pt>
                <c:pt idx="14">
                  <c:v>Querétaro</c:v>
                </c:pt>
                <c:pt idx="15">
                  <c:v>Durango</c:v>
                </c:pt>
                <c:pt idx="16">
                  <c:v>Nuevo León</c:v>
                </c:pt>
                <c:pt idx="17">
                  <c:v>Zacatecas</c:v>
                </c:pt>
                <c:pt idx="18">
                  <c:v>Guanajuato</c:v>
                </c:pt>
                <c:pt idx="19">
                  <c:v>Jalisco</c:v>
                </c:pt>
                <c:pt idx="20">
                  <c:v>Colima</c:v>
                </c:pt>
                <c:pt idx="21">
                  <c:v>Sinaloa</c:v>
                </c:pt>
                <c:pt idx="22">
                  <c:v>Campeche</c:v>
                </c:pt>
                <c:pt idx="23">
                  <c:v>Oaxaca</c:v>
                </c:pt>
                <c:pt idx="24">
                  <c:v>Baja California</c:v>
                </c:pt>
                <c:pt idx="25">
                  <c:v>Sonora</c:v>
                </c:pt>
                <c:pt idx="26">
                  <c:v>Hidalgo</c:v>
                </c:pt>
                <c:pt idx="27">
                  <c:v>Michoacán</c:v>
                </c:pt>
                <c:pt idx="28">
                  <c:v>Coahuila</c:v>
                </c:pt>
                <c:pt idx="29">
                  <c:v>Aguascalientes</c:v>
                </c:pt>
                <c:pt idx="30">
                  <c:v>Chihuahua</c:v>
                </c:pt>
                <c:pt idx="31">
                  <c:v>Yucatán</c:v>
                </c:pt>
                <c:pt idx="32">
                  <c:v>Morelos</c:v>
                </c:pt>
              </c:strCache>
            </c:strRef>
          </c:cat>
          <c:val>
            <c:numRef>
              <c:f>'F117'!$C$8:$C$40</c:f>
              <c:numCache>
                <c:formatCode>0.00</c:formatCode>
                <c:ptCount val="33"/>
                <c:pt idx="0">
                  <c:v>-11.029704406432671</c:v>
                </c:pt>
                <c:pt idx="1">
                  <c:v>-9.2551037286028848</c:v>
                </c:pt>
                <c:pt idx="2">
                  <c:v>-9.0645328677555117</c:v>
                </c:pt>
                <c:pt idx="3">
                  <c:v>-8.8424376869167407</c:v>
                </c:pt>
                <c:pt idx="4">
                  <c:v>-7.198160800656817</c:v>
                </c:pt>
                <c:pt idx="5">
                  <c:v>-6.9249764075655991</c:v>
                </c:pt>
                <c:pt idx="6">
                  <c:v>-6.1998767422496197</c:v>
                </c:pt>
                <c:pt idx="7">
                  <c:v>-5.9585488353387834</c:v>
                </c:pt>
                <c:pt idx="8">
                  <c:v>-5.1283028698550934</c:v>
                </c:pt>
                <c:pt idx="9">
                  <c:v>-5.0945176071273552</c:v>
                </c:pt>
                <c:pt idx="10">
                  <c:v>-4.8618929078549247</c:v>
                </c:pt>
                <c:pt idx="11">
                  <c:v>-4.1000223978393837</c:v>
                </c:pt>
                <c:pt idx="12">
                  <c:v>-4.0473104724677853</c:v>
                </c:pt>
                <c:pt idx="13">
                  <c:v>-3.9608941853727631</c:v>
                </c:pt>
                <c:pt idx="14">
                  <c:v>-3.9498616252039458</c:v>
                </c:pt>
                <c:pt idx="15">
                  <c:v>-3.8054666804328972</c:v>
                </c:pt>
                <c:pt idx="16">
                  <c:v>-3.7108018144534376</c:v>
                </c:pt>
                <c:pt idx="17">
                  <c:v>-3.7076353191311995</c:v>
                </c:pt>
                <c:pt idx="18">
                  <c:v>-3.5084808456243648</c:v>
                </c:pt>
                <c:pt idx="19">
                  <c:v>-3.2462685070774597</c:v>
                </c:pt>
                <c:pt idx="20">
                  <c:v>-3.1614255043291761</c:v>
                </c:pt>
                <c:pt idx="21">
                  <c:v>-2.9479815341111304</c:v>
                </c:pt>
                <c:pt idx="22">
                  <c:v>-2.8542079382421504</c:v>
                </c:pt>
                <c:pt idx="23">
                  <c:v>-2.5102721353284805</c:v>
                </c:pt>
                <c:pt idx="24">
                  <c:v>-2.2990756333001325</c:v>
                </c:pt>
                <c:pt idx="25">
                  <c:v>-2.2669705637208839</c:v>
                </c:pt>
                <c:pt idx="26">
                  <c:v>-2.0833424617192131</c:v>
                </c:pt>
                <c:pt idx="27">
                  <c:v>-1.7884396205998483</c:v>
                </c:pt>
                <c:pt idx="28">
                  <c:v>-1.4386260607850274</c:v>
                </c:pt>
                <c:pt idx="29">
                  <c:v>-1.3042451353809512</c:v>
                </c:pt>
                <c:pt idx="30">
                  <c:v>-0.99341457269543054</c:v>
                </c:pt>
                <c:pt idx="31">
                  <c:v>-7.6703661665789014E-2</c:v>
                </c:pt>
                <c:pt idx="32">
                  <c:v>1.9518311410284686</c:v>
                </c:pt>
              </c:numCache>
            </c:numRef>
          </c:val>
          <c:extLst>
            <c:ext xmlns:c16="http://schemas.microsoft.com/office/drawing/2014/chart" uri="{C3380CC4-5D6E-409C-BE32-E72D297353CC}">
              <c16:uniqueId val="{00000026-9907-4576-8C74-D4BB5E4337D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'F118'!$G$5</c:f>
              <c:strCache>
                <c:ptCount val="1"/>
                <c:pt idx="0">
                  <c:v>Total Jalisco</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8EB-42DB-9029-E86BC6AD6770}"/>
              </c:ext>
            </c:extLst>
          </c:dPt>
          <c:dPt>
            <c:idx val="1"/>
            <c:invertIfNegative val="0"/>
            <c:bubble3D val="0"/>
            <c:spPr>
              <a:solidFill>
                <a:srgbClr val="7C878E"/>
              </a:solidFill>
              <a:ln>
                <a:noFill/>
              </a:ln>
              <a:effectLst/>
            </c:spPr>
            <c:extLst>
              <c:ext xmlns:c16="http://schemas.microsoft.com/office/drawing/2014/chart" uri="{C3380CC4-5D6E-409C-BE32-E72D297353CC}">
                <c16:uniqueId val="{00000003-68EB-42DB-9029-E86BC6AD6770}"/>
              </c:ext>
            </c:extLst>
          </c:dPt>
          <c:dPt>
            <c:idx val="2"/>
            <c:invertIfNegative val="0"/>
            <c:bubble3D val="0"/>
            <c:spPr>
              <a:solidFill>
                <a:srgbClr val="7C878E"/>
              </a:solidFill>
              <a:ln>
                <a:noFill/>
              </a:ln>
              <a:effectLst/>
            </c:spPr>
            <c:extLst>
              <c:ext xmlns:c16="http://schemas.microsoft.com/office/drawing/2014/chart" uri="{C3380CC4-5D6E-409C-BE32-E72D297353CC}">
                <c16:uniqueId val="{00000005-68EB-42DB-9029-E86BC6AD6770}"/>
              </c:ext>
            </c:extLst>
          </c:dPt>
          <c:dPt>
            <c:idx val="3"/>
            <c:invertIfNegative val="0"/>
            <c:bubble3D val="0"/>
            <c:spPr>
              <a:solidFill>
                <a:srgbClr val="7C878E"/>
              </a:solidFill>
              <a:ln>
                <a:noFill/>
              </a:ln>
              <a:effectLst/>
            </c:spPr>
            <c:extLst>
              <c:ext xmlns:c16="http://schemas.microsoft.com/office/drawing/2014/chart" uri="{C3380CC4-5D6E-409C-BE32-E72D297353CC}">
                <c16:uniqueId val="{00000007-68EB-42DB-9029-E86BC6AD6770}"/>
              </c:ext>
            </c:extLst>
          </c:dPt>
          <c:dPt>
            <c:idx val="4"/>
            <c:invertIfNegative val="0"/>
            <c:bubble3D val="0"/>
            <c:spPr>
              <a:solidFill>
                <a:srgbClr val="7C878E"/>
              </a:solidFill>
              <a:ln>
                <a:noFill/>
              </a:ln>
              <a:effectLst/>
            </c:spPr>
            <c:extLst>
              <c:ext xmlns:c16="http://schemas.microsoft.com/office/drawing/2014/chart" uri="{C3380CC4-5D6E-409C-BE32-E72D297353CC}">
                <c16:uniqueId val="{00000009-68EB-42DB-9029-E86BC6AD6770}"/>
              </c:ext>
            </c:extLst>
          </c:dPt>
          <c:dPt>
            <c:idx val="5"/>
            <c:invertIfNegative val="0"/>
            <c:bubble3D val="0"/>
            <c:spPr>
              <a:solidFill>
                <a:srgbClr val="7C878E"/>
              </a:solidFill>
              <a:ln>
                <a:noFill/>
              </a:ln>
              <a:effectLst/>
            </c:spPr>
            <c:extLst>
              <c:ext xmlns:c16="http://schemas.microsoft.com/office/drawing/2014/chart" uri="{C3380CC4-5D6E-409C-BE32-E72D297353CC}">
                <c16:uniqueId val="{0000000B-68EB-42DB-9029-E86BC6AD6770}"/>
              </c:ext>
            </c:extLst>
          </c:dPt>
          <c:dPt>
            <c:idx val="6"/>
            <c:invertIfNegative val="0"/>
            <c:bubble3D val="0"/>
            <c:spPr>
              <a:solidFill>
                <a:srgbClr val="7C878E"/>
              </a:solidFill>
              <a:ln>
                <a:noFill/>
              </a:ln>
              <a:effectLst/>
            </c:spPr>
            <c:extLst>
              <c:ext xmlns:c16="http://schemas.microsoft.com/office/drawing/2014/chart" uri="{C3380CC4-5D6E-409C-BE32-E72D297353CC}">
                <c16:uniqueId val="{0000000D-68EB-42DB-9029-E86BC6AD6770}"/>
              </c:ext>
            </c:extLst>
          </c:dPt>
          <c:dPt>
            <c:idx val="7"/>
            <c:invertIfNegative val="0"/>
            <c:bubble3D val="0"/>
            <c:spPr>
              <a:solidFill>
                <a:srgbClr val="FFC000"/>
              </a:solidFill>
              <a:ln>
                <a:noFill/>
              </a:ln>
              <a:effectLst/>
            </c:spPr>
            <c:extLst>
              <c:ext xmlns:c16="http://schemas.microsoft.com/office/drawing/2014/chart" uri="{C3380CC4-5D6E-409C-BE32-E72D297353CC}">
                <c16:uniqueId val="{0000000F-68EB-42DB-9029-E86BC6AD6770}"/>
              </c:ext>
            </c:extLst>
          </c:dPt>
          <c:dPt>
            <c:idx val="11"/>
            <c:invertIfNegative val="0"/>
            <c:bubble3D val="0"/>
            <c:extLst>
              <c:ext xmlns:c16="http://schemas.microsoft.com/office/drawing/2014/chart" uri="{C3380CC4-5D6E-409C-BE32-E72D297353CC}">
                <c16:uniqueId val="{00000010-68EB-42DB-9029-E86BC6AD6770}"/>
              </c:ext>
            </c:extLst>
          </c:dPt>
          <c:dPt>
            <c:idx val="12"/>
            <c:invertIfNegative val="0"/>
            <c:bubble3D val="0"/>
            <c:spPr>
              <a:solidFill>
                <a:srgbClr val="7C878E"/>
              </a:solidFill>
              <a:ln>
                <a:noFill/>
              </a:ln>
              <a:effectLst/>
            </c:spPr>
            <c:extLst>
              <c:ext xmlns:c16="http://schemas.microsoft.com/office/drawing/2014/chart" uri="{C3380CC4-5D6E-409C-BE32-E72D297353CC}">
                <c16:uniqueId val="{00000012-68EB-42DB-9029-E86BC6AD6770}"/>
              </c:ext>
            </c:extLst>
          </c:dPt>
          <c:dPt>
            <c:idx val="13"/>
            <c:invertIfNegative val="0"/>
            <c:bubble3D val="0"/>
            <c:spPr>
              <a:solidFill>
                <a:srgbClr val="7C878E"/>
              </a:solidFill>
              <a:ln>
                <a:noFill/>
              </a:ln>
              <a:effectLst/>
            </c:spPr>
            <c:extLst>
              <c:ext xmlns:c16="http://schemas.microsoft.com/office/drawing/2014/chart" uri="{C3380CC4-5D6E-409C-BE32-E72D297353CC}">
                <c16:uniqueId val="{00000014-68EB-42DB-9029-E86BC6AD6770}"/>
              </c:ext>
            </c:extLst>
          </c:dPt>
          <c:dPt>
            <c:idx val="14"/>
            <c:invertIfNegative val="0"/>
            <c:bubble3D val="0"/>
            <c:spPr>
              <a:solidFill>
                <a:srgbClr val="7C878E"/>
              </a:solidFill>
              <a:ln>
                <a:noFill/>
              </a:ln>
              <a:effectLst/>
            </c:spPr>
            <c:extLst>
              <c:ext xmlns:c16="http://schemas.microsoft.com/office/drawing/2014/chart" uri="{C3380CC4-5D6E-409C-BE32-E72D297353CC}">
                <c16:uniqueId val="{00000016-68EB-42DB-9029-E86BC6AD6770}"/>
              </c:ext>
            </c:extLst>
          </c:dPt>
          <c:dPt>
            <c:idx val="15"/>
            <c:invertIfNegative val="0"/>
            <c:bubble3D val="0"/>
            <c:spPr>
              <a:solidFill>
                <a:srgbClr val="7C878E"/>
              </a:solidFill>
              <a:ln>
                <a:noFill/>
              </a:ln>
              <a:effectLst/>
            </c:spPr>
            <c:extLst>
              <c:ext xmlns:c16="http://schemas.microsoft.com/office/drawing/2014/chart" uri="{C3380CC4-5D6E-409C-BE32-E72D297353CC}">
                <c16:uniqueId val="{00000018-68EB-42DB-9029-E86BC6AD6770}"/>
              </c:ext>
            </c:extLst>
          </c:dPt>
          <c:dPt>
            <c:idx val="16"/>
            <c:invertIfNegative val="0"/>
            <c:bubble3D val="0"/>
            <c:spPr>
              <a:solidFill>
                <a:srgbClr val="7C878E"/>
              </a:solidFill>
              <a:ln>
                <a:noFill/>
              </a:ln>
              <a:effectLst/>
            </c:spPr>
            <c:extLst>
              <c:ext xmlns:c16="http://schemas.microsoft.com/office/drawing/2014/chart" uri="{C3380CC4-5D6E-409C-BE32-E72D297353CC}">
                <c16:uniqueId val="{0000001A-68EB-42DB-9029-E86BC6AD6770}"/>
              </c:ext>
            </c:extLst>
          </c:dPt>
          <c:dPt>
            <c:idx val="17"/>
            <c:invertIfNegative val="0"/>
            <c:bubble3D val="0"/>
            <c:spPr>
              <a:solidFill>
                <a:srgbClr val="7C878E"/>
              </a:solidFill>
              <a:ln>
                <a:noFill/>
              </a:ln>
              <a:effectLst/>
            </c:spPr>
            <c:extLst>
              <c:ext xmlns:c16="http://schemas.microsoft.com/office/drawing/2014/chart" uri="{C3380CC4-5D6E-409C-BE32-E72D297353CC}">
                <c16:uniqueId val="{0000001C-68EB-42DB-9029-E86BC6AD6770}"/>
              </c:ext>
            </c:extLst>
          </c:dPt>
          <c:dPt>
            <c:idx val="18"/>
            <c:invertIfNegative val="0"/>
            <c:bubble3D val="0"/>
            <c:spPr>
              <a:solidFill>
                <a:srgbClr val="7C878E"/>
              </a:solidFill>
              <a:ln>
                <a:noFill/>
              </a:ln>
              <a:effectLst/>
            </c:spPr>
            <c:extLst>
              <c:ext xmlns:c16="http://schemas.microsoft.com/office/drawing/2014/chart" uri="{C3380CC4-5D6E-409C-BE32-E72D297353CC}">
                <c16:uniqueId val="{0000001E-68EB-42DB-9029-E86BC6AD6770}"/>
              </c:ext>
            </c:extLst>
          </c:dPt>
          <c:dPt>
            <c:idx val="19"/>
            <c:invertIfNegative val="0"/>
            <c:bubble3D val="0"/>
            <c:spPr>
              <a:solidFill>
                <a:srgbClr val="FFC000"/>
              </a:solidFill>
              <a:ln>
                <a:noFill/>
              </a:ln>
              <a:effectLst/>
            </c:spPr>
            <c:extLst>
              <c:ext xmlns:c16="http://schemas.microsoft.com/office/drawing/2014/chart" uri="{C3380CC4-5D6E-409C-BE32-E72D297353CC}">
                <c16:uniqueId val="{00000020-68EB-42DB-9029-E86BC6AD6770}"/>
              </c:ext>
            </c:extLst>
          </c:dPt>
          <c:dPt>
            <c:idx val="23"/>
            <c:invertIfNegative val="0"/>
            <c:bubble3D val="0"/>
            <c:extLst>
              <c:ext xmlns:c16="http://schemas.microsoft.com/office/drawing/2014/chart" uri="{C3380CC4-5D6E-409C-BE32-E72D297353CC}">
                <c16:uniqueId val="{00000021-68EB-42DB-9029-E86BC6AD6770}"/>
              </c:ext>
            </c:extLst>
          </c:dPt>
          <c:dPt>
            <c:idx val="24"/>
            <c:invertIfNegative val="0"/>
            <c:bubble3D val="0"/>
            <c:spPr>
              <a:solidFill>
                <a:srgbClr val="7C878E"/>
              </a:solidFill>
              <a:ln>
                <a:noFill/>
              </a:ln>
              <a:effectLst/>
            </c:spPr>
            <c:extLst>
              <c:ext xmlns:c16="http://schemas.microsoft.com/office/drawing/2014/chart" uri="{C3380CC4-5D6E-409C-BE32-E72D297353CC}">
                <c16:uniqueId val="{00000023-68EB-42DB-9029-E86BC6AD6770}"/>
              </c:ext>
            </c:extLst>
          </c:dPt>
          <c:dPt>
            <c:idx val="25"/>
            <c:invertIfNegative val="0"/>
            <c:bubble3D val="0"/>
            <c:spPr>
              <a:solidFill>
                <a:srgbClr val="7C878E"/>
              </a:solidFill>
              <a:ln>
                <a:noFill/>
              </a:ln>
              <a:effectLst/>
            </c:spPr>
            <c:extLst>
              <c:ext xmlns:c16="http://schemas.microsoft.com/office/drawing/2014/chart" uri="{C3380CC4-5D6E-409C-BE32-E72D297353CC}">
                <c16:uniqueId val="{00000025-68EB-42DB-9029-E86BC6AD6770}"/>
              </c:ext>
            </c:extLst>
          </c:dPt>
          <c:dPt>
            <c:idx val="26"/>
            <c:invertIfNegative val="0"/>
            <c:bubble3D val="0"/>
            <c:spPr>
              <a:solidFill>
                <a:srgbClr val="7C878E"/>
              </a:solidFill>
              <a:ln>
                <a:noFill/>
              </a:ln>
              <a:effectLst/>
            </c:spPr>
            <c:extLst>
              <c:ext xmlns:c16="http://schemas.microsoft.com/office/drawing/2014/chart" uri="{C3380CC4-5D6E-409C-BE32-E72D297353CC}">
                <c16:uniqueId val="{00000027-68EB-42DB-9029-E86BC6AD6770}"/>
              </c:ext>
            </c:extLst>
          </c:dPt>
          <c:dPt>
            <c:idx val="27"/>
            <c:invertIfNegative val="0"/>
            <c:bubble3D val="0"/>
            <c:spPr>
              <a:solidFill>
                <a:srgbClr val="7C878E"/>
              </a:solidFill>
              <a:ln>
                <a:noFill/>
              </a:ln>
              <a:effectLst/>
            </c:spPr>
            <c:extLst>
              <c:ext xmlns:c16="http://schemas.microsoft.com/office/drawing/2014/chart" uri="{C3380CC4-5D6E-409C-BE32-E72D297353CC}">
                <c16:uniqueId val="{00000029-68EB-42DB-9029-E86BC6AD6770}"/>
              </c:ext>
            </c:extLst>
          </c:dPt>
          <c:dPt>
            <c:idx val="28"/>
            <c:invertIfNegative val="0"/>
            <c:bubble3D val="0"/>
            <c:spPr>
              <a:solidFill>
                <a:srgbClr val="7C878E"/>
              </a:solidFill>
              <a:ln>
                <a:noFill/>
              </a:ln>
              <a:effectLst/>
            </c:spPr>
            <c:extLst>
              <c:ext xmlns:c16="http://schemas.microsoft.com/office/drawing/2014/chart" uri="{C3380CC4-5D6E-409C-BE32-E72D297353CC}">
                <c16:uniqueId val="{0000002B-68EB-42DB-9029-E86BC6AD6770}"/>
              </c:ext>
            </c:extLst>
          </c:dPt>
          <c:dPt>
            <c:idx val="29"/>
            <c:invertIfNegative val="0"/>
            <c:bubble3D val="0"/>
            <c:spPr>
              <a:solidFill>
                <a:srgbClr val="7C878E"/>
              </a:solidFill>
              <a:ln>
                <a:noFill/>
              </a:ln>
              <a:effectLst/>
            </c:spPr>
            <c:extLst>
              <c:ext xmlns:c16="http://schemas.microsoft.com/office/drawing/2014/chart" uri="{C3380CC4-5D6E-409C-BE32-E72D297353CC}">
                <c16:uniqueId val="{0000002D-68EB-42DB-9029-E86BC6AD6770}"/>
              </c:ext>
            </c:extLst>
          </c:dPt>
          <c:dPt>
            <c:idx val="30"/>
            <c:invertIfNegative val="0"/>
            <c:bubble3D val="0"/>
            <c:spPr>
              <a:solidFill>
                <a:srgbClr val="7C878E"/>
              </a:solidFill>
              <a:ln>
                <a:noFill/>
              </a:ln>
              <a:effectLst/>
            </c:spPr>
            <c:extLst>
              <c:ext xmlns:c16="http://schemas.microsoft.com/office/drawing/2014/chart" uri="{C3380CC4-5D6E-409C-BE32-E72D297353CC}">
                <c16:uniqueId val="{0000002F-68EB-42DB-9029-E86BC6AD6770}"/>
              </c:ext>
            </c:extLst>
          </c:dPt>
          <c:dPt>
            <c:idx val="31"/>
            <c:invertIfNegative val="0"/>
            <c:bubble3D val="0"/>
            <c:spPr>
              <a:solidFill>
                <a:srgbClr val="FFC000"/>
              </a:solidFill>
              <a:ln>
                <a:noFill/>
              </a:ln>
              <a:effectLst/>
            </c:spPr>
            <c:extLst>
              <c:ext xmlns:c16="http://schemas.microsoft.com/office/drawing/2014/chart" uri="{C3380CC4-5D6E-409C-BE32-E72D297353CC}">
                <c16:uniqueId val="{00000031-68EB-42DB-9029-E86BC6AD6770}"/>
              </c:ext>
            </c:extLst>
          </c:dPt>
          <c:dPt>
            <c:idx val="35"/>
            <c:invertIfNegative val="0"/>
            <c:bubble3D val="0"/>
            <c:extLst>
              <c:ext xmlns:c16="http://schemas.microsoft.com/office/drawing/2014/chart" uri="{C3380CC4-5D6E-409C-BE32-E72D297353CC}">
                <c16:uniqueId val="{00000032-68EB-42DB-9029-E86BC6AD6770}"/>
              </c:ext>
            </c:extLst>
          </c:dPt>
          <c:dPt>
            <c:idx val="36"/>
            <c:invertIfNegative val="0"/>
            <c:bubble3D val="0"/>
            <c:spPr>
              <a:solidFill>
                <a:srgbClr val="7C878E"/>
              </a:solidFill>
              <a:ln>
                <a:noFill/>
              </a:ln>
              <a:effectLst/>
            </c:spPr>
            <c:extLst>
              <c:ext xmlns:c16="http://schemas.microsoft.com/office/drawing/2014/chart" uri="{C3380CC4-5D6E-409C-BE32-E72D297353CC}">
                <c16:uniqueId val="{00000034-68EB-42DB-9029-E86BC6AD6770}"/>
              </c:ext>
            </c:extLst>
          </c:dPt>
          <c:dPt>
            <c:idx val="37"/>
            <c:invertIfNegative val="0"/>
            <c:bubble3D val="0"/>
            <c:spPr>
              <a:solidFill>
                <a:srgbClr val="7C878E"/>
              </a:solidFill>
              <a:ln>
                <a:noFill/>
              </a:ln>
              <a:effectLst/>
            </c:spPr>
            <c:extLst>
              <c:ext xmlns:c16="http://schemas.microsoft.com/office/drawing/2014/chart" uri="{C3380CC4-5D6E-409C-BE32-E72D297353CC}">
                <c16:uniqueId val="{00000036-68EB-42DB-9029-E86BC6AD6770}"/>
              </c:ext>
            </c:extLst>
          </c:dPt>
          <c:dPt>
            <c:idx val="38"/>
            <c:invertIfNegative val="0"/>
            <c:bubble3D val="0"/>
            <c:spPr>
              <a:solidFill>
                <a:srgbClr val="7C878E"/>
              </a:solidFill>
              <a:ln>
                <a:noFill/>
              </a:ln>
              <a:effectLst/>
            </c:spPr>
            <c:extLst>
              <c:ext xmlns:c16="http://schemas.microsoft.com/office/drawing/2014/chart" uri="{C3380CC4-5D6E-409C-BE32-E72D297353CC}">
                <c16:uniqueId val="{00000038-68EB-42DB-9029-E86BC6AD6770}"/>
              </c:ext>
            </c:extLst>
          </c:dPt>
          <c:dPt>
            <c:idx val="39"/>
            <c:invertIfNegative val="0"/>
            <c:bubble3D val="0"/>
            <c:spPr>
              <a:solidFill>
                <a:srgbClr val="7C878E"/>
              </a:solidFill>
              <a:ln>
                <a:noFill/>
              </a:ln>
              <a:effectLst/>
            </c:spPr>
            <c:extLst>
              <c:ext xmlns:c16="http://schemas.microsoft.com/office/drawing/2014/chart" uri="{C3380CC4-5D6E-409C-BE32-E72D297353CC}">
                <c16:uniqueId val="{0000003A-68EB-42DB-9029-E86BC6AD6770}"/>
              </c:ext>
            </c:extLst>
          </c:dPt>
          <c:dPt>
            <c:idx val="40"/>
            <c:invertIfNegative val="0"/>
            <c:bubble3D val="0"/>
            <c:spPr>
              <a:solidFill>
                <a:srgbClr val="7C878E"/>
              </a:solidFill>
              <a:ln>
                <a:noFill/>
              </a:ln>
              <a:effectLst/>
            </c:spPr>
            <c:extLst>
              <c:ext xmlns:c16="http://schemas.microsoft.com/office/drawing/2014/chart" uri="{C3380CC4-5D6E-409C-BE32-E72D297353CC}">
                <c16:uniqueId val="{0000003C-68EB-42DB-9029-E86BC6AD6770}"/>
              </c:ext>
            </c:extLst>
          </c:dPt>
          <c:dPt>
            <c:idx val="41"/>
            <c:invertIfNegative val="0"/>
            <c:bubble3D val="0"/>
            <c:spPr>
              <a:solidFill>
                <a:srgbClr val="7C878E"/>
              </a:solidFill>
              <a:ln>
                <a:noFill/>
              </a:ln>
              <a:effectLst/>
            </c:spPr>
            <c:extLst>
              <c:ext xmlns:c16="http://schemas.microsoft.com/office/drawing/2014/chart" uri="{C3380CC4-5D6E-409C-BE32-E72D297353CC}">
                <c16:uniqueId val="{0000003E-68EB-42DB-9029-E86BC6AD6770}"/>
              </c:ext>
            </c:extLst>
          </c:dPt>
          <c:dPt>
            <c:idx val="42"/>
            <c:invertIfNegative val="0"/>
            <c:bubble3D val="0"/>
            <c:spPr>
              <a:solidFill>
                <a:srgbClr val="7C878E"/>
              </a:solidFill>
              <a:ln>
                <a:noFill/>
              </a:ln>
              <a:effectLst/>
            </c:spPr>
            <c:extLst>
              <c:ext xmlns:c16="http://schemas.microsoft.com/office/drawing/2014/chart" uri="{C3380CC4-5D6E-409C-BE32-E72D297353CC}">
                <c16:uniqueId val="{00000040-68EB-42DB-9029-E86BC6AD6770}"/>
              </c:ext>
            </c:extLst>
          </c:dPt>
          <c:dPt>
            <c:idx val="43"/>
            <c:invertIfNegative val="0"/>
            <c:bubble3D val="0"/>
            <c:spPr>
              <a:solidFill>
                <a:srgbClr val="FFC000"/>
              </a:solidFill>
              <a:ln>
                <a:noFill/>
              </a:ln>
              <a:effectLst/>
            </c:spPr>
            <c:extLst>
              <c:ext xmlns:c16="http://schemas.microsoft.com/office/drawing/2014/chart" uri="{C3380CC4-5D6E-409C-BE32-E72D297353CC}">
                <c16:uniqueId val="{00000042-68EB-42DB-9029-E86BC6AD6770}"/>
              </c:ext>
            </c:extLst>
          </c:dPt>
          <c:dPt>
            <c:idx val="48"/>
            <c:invertIfNegative val="0"/>
            <c:bubble3D val="0"/>
            <c:spPr>
              <a:solidFill>
                <a:srgbClr val="7C878E"/>
              </a:solidFill>
              <a:ln>
                <a:noFill/>
              </a:ln>
              <a:effectLst/>
            </c:spPr>
            <c:extLst>
              <c:ext xmlns:c16="http://schemas.microsoft.com/office/drawing/2014/chart" uri="{C3380CC4-5D6E-409C-BE32-E72D297353CC}">
                <c16:uniqueId val="{00000044-68EB-42DB-9029-E86BC6AD6770}"/>
              </c:ext>
            </c:extLst>
          </c:dPt>
          <c:dPt>
            <c:idx val="49"/>
            <c:invertIfNegative val="0"/>
            <c:bubble3D val="0"/>
            <c:spPr>
              <a:solidFill>
                <a:srgbClr val="7C878E"/>
              </a:solidFill>
              <a:ln>
                <a:noFill/>
              </a:ln>
              <a:effectLst/>
            </c:spPr>
            <c:extLst>
              <c:ext xmlns:c16="http://schemas.microsoft.com/office/drawing/2014/chart" uri="{C3380CC4-5D6E-409C-BE32-E72D297353CC}">
                <c16:uniqueId val="{00000046-68EB-42DB-9029-E86BC6AD6770}"/>
              </c:ext>
            </c:extLst>
          </c:dPt>
          <c:dPt>
            <c:idx val="50"/>
            <c:invertIfNegative val="0"/>
            <c:bubble3D val="0"/>
            <c:spPr>
              <a:solidFill>
                <a:srgbClr val="7C878E"/>
              </a:solidFill>
              <a:ln>
                <a:noFill/>
              </a:ln>
              <a:effectLst/>
            </c:spPr>
            <c:extLst>
              <c:ext xmlns:c16="http://schemas.microsoft.com/office/drawing/2014/chart" uri="{C3380CC4-5D6E-409C-BE32-E72D297353CC}">
                <c16:uniqueId val="{00000048-68EB-42DB-9029-E86BC6AD6770}"/>
              </c:ext>
            </c:extLst>
          </c:dPt>
          <c:dPt>
            <c:idx val="51"/>
            <c:invertIfNegative val="0"/>
            <c:bubble3D val="0"/>
            <c:spPr>
              <a:solidFill>
                <a:srgbClr val="7C878E"/>
              </a:solidFill>
              <a:ln>
                <a:noFill/>
              </a:ln>
              <a:effectLst/>
            </c:spPr>
            <c:extLst>
              <c:ext xmlns:c16="http://schemas.microsoft.com/office/drawing/2014/chart" uri="{C3380CC4-5D6E-409C-BE32-E72D297353CC}">
                <c16:uniqueId val="{0000004A-68EB-42DB-9029-E86BC6AD6770}"/>
              </c:ext>
            </c:extLst>
          </c:dPt>
          <c:dPt>
            <c:idx val="52"/>
            <c:invertIfNegative val="0"/>
            <c:bubble3D val="0"/>
            <c:spPr>
              <a:solidFill>
                <a:srgbClr val="7C878E"/>
              </a:solidFill>
              <a:ln>
                <a:noFill/>
              </a:ln>
              <a:effectLst/>
            </c:spPr>
            <c:extLst>
              <c:ext xmlns:c16="http://schemas.microsoft.com/office/drawing/2014/chart" uri="{C3380CC4-5D6E-409C-BE32-E72D297353CC}">
                <c16:uniqueId val="{0000004C-68EB-42DB-9029-E86BC6AD6770}"/>
              </c:ext>
            </c:extLst>
          </c:dPt>
          <c:dPt>
            <c:idx val="53"/>
            <c:invertIfNegative val="0"/>
            <c:bubble3D val="0"/>
            <c:spPr>
              <a:solidFill>
                <a:srgbClr val="7C878E"/>
              </a:solidFill>
              <a:ln>
                <a:noFill/>
              </a:ln>
              <a:effectLst/>
            </c:spPr>
            <c:extLst>
              <c:ext xmlns:c16="http://schemas.microsoft.com/office/drawing/2014/chart" uri="{C3380CC4-5D6E-409C-BE32-E72D297353CC}">
                <c16:uniqueId val="{0000004E-68EB-42DB-9029-E86BC6AD6770}"/>
              </c:ext>
            </c:extLst>
          </c:dPt>
          <c:dPt>
            <c:idx val="54"/>
            <c:invertIfNegative val="0"/>
            <c:bubble3D val="0"/>
            <c:spPr>
              <a:solidFill>
                <a:srgbClr val="7C878E"/>
              </a:solidFill>
              <a:ln>
                <a:noFill/>
              </a:ln>
              <a:effectLst/>
            </c:spPr>
            <c:extLst>
              <c:ext xmlns:c16="http://schemas.microsoft.com/office/drawing/2014/chart" uri="{C3380CC4-5D6E-409C-BE32-E72D297353CC}">
                <c16:uniqueId val="{00000050-68EB-42DB-9029-E86BC6AD6770}"/>
              </c:ext>
            </c:extLst>
          </c:dPt>
          <c:dPt>
            <c:idx val="55"/>
            <c:invertIfNegative val="0"/>
            <c:bubble3D val="0"/>
            <c:spPr>
              <a:solidFill>
                <a:srgbClr val="FFC000"/>
              </a:solidFill>
              <a:ln>
                <a:noFill/>
              </a:ln>
              <a:effectLst/>
            </c:spPr>
            <c:extLst>
              <c:ext xmlns:c16="http://schemas.microsoft.com/office/drawing/2014/chart" uri="{C3380CC4-5D6E-409C-BE32-E72D297353CC}">
                <c16:uniqueId val="{00000052-68EB-42DB-9029-E86BC6AD6770}"/>
              </c:ext>
            </c:extLst>
          </c:dPt>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'F118'!$A$6:$B$61</c:f>
              <c:multiLvlStrCache>
                <c:ptCount val="5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lvl>
                <c:lvl>
                  <c:pt idx="0">
                    <c:v>2016</c:v>
                  </c:pt>
                  <c:pt idx="12">
                    <c:v>2017</c:v>
                  </c:pt>
                  <c:pt idx="24">
                    <c:v>2018</c:v>
                  </c:pt>
                  <c:pt idx="36">
                    <c:v>2019</c:v>
                  </c:pt>
                  <c:pt idx="48">
                    <c:v>2020</c:v>
                  </c:pt>
                </c:lvl>
              </c:multiLvlStrCache>
            </c:multiLvlStrRef>
          </c:cat>
          <c:val>
            <c:numRef>
              <c:f>'F118'!$G$6:$G$61</c:f>
              <c:numCache>
                <c:formatCode>General</c:formatCode>
                <c:ptCount val="56"/>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182</c:v>
                </c:pt>
                <c:pt idx="49">
                  <c:v>162</c:v>
                </c:pt>
                <c:pt idx="50">
                  <c:v>136</c:v>
                </c:pt>
                <c:pt idx="51">
                  <c:v>154</c:v>
                </c:pt>
                <c:pt idx="52">
                  <c:v>97</c:v>
                </c:pt>
                <c:pt idx="53">
                  <c:v>154</c:v>
                </c:pt>
                <c:pt idx="54">
                  <c:v>183</c:v>
                </c:pt>
                <c:pt idx="55">
                  <c:v>173</c:v>
                </c:pt>
              </c:numCache>
            </c:numRef>
          </c:val>
          <c:extLst>
            <c:ext xmlns:c16="http://schemas.microsoft.com/office/drawing/2014/chart" uri="{C3380CC4-5D6E-409C-BE32-E72D297353CC}">
              <c16:uniqueId val="{00000053-68EB-42DB-9029-E86BC6AD677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'F118'!$H$5</c:f>
              <c:strCache>
                <c:ptCount val="1"/>
                <c:pt idx="0">
                  <c:v>Promedio Nacional</c:v>
                </c:pt>
              </c:strCache>
            </c:strRef>
          </c:tx>
          <c:spPr>
            <a:ln w="28575" cap="rnd">
              <a:solidFill>
                <a:srgbClr val="CC9900"/>
              </a:solidFill>
              <a:round/>
            </a:ln>
            <a:effectLst/>
          </c:spPr>
          <c:marker>
            <c:symbol val="none"/>
          </c:marker>
          <c:dPt>
            <c:idx val="0"/>
            <c:marker>
              <c:symbol val="none"/>
            </c:marker>
            <c:bubble3D val="0"/>
            <c:extLst>
              <c:ext xmlns:c16="http://schemas.microsoft.com/office/drawing/2014/chart" uri="{C3380CC4-5D6E-409C-BE32-E72D297353CC}">
                <c16:uniqueId val="{00000054-68EB-42DB-9029-E86BC6AD6770}"/>
              </c:ext>
            </c:extLst>
          </c:dPt>
          <c:dLbls>
            <c:delete val="1"/>
          </c:dLbls>
          <c:cat>
            <c:multiLvlStrRef>
              <c:f>'F118'!$A$6:$B$61</c:f>
              <c:multiLvlStrCache>
                <c:ptCount val="5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lvl>
                <c:lvl>
                  <c:pt idx="0">
                    <c:v>2016</c:v>
                  </c:pt>
                  <c:pt idx="12">
                    <c:v>2017</c:v>
                  </c:pt>
                  <c:pt idx="24">
                    <c:v>2018</c:v>
                  </c:pt>
                  <c:pt idx="36">
                    <c:v>2019</c:v>
                  </c:pt>
                  <c:pt idx="48">
                    <c:v>2020</c:v>
                  </c:pt>
                </c:lvl>
              </c:multiLvlStrCache>
            </c:multiLvlStrRef>
          </c:cat>
          <c:val>
            <c:numRef>
              <c:f>'F118'!$H$6:$H$61</c:f>
              <c:numCache>
                <c:formatCode>#,##0</c:formatCode>
                <c:ptCount val="56"/>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50.84</c:v>
                </c:pt>
                <c:pt idx="51">
                  <c:v>34.53</c:v>
                </c:pt>
                <c:pt idx="52" formatCode="0.00">
                  <c:v>36.94</c:v>
                </c:pt>
                <c:pt idx="53" formatCode="0.00">
                  <c:v>52.69</c:v>
                </c:pt>
                <c:pt idx="54" formatCode="0.00">
                  <c:v>55.19</c:v>
                </c:pt>
                <c:pt idx="55" formatCode="0.00">
                  <c:v>56.38</c:v>
                </c:pt>
              </c:numCache>
            </c:numRef>
          </c:val>
          <c:smooth val="0"/>
          <c:extLst>
            <c:ext xmlns:c16="http://schemas.microsoft.com/office/drawing/2014/chart" uri="{C3380CC4-5D6E-409C-BE32-E72D297353CC}">
              <c16:uniqueId val="{00000055-68EB-42DB-9029-E86BC6AD677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2483-4D8E-906F-FC71C442D4D9}"/>
              </c:ext>
            </c:extLst>
          </c:dPt>
          <c:dPt>
            <c:idx val="1"/>
            <c:bubble3D val="0"/>
            <c:spPr>
              <a:solidFill>
                <a:srgbClr val="FAD496"/>
              </a:solidFill>
            </c:spPr>
            <c:extLst>
              <c:ext xmlns:c16="http://schemas.microsoft.com/office/drawing/2014/chart" uri="{C3380CC4-5D6E-409C-BE32-E72D297353CC}">
                <c16:uniqueId val="{00000003-2483-4D8E-906F-FC71C442D4D9}"/>
              </c:ext>
            </c:extLst>
          </c:dPt>
          <c:dPt>
            <c:idx val="2"/>
            <c:bubble3D val="0"/>
            <c:spPr>
              <a:solidFill>
                <a:srgbClr val="FBBB27"/>
              </a:solidFill>
            </c:spPr>
            <c:extLst>
              <c:ext xmlns:c16="http://schemas.microsoft.com/office/drawing/2014/chart" uri="{C3380CC4-5D6E-409C-BE32-E72D297353CC}">
                <c16:uniqueId val="{00000005-2483-4D8E-906F-FC71C442D4D9}"/>
              </c:ext>
            </c:extLst>
          </c:dPt>
          <c:dLbls>
            <c:dLbl>
              <c:idx val="0"/>
              <c:layout>
                <c:manualLayout>
                  <c:x val="-0.23590668026628056"/>
                  <c:y val="1.389031969692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83-4D8E-906F-FC71C442D4D9}"/>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83-4D8E-906F-FC71C442D4D9}"/>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83-4D8E-906F-FC71C442D4D9}"/>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'F119'!$C$6:$E$6</c:f>
              <c:strCache>
                <c:ptCount val="3"/>
                <c:pt idx="0">
                  <c:v>Unidades Vehiculares Eléctricas</c:v>
                </c:pt>
                <c:pt idx="1">
                  <c:v>Unidades Vehiculares Híbridas Plugin (conectables)</c:v>
                </c:pt>
                <c:pt idx="2">
                  <c:v>Unidades Vehiculares Hibridas</c:v>
                </c:pt>
              </c:strCache>
            </c:strRef>
          </c:cat>
          <c:val>
            <c:numRef>
              <c:f>'F119'!$C$20:$E$20</c:f>
              <c:numCache>
                <c:formatCode>General</c:formatCode>
                <c:ptCount val="3"/>
                <c:pt idx="0">
                  <c:v>3</c:v>
                </c:pt>
                <c:pt idx="1">
                  <c:v>9</c:v>
                </c:pt>
                <c:pt idx="2">
                  <c:v>161</c:v>
                </c:pt>
              </c:numCache>
            </c:numRef>
          </c:val>
          <c:extLst>
            <c:ext xmlns:c16="http://schemas.microsoft.com/office/drawing/2014/chart" uri="{C3380CC4-5D6E-409C-BE32-E72D297353CC}">
              <c16:uniqueId val="{00000006-2483-4D8E-906F-FC71C442D4D9}"/>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CA9-44C0-BDA1-1C230B12DF12}"/>
              </c:ext>
            </c:extLst>
          </c:dPt>
          <c:dPt>
            <c:idx val="1"/>
            <c:invertIfNegative val="0"/>
            <c:bubble3D val="0"/>
            <c:spPr>
              <a:solidFill>
                <a:srgbClr val="7C878E"/>
              </a:solidFill>
              <a:ln>
                <a:noFill/>
              </a:ln>
              <a:effectLst/>
            </c:spPr>
            <c:extLst>
              <c:ext xmlns:c16="http://schemas.microsoft.com/office/drawing/2014/chart" uri="{C3380CC4-5D6E-409C-BE32-E72D297353CC}">
                <c16:uniqueId val="{00000003-7CA9-44C0-BDA1-1C230B12DF12}"/>
              </c:ext>
            </c:extLst>
          </c:dPt>
          <c:dPt>
            <c:idx val="2"/>
            <c:invertIfNegative val="0"/>
            <c:bubble3D val="0"/>
            <c:spPr>
              <a:solidFill>
                <a:srgbClr val="7C878E"/>
              </a:solidFill>
              <a:ln>
                <a:noFill/>
              </a:ln>
              <a:effectLst/>
            </c:spPr>
            <c:extLst>
              <c:ext xmlns:c16="http://schemas.microsoft.com/office/drawing/2014/chart" uri="{C3380CC4-5D6E-409C-BE32-E72D297353CC}">
                <c16:uniqueId val="{00000005-7CA9-44C0-BDA1-1C230B12DF12}"/>
              </c:ext>
            </c:extLst>
          </c:dPt>
          <c:dPt>
            <c:idx val="3"/>
            <c:invertIfNegative val="0"/>
            <c:bubble3D val="0"/>
            <c:spPr>
              <a:solidFill>
                <a:srgbClr val="7C878E"/>
              </a:solidFill>
              <a:ln>
                <a:noFill/>
              </a:ln>
              <a:effectLst/>
            </c:spPr>
            <c:extLst>
              <c:ext xmlns:c16="http://schemas.microsoft.com/office/drawing/2014/chart" uri="{C3380CC4-5D6E-409C-BE32-E72D297353CC}">
                <c16:uniqueId val="{00000007-7CA9-44C0-BDA1-1C230B12DF12}"/>
              </c:ext>
            </c:extLst>
          </c:dPt>
          <c:dPt>
            <c:idx val="4"/>
            <c:invertIfNegative val="0"/>
            <c:bubble3D val="0"/>
            <c:spPr>
              <a:solidFill>
                <a:srgbClr val="7C878E"/>
              </a:solidFill>
              <a:ln>
                <a:noFill/>
              </a:ln>
              <a:effectLst/>
            </c:spPr>
            <c:extLst>
              <c:ext xmlns:c16="http://schemas.microsoft.com/office/drawing/2014/chart" uri="{C3380CC4-5D6E-409C-BE32-E72D297353CC}">
                <c16:uniqueId val="{00000009-7CA9-44C0-BDA1-1C230B12DF12}"/>
              </c:ext>
            </c:extLst>
          </c:dPt>
          <c:dPt>
            <c:idx val="5"/>
            <c:invertIfNegative val="0"/>
            <c:bubble3D val="0"/>
            <c:spPr>
              <a:solidFill>
                <a:srgbClr val="7C878E"/>
              </a:solidFill>
              <a:ln>
                <a:noFill/>
              </a:ln>
              <a:effectLst/>
            </c:spPr>
            <c:extLst>
              <c:ext xmlns:c16="http://schemas.microsoft.com/office/drawing/2014/chart" uri="{C3380CC4-5D6E-409C-BE32-E72D297353CC}">
                <c16:uniqueId val="{0000000B-7CA9-44C0-BDA1-1C230B12DF12}"/>
              </c:ext>
            </c:extLst>
          </c:dPt>
          <c:dPt>
            <c:idx val="6"/>
            <c:invertIfNegative val="0"/>
            <c:bubble3D val="0"/>
            <c:spPr>
              <a:solidFill>
                <a:srgbClr val="7C878E"/>
              </a:solidFill>
              <a:ln>
                <a:noFill/>
              </a:ln>
              <a:effectLst/>
            </c:spPr>
            <c:extLst>
              <c:ext xmlns:c16="http://schemas.microsoft.com/office/drawing/2014/chart" uri="{C3380CC4-5D6E-409C-BE32-E72D297353CC}">
                <c16:uniqueId val="{0000000D-7CA9-44C0-BDA1-1C230B12DF12}"/>
              </c:ext>
            </c:extLst>
          </c:dPt>
          <c:dPt>
            <c:idx val="7"/>
            <c:invertIfNegative val="0"/>
            <c:bubble3D val="0"/>
            <c:spPr>
              <a:solidFill>
                <a:srgbClr val="7C878E"/>
              </a:solidFill>
              <a:ln>
                <a:noFill/>
              </a:ln>
              <a:effectLst/>
            </c:spPr>
            <c:extLst>
              <c:ext xmlns:c16="http://schemas.microsoft.com/office/drawing/2014/chart" uri="{C3380CC4-5D6E-409C-BE32-E72D297353CC}">
                <c16:uniqueId val="{0000000F-7CA9-44C0-BDA1-1C230B12DF12}"/>
              </c:ext>
            </c:extLst>
          </c:dPt>
          <c:dPt>
            <c:idx val="8"/>
            <c:invertIfNegative val="0"/>
            <c:bubble3D val="0"/>
            <c:spPr>
              <a:solidFill>
                <a:srgbClr val="7C878E"/>
              </a:solidFill>
              <a:ln>
                <a:noFill/>
              </a:ln>
              <a:effectLst/>
            </c:spPr>
            <c:extLst>
              <c:ext xmlns:c16="http://schemas.microsoft.com/office/drawing/2014/chart" uri="{C3380CC4-5D6E-409C-BE32-E72D297353CC}">
                <c16:uniqueId val="{00000011-7CA9-44C0-BDA1-1C230B12DF12}"/>
              </c:ext>
            </c:extLst>
          </c:dPt>
          <c:dPt>
            <c:idx val="9"/>
            <c:invertIfNegative val="0"/>
            <c:bubble3D val="0"/>
            <c:spPr>
              <a:solidFill>
                <a:srgbClr val="7C878E"/>
              </a:solidFill>
              <a:ln>
                <a:noFill/>
              </a:ln>
              <a:effectLst/>
            </c:spPr>
            <c:extLst>
              <c:ext xmlns:c16="http://schemas.microsoft.com/office/drawing/2014/chart" uri="{C3380CC4-5D6E-409C-BE32-E72D297353CC}">
                <c16:uniqueId val="{00000013-7CA9-44C0-BDA1-1C230B12DF1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CA9-44C0-BDA1-1C230B12DF1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CA9-44C0-BDA1-1C230B12DF1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CA9-44C0-BDA1-1C230B12DF1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CA9-44C0-BDA1-1C230B12DF1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CA9-44C0-BDA1-1C230B12DF1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CA9-44C0-BDA1-1C230B12DF1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CA9-44C0-BDA1-1C230B12DF1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CA9-44C0-BDA1-1C230B12DF1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7CA9-44C0-BDA1-1C230B12DF12}"/>
              </c:ext>
            </c:extLst>
          </c:dPt>
          <c:dPt>
            <c:idx val="28"/>
            <c:invertIfNegative val="0"/>
            <c:bubble3D val="0"/>
            <c:spPr>
              <a:solidFill>
                <a:srgbClr val="7C878E"/>
              </a:solidFill>
              <a:ln>
                <a:noFill/>
              </a:ln>
              <a:effectLst/>
            </c:spPr>
            <c:extLst>
              <c:ext xmlns:c16="http://schemas.microsoft.com/office/drawing/2014/chart" uri="{C3380CC4-5D6E-409C-BE32-E72D297353CC}">
                <c16:uniqueId val="{00000027-7CA9-44C0-BDA1-1C230B12DF12}"/>
              </c:ext>
            </c:extLst>
          </c:dPt>
          <c:dPt>
            <c:idx val="29"/>
            <c:invertIfNegative val="0"/>
            <c:bubble3D val="0"/>
            <c:spPr>
              <a:solidFill>
                <a:srgbClr val="FBBB27"/>
              </a:solidFill>
              <a:ln>
                <a:noFill/>
              </a:ln>
              <a:effectLst/>
            </c:spPr>
            <c:extLst>
              <c:ext xmlns:c16="http://schemas.microsoft.com/office/drawing/2014/chart" uri="{C3380CC4-5D6E-409C-BE32-E72D297353CC}">
                <c16:uniqueId val="{00000029-7CA9-44C0-BDA1-1C230B12DF1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'F120'!$A$7:$A$38</c:f>
              <c:strCache>
                <c:ptCount val="32"/>
                <c:pt idx="0">
                  <c:v>Nayarit</c:v>
                </c:pt>
                <c:pt idx="1">
                  <c:v>Campeche</c:v>
                </c:pt>
                <c:pt idx="2">
                  <c:v>Durango</c:v>
                </c:pt>
                <c:pt idx="3">
                  <c:v>Chiapas</c:v>
                </c:pt>
                <c:pt idx="4">
                  <c:v>Guerrero</c:v>
                </c:pt>
                <c:pt idx="5">
                  <c:v>Zacatecas</c:v>
                </c:pt>
                <c:pt idx="6">
                  <c:v>Tlaxcala</c:v>
                </c:pt>
                <c:pt idx="7">
                  <c:v>Quintana Roo</c:v>
                </c:pt>
                <c:pt idx="8">
                  <c:v>Colima</c:v>
                </c:pt>
                <c:pt idx="9">
                  <c:v>Tabasco</c:v>
                </c:pt>
                <c:pt idx="10">
                  <c:v>Tamaulipas</c:v>
                </c:pt>
                <c:pt idx="11">
                  <c:v>Baja California Sur</c:v>
                </c:pt>
                <c:pt idx="12">
                  <c:v>Yucatán</c:v>
                </c:pt>
                <c:pt idx="13">
                  <c:v>Sonora</c:v>
                </c:pt>
                <c:pt idx="14">
                  <c:v>Aguascalientes</c:v>
                </c:pt>
                <c:pt idx="15">
                  <c:v>San Luis Potosí</c:v>
                </c:pt>
                <c:pt idx="16">
                  <c:v>Morelos</c:v>
                </c:pt>
                <c:pt idx="17">
                  <c:v>Baja California</c:v>
                </c:pt>
                <c:pt idx="18">
                  <c:v>Coahuila</c:v>
                </c:pt>
                <c:pt idx="19">
                  <c:v>Chihuahua</c:v>
                </c:pt>
                <c:pt idx="20">
                  <c:v>Hidalgo</c:v>
                </c:pt>
                <c:pt idx="21">
                  <c:v>Veracruz</c:v>
                </c:pt>
                <c:pt idx="22">
                  <c:v>Michoacán</c:v>
                </c:pt>
                <c:pt idx="23">
                  <c:v>Oaxaca</c:v>
                </c:pt>
                <c:pt idx="24">
                  <c:v>Guanajuato</c:v>
                </c:pt>
                <c:pt idx="25">
                  <c:v>Querétaro</c:v>
                </c:pt>
                <c:pt idx="26">
                  <c:v>Puebla</c:v>
                </c:pt>
                <c:pt idx="27">
                  <c:v>Sinaloa</c:v>
                </c:pt>
                <c:pt idx="28">
                  <c:v>Nuevo León</c:v>
                </c:pt>
                <c:pt idx="29">
                  <c:v>Jalisco</c:v>
                </c:pt>
                <c:pt idx="30">
                  <c:v>Estado de México</c:v>
                </c:pt>
                <c:pt idx="31">
                  <c:v>Ciudad de México</c:v>
                </c:pt>
              </c:strCache>
            </c:strRef>
          </c:cat>
          <c:val>
            <c:numRef>
              <c:f>'F120'!$B$7:$B$38</c:f>
              <c:numCache>
                <c:formatCode>General</c:formatCode>
                <c:ptCount val="32"/>
                <c:pt idx="0">
                  <c:v>0</c:v>
                </c:pt>
                <c:pt idx="1">
                  <c:v>2</c:v>
                </c:pt>
                <c:pt idx="2">
                  <c:v>4</c:v>
                </c:pt>
                <c:pt idx="3">
                  <c:v>5</c:v>
                </c:pt>
                <c:pt idx="4">
                  <c:v>5</c:v>
                </c:pt>
                <c:pt idx="5">
                  <c:v>7</c:v>
                </c:pt>
                <c:pt idx="6">
                  <c:v>8</c:v>
                </c:pt>
                <c:pt idx="7">
                  <c:v>9</c:v>
                </c:pt>
                <c:pt idx="8">
                  <c:v>14</c:v>
                </c:pt>
                <c:pt idx="9">
                  <c:v>14</c:v>
                </c:pt>
                <c:pt idx="10">
                  <c:v>14</c:v>
                </c:pt>
                <c:pt idx="11">
                  <c:v>19</c:v>
                </c:pt>
                <c:pt idx="12">
                  <c:v>19</c:v>
                </c:pt>
                <c:pt idx="13">
                  <c:v>21</c:v>
                </c:pt>
                <c:pt idx="14">
                  <c:v>22</c:v>
                </c:pt>
                <c:pt idx="15">
                  <c:v>27</c:v>
                </c:pt>
                <c:pt idx="16">
                  <c:v>30</c:v>
                </c:pt>
                <c:pt idx="17">
                  <c:v>32</c:v>
                </c:pt>
                <c:pt idx="18">
                  <c:v>33</c:v>
                </c:pt>
                <c:pt idx="19">
                  <c:v>33</c:v>
                </c:pt>
                <c:pt idx="20">
                  <c:v>33</c:v>
                </c:pt>
                <c:pt idx="21">
                  <c:v>36</c:v>
                </c:pt>
                <c:pt idx="22">
                  <c:v>40</c:v>
                </c:pt>
                <c:pt idx="23">
                  <c:v>40</c:v>
                </c:pt>
                <c:pt idx="24">
                  <c:v>50</c:v>
                </c:pt>
                <c:pt idx="25">
                  <c:v>50</c:v>
                </c:pt>
                <c:pt idx="26">
                  <c:v>65</c:v>
                </c:pt>
                <c:pt idx="27">
                  <c:v>71</c:v>
                </c:pt>
                <c:pt idx="28">
                  <c:v>128</c:v>
                </c:pt>
                <c:pt idx="29">
                  <c:v>173</c:v>
                </c:pt>
                <c:pt idx="30">
                  <c:v>284</c:v>
                </c:pt>
                <c:pt idx="31">
                  <c:v>516</c:v>
                </c:pt>
              </c:numCache>
            </c:numRef>
          </c:val>
          <c:extLst>
            <c:ext xmlns:c16="http://schemas.microsoft.com/office/drawing/2014/chart" uri="{C3380CC4-5D6E-409C-BE32-E72D297353CC}">
              <c16:uniqueId val="{0000002A-7CA9-44C0-BDA1-1C230B12DF1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83B-4124-A76B-36ECE1E1CCAF}"/>
              </c:ext>
            </c:extLst>
          </c:dPt>
          <c:dPt>
            <c:idx val="1"/>
            <c:invertIfNegative val="0"/>
            <c:bubble3D val="0"/>
            <c:spPr>
              <a:solidFill>
                <a:srgbClr val="7C878E"/>
              </a:solidFill>
              <a:ln>
                <a:noFill/>
              </a:ln>
              <a:effectLst/>
            </c:spPr>
            <c:extLst>
              <c:ext xmlns:c16="http://schemas.microsoft.com/office/drawing/2014/chart" uri="{C3380CC4-5D6E-409C-BE32-E72D297353CC}">
                <c16:uniqueId val="{00000003-E83B-4124-A76B-36ECE1E1CCAF}"/>
              </c:ext>
            </c:extLst>
          </c:dPt>
          <c:dPt>
            <c:idx val="2"/>
            <c:invertIfNegative val="0"/>
            <c:bubble3D val="0"/>
            <c:spPr>
              <a:solidFill>
                <a:srgbClr val="7C878E"/>
              </a:solidFill>
              <a:ln>
                <a:noFill/>
              </a:ln>
              <a:effectLst/>
            </c:spPr>
            <c:extLst>
              <c:ext xmlns:c16="http://schemas.microsoft.com/office/drawing/2014/chart" uri="{C3380CC4-5D6E-409C-BE32-E72D297353CC}">
                <c16:uniqueId val="{00000005-E83B-4124-A76B-36ECE1E1CCAF}"/>
              </c:ext>
            </c:extLst>
          </c:dPt>
          <c:dPt>
            <c:idx val="3"/>
            <c:invertIfNegative val="0"/>
            <c:bubble3D val="0"/>
            <c:spPr>
              <a:solidFill>
                <a:srgbClr val="7C878E"/>
              </a:solidFill>
              <a:ln>
                <a:noFill/>
              </a:ln>
              <a:effectLst/>
            </c:spPr>
            <c:extLst>
              <c:ext xmlns:c16="http://schemas.microsoft.com/office/drawing/2014/chart" uri="{C3380CC4-5D6E-409C-BE32-E72D297353CC}">
                <c16:uniqueId val="{00000007-E83B-4124-A76B-36ECE1E1CCAF}"/>
              </c:ext>
            </c:extLst>
          </c:dPt>
          <c:dPt>
            <c:idx val="4"/>
            <c:invertIfNegative val="0"/>
            <c:bubble3D val="0"/>
            <c:spPr>
              <a:solidFill>
                <a:srgbClr val="7C878E"/>
              </a:solidFill>
              <a:ln>
                <a:noFill/>
              </a:ln>
              <a:effectLst/>
            </c:spPr>
            <c:extLst>
              <c:ext xmlns:c16="http://schemas.microsoft.com/office/drawing/2014/chart" uri="{C3380CC4-5D6E-409C-BE32-E72D297353CC}">
                <c16:uniqueId val="{00000009-E83B-4124-A76B-36ECE1E1CCAF}"/>
              </c:ext>
            </c:extLst>
          </c:dPt>
          <c:dPt>
            <c:idx val="5"/>
            <c:invertIfNegative val="0"/>
            <c:bubble3D val="0"/>
            <c:spPr>
              <a:solidFill>
                <a:srgbClr val="7C878E"/>
              </a:solidFill>
              <a:ln>
                <a:noFill/>
              </a:ln>
              <a:effectLst/>
            </c:spPr>
            <c:extLst>
              <c:ext xmlns:c16="http://schemas.microsoft.com/office/drawing/2014/chart" uri="{C3380CC4-5D6E-409C-BE32-E72D297353CC}">
                <c16:uniqueId val="{0000000B-E83B-4124-A76B-36ECE1E1CCAF}"/>
              </c:ext>
            </c:extLst>
          </c:dPt>
          <c:dPt>
            <c:idx val="6"/>
            <c:invertIfNegative val="0"/>
            <c:bubble3D val="0"/>
            <c:spPr>
              <a:solidFill>
                <a:srgbClr val="7C878E"/>
              </a:solidFill>
              <a:ln>
                <a:noFill/>
              </a:ln>
              <a:effectLst/>
            </c:spPr>
            <c:extLst>
              <c:ext xmlns:c16="http://schemas.microsoft.com/office/drawing/2014/chart" uri="{C3380CC4-5D6E-409C-BE32-E72D297353CC}">
                <c16:uniqueId val="{0000000D-E83B-4124-A76B-36ECE1E1CCAF}"/>
              </c:ext>
            </c:extLst>
          </c:dPt>
          <c:dPt>
            <c:idx val="7"/>
            <c:invertIfNegative val="0"/>
            <c:bubble3D val="0"/>
            <c:spPr>
              <a:solidFill>
                <a:srgbClr val="7C878E"/>
              </a:solidFill>
              <a:ln>
                <a:noFill/>
              </a:ln>
              <a:effectLst/>
            </c:spPr>
            <c:extLst>
              <c:ext xmlns:c16="http://schemas.microsoft.com/office/drawing/2014/chart" uri="{C3380CC4-5D6E-409C-BE32-E72D297353CC}">
                <c16:uniqueId val="{0000000F-E83B-4124-A76B-36ECE1E1CCAF}"/>
              </c:ext>
            </c:extLst>
          </c:dPt>
          <c:dPt>
            <c:idx val="8"/>
            <c:invertIfNegative val="0"/>
            <c:bubble3D val="0"/>
            <c:spPr>
              <a:solidFill>
                <a:srgbClr val="7C878E"/>
              </a:solidFill>
              <a:ln>
                <a:noFill/>
              </a:ln>
              <a:effectLst/>
            </c:spPr>
            <c:extLst>
              <c:ext xmlns:c16="http://schemas.microsoft.com/office/drawing/2014/chart" uri="{C3380CC4-5D6E-409C-BE32-E72D297353CC}">
                <c16:uniqueId val="{00000011-E83B-4124-A76B-36ECE1E1CCAF}"/>
              </c:ext>
            </c:extLst>
          </c:dPt>
          <c:dPt>
            <c:idx val="9"/>
            <c:invertIfNegative val="0"/>
            <c:bubble3D val="0"/>
            <c:spPr>
              <a:solidFill>
                <a:srgbClr val="7C878E"/>
              </a:solidFill>
              <a:ln>
                <a:noFill/>
              </a:ln>
              <a:effectLst/>
            </c:spPr>
            <c:extLst>
              <c:ext xmlns:c16="http://schemas.microsoft.com/office/drawing/2014/chart" uri="{C3380CC4-5D6E-409C-BE32-E72D297353CC}">
                <c16:uniqueId val="{00000013-E83B-4124-A76B-36ECE1E1CCA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83B-4124-A76B-36ECE1E1CCA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83B-4124-A76B-36ECE1E1CCA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83B-4124-A76B-36ECE1E1CCA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83B-4124-A76B-36ECE1E1CCA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83B-4124-A76B-36ECE1E1CCA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83B-4124-A76B-36ECE1E1CCA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83B-4124-A76B-36ECE1E1CCA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83B-4124-A76B-36ECE1E1CCAF}"/>
              </c:ext>
            </c:extLst>
          </c:dPt>
          <c:dPt>
            <c:idx val="19"/>
            <c:invertIfNegative val="0"/>
            <c:bubble3D val="0"/>
            <c:spPr>
              <a:solidFill>
                <a:srgbClr val="7C878E"/>
              </a:solidFill>
              <a:ln>
                <a:noFill/>
              </a:ln>
              <a:effectLst/>
            </c:spPr>
            <c:extLst>
              <c:ext xmlns:c16="http://schemas.microsoft.com/office/drawing/2014/chart" uri="{C3380CC4-5D6E-409C-BE32-E72D297353CC}">
                <c16:uniqueId val="{00000025-E83B-4124-A76B-36ECE1E1CCAF}"/>
              </c:ext>
            </c:extLst>
          </c:dPt>
          <c:dPt>
            <c:idx val="28"/>
            <c:invertIfNegative val="0"/>
            <c:bubble3D val="0"/>
            <c:spPr>
              <a:solidFill>
                <a:srgbClr val="7C878E"/>
              </a:solidFill>
              <a:ln>
                <a:noFill/>
              </a:ln>
              <a:effectLst/>
            </c:spPr>
            <c:extLst>
              <c:ext xmlns:c16="http://schemas.microsoft.com/office/drawing/2014/chart" uri="{C3380CC4-5D6E-409C-BE32-E72D297353CC}">
                <c16:uniqueId val="{00000027-E83B-4124-A76B-36ECE1E1CCAF}"/>
              </c:ext>
            </c:extLst>
          </c:dPt>
          <c:dPt>
            <c:idx val="29"/>
            <c:invertIfNegative val="0"/>
            <c:bubble3D val="0"/>
            <c:spPr>
              <a:solidFill>
                <a:srgbClr val="FBBB27"/>
              </a:solidFill>
              <a:ln>
                <a:noFill/>
              </a:ln>
              <a:effectLst/>
            </c:spPr>
            <c:extLst>
              <c:ext xmlns:c16="http://schemas.microsoft.com/office/drawing/2014/chart" uri="{C3380CC4-5D6E-409C-BE32-E72D297353CC}">
                <c16:uniqueId val="{00000029-E83B-4124-A76B-36ECE1E1CCA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'F120'!$A$7:$A$38</c:f>
              <c:strCache>
                <c:ptCount val="32"/>
                <c:pt idx="0">
                  <c:v>Nayarit</c:v>
                </c:pt>
                <c:pt idx="1">
                  <c:v>Campeche</c:v>
                </c:pt>
                <c:pt idx="2">
                  <c:v>Durango</c:v>
                </c:pt>
                <c:pt idx="3">
                  <c:v>Chiapas</c:v>
                </c:pt>
                <c:pt idx="4">
                  <c:v>Guerrero</c:v>
                </c:pt>
                <c:pt idx="5">
                  <c:v>Zacatecas</c:v>
                </c:pt>
                <c:pt idx="6">
                  <c:v>Tlaxcala</c:v>
                </c:pt>
                <c:pt idx="7">
                  <c:v>Quintana Roo</c:v>
                </c:pt>
                <c:pt idx="8">
                  <c:v>Colima</c:v>
                </c:pt>
                <c:pt idx="9">
                  <c:v>Tabasco</c:v>
                </c:pt>
                <c:pt idx="10">
                  <c:v>Tamaulipas</c:v>
                </c:pt>
                <c:pt idx="11">
                  <c:v>Baja California Sur</c:v>
                </c:pt>
                <c:pt idx="12">
                  <c:v>Yucatán</c:v>
                </c:pt>
                <c:pt idx="13">
                  <c:v>Sonora</c:v>
                </c:pt>
                <c:pt idx="14">
                  <c:v>Aguascalientes</c:v>
                </c:pt>
                <c:pt idx="15">
                  <c:v>San Luis Potosí</c:v>
                </c:pt>
                <c:pt idx="16">
                  <c:v>Morelos</c:v>
                </c:pt>
                <c:pt idx="17">
                  <c:v>Baja California</c:v>
                </c:pt>
                <c:pt idx="18">
                  <c:v>Coahuila</c:v>
                </c:pt>
                <c:pt idx="19">
                  <c:v>Chihuahua</c:v>
                </c:pt>
                <c:pt idx="20">
                  <c:v>Hidalgo</c:v>
                </c:pt>
                <c:pt idx="21">
                  <c:v>Veracruz</c:v>
                </c:pt>
                <c:pt idx="22">
                  <c:v>Michoacán</c:v>
                </c:pt>
                <c:pt idx="23">
                  <c:v>Oaxaca</c:v>
                </c:pt>
                <c:pt idx="24">
                  <c:v>Guanajuato</c:v>
                </c:pt>
                <c:pt idx="25">
                  <c:v>Querétaro</c:v>
                </c:pt>
                <c:pt idx="26">
                  <c:v>Puebla</c:v>
                </c:pt>
                <c:pt idx="27">
                  <c:v>Sinaloa</c:v>
                </c:pt>
                <c:pt idx="28">
                  <c:v>Nuevo León</c:v>
                </c:pt>
                <c:pt idx="29">
                  <c:v>Jalisco</c:v>
                </c:pt>
                <c:pt idx="30">
                  <c:v>Estado de México</c:v>
                </c:pt>
                <c:pt idx="31">
                  <c:v>Ciudad de México</c:v>
                </c:pt>
              </c:strCache>
            </c:strRef>
          </c:cat>
          <c:val>
            <c:numRef>
              <c:f>'F120'!$B$7:$B$38</c:f>
              <c:numCache>
                <c:formatCode>General</c:formatCode>
                <c:ptCount val="32"/>
                <c:pt idx="0">
                  <c:v>0</c:v>
                </c:pt>
                <c:pt idx="1">
                  <c:v>2</c:v>
                </c:pt>
                <c:pt idx="2">
                  <c:v>4</c:v>
                </c:pt>
                <c:pt idx="3">
                  <c:v>5</c:v>
                </c:pt>
                <c:pt idx="4">
                  <c:v>5</c:v>
                </c:pt>
                <c:pt idx="5">
                  <c:v>7</c:v>
                </c:pt>
                <c:pt idx="6">
                  <c:v>8</c:v>
                </c:pt>
                <c:pt idx="7">
                  <c:v>9</c:v>
                </c:pt>
                <c:pt idx="8">
                  <c:v>14</c:v>
                </c:pt>
                <c:pt idx="9">
                  <c:v>14</c:v>
                </c:pt>
                <c:pt idx="10">
                  <c:v>14</c:v>
                </c:pt>
                <c:pt idx="11">
                  <c:v>19</c:v>
                </c:pt>
                <c:pt idx="12">
                  <c:v>19</c:v>
                </c:pt>
                <c:pt idx="13">
                  <c:v>21</c:v>
                </c:pt>
                <c:pt idx="14">
                  <c:v>22</c:v>
                </c:pt>
                <c:pt idx="15">
                  <c:v>27</c:v>
                </c:pt>
                <c:pt idx="16">
                  <c:v>30</c:v>
                </c:pt>
                <c:pt idx="17">
                  <c:v>32</c:v>
                </c:pt>
                <c:pt idx="18">
                  <c:v>33</c:v>
                </c:pt>
                <c:pt idx="19">
                  <c:v>33</c:v>
                </c:pt>
                <c:pt idx="20">
                  <c:v>33</c:v>
                </c:pt>
                <c:pt idx="21">
                  <c:v>36</c:v>
                </c:pt>
                <c:pt idx="22">
                  <c:v>40</c:v>
                </c:pt>
                <c:pt idx="23">
                  <c:v>40</c:v>
                </c:pt>
                <c:pt idx="24">
                  <c:v>50</c:v>
                </c:pt>
                <c:pt idx="25">
                  <c:v>50</c:v>
                </c:pt>
                <c:pt idx="26">
                  <c:v>65</c:v>
                </c:pt>
                <c:pt idx="27">
                  <c:v>71</c:v>
                </c:pt>
                <c:pt idx="28">
                  <c:v>128</c:v>
                </c:pt>
                <c:pt idx="29">
                  <c:v>173</c:v>
                </c:pt>
                <c:pt idx="30">
                  <c:v>284</c:v>
                </c:pt>
                <c:pt idx="31">
                  <c:v>516</c:v>
                </c:pt>
              </c:numCache>
            </c:numRef>
          </c:val>
          <c:extLst>
            <c:ext xmlns:c16="http://schemas.microsoft.com/office/drawing/2014/chart" uri="{C3380CC4-5D6E-409C-BE32-E72D297353CC}">
              <c16:uniqueId val="{0000002A-E83B-4124-A76B-36ECE1E1CCA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598-4B2D-886F-6465564343D6}"/>
              </c:ext>
            </c:extLst>
          </c:dPt>
          <c:dPt>
            <c:idx val="1"/>
            <c:invertIfNegative val="0"/>
            <c:bubble3D val="0"/>
            <c:spPr>
              <a:solidFill>
                <a:srgbClr val="7C878E"/>
              </a:solidFill>
              <a:ln>
                <a:noFill/>
              </a:ln>
              <a:effectLst/>
            </c:spPr>
            <c:extLst>
              <c:ext xmlns:c16="http://schemas.microsoft.com/office/drawing/2014/chart" uri="{C3380CC4-5D6E-409C-BE32-E72D297353CC}">
                <c16:uniqueId val="{00000003-D598-4B2D-886F-6465564343D6}"/>
              </c:ext>
            </c:extLst>
          </c:dPt>
          <c:dPt>
            <c:idx val="2"/>
            <c:invertIfNegative val="0"/>
            <c:bubble3D val="0"/>
            <c:spPr>
              <a:solidFill>
                <a:srgbClr val="7C878E"/>
              </a:solidFill>
              <a:ln>
                <a:noFill/>
              </a:ln>
              <a:effectLst/>
            </c:spPr>
            <c:extLst>
              <c:ext xmlns:c16="http://schemas.microsoft.com/office/drawing/2014/chart" uri="{C3380CC4-5D6E-409C-BE32-E72D297353CC}">
                <c16:uniqueId val="{00000005-D598-4B2D-886F-6465564343D6}"/>
              </c:ext>
            </c:extLst>
          </c:dPt>
          <c:dPt>
            <c:idx val="3"/>
            <c:invertIfNegative val="0"/>
            <c:bubble3D val="0"/>
            <c:spPr>
              <a:solidFill>
                <a:srgbClr val="7C878E"/>
              </a:solidFill>
              <a:ln>
                <a:noFill/>
              </a:ln>
              <a:effectLst/>
            </c:spPr>
            <c:extLst>
              <c:ext xmlns:c16="http://schemas.microsoft.com/office/drawing/2014/chart" uri="{C3380CC4-5D6E-409C-BE32-E72D297353CC}">
                <c16:uniqueId val="{00000007-D598-4B2D-886F-6465564343D6}"/>
              </c:ext>
            </c:extLst>
          </c:dPt>
          <c:dPt>
            <c:idx val="4"/>
            <c:invertIfNegative val="0"/>
            <c:bubble3D val="0"/>
            <c:spPr>
              <a:solidFill>
                <a:srgbClr val="7C878E"/>
              </a:solidFill>
              <a:ln>
                <a:noFill/>
              </a:ln>
              <a:effectLst/>
            </c:spPr>
            <c:extLst>
              <c:ext xmlns:c16="http://schemas.microsoft.com/office/drawing/2014/chart" uri="{C3380CC4-5D6E-409C-BE32-E72D297353CC}">
                <c16:uniqueId val="{00000009-D598-4B2D-886F-6465564343D6}"/>
              </c:ext>
            </c:extLst>
          </c:dPt>
          <c:dPt>
            <c:idx val="5"/>
            <c:invertIfNegative val="0"/>
            <c:bubble3D val="0"/>
            <c:spPr>
              <a:solidFill>
                <a:srgbClr val="7C878E"/>
              </a:solidFill>
              <a:ln>
                <a:noFill/>
              </a:ln>
              <a:effectLst/>
            </c:spPr>
            <c:extLst>
              <c:ext xmlns:c16="http://schemas.microsoft.com/office/drawing/2014/chart" uri="{C3380CC4-5D6E-409C-BE32-E72D297353CC}">
                <c16:uniqueId val="{0000000B-D598-4B2D-886F-6465564343D6}"/>
              </c:ext>
            </c:extLst>
          </c:dPt>
          <c:dPt>
            <c:idx val="6"/>
            <c:invertIfNegative val="0"/>
            <c:bubble3D val="0"/>
            <c:spPr>
              <a:solidFill>
                <a:srgbClr val="7C878E"/>
              </a:solidFill>
              <a:ln>
                <a:noFill/>
              </a:ln>
              <a:effectLst/>
            </c:spPr>
            <c:extLst>
              <c:ext xmlns:c16="http://schemas.microsoft.com/office/drawing/2014/chart" uri="{C3380CC4-5D6E-409C-BE32-E72D297353CC}">
                <c16:uniqueId val="{0000000D-D598-4B2D-886F-6465564343D6}"/>
              </c:ext>
            </c:extLst>
          </c:dPt>
          <c:dPt>
            <c:idx val="7"/>
            <c:invertIfNegative val="0"/>
            <c:bubble3D val="0"/>
            <c:spPr>
              <a:solidFill>
                <a:srgbClr val="7C878E"/>
              </a:solidFill>
              <a:ln>
                <a:noFill/>
              </a:ln>
              <a:effectLst/>
            </c:spPr>
            <c:extLst>
              <c:ext xmlns:c16="http://schemas.microsoft.com/office/drawing/2014/chart" uri="{C3380CC4-5D6E-409C-BE32-E72D297353CC}">
                <c16:uniqueId val="{0000000F-D598-4B2D-886F-6465564343D6}"/>
              </c:ext>
            </c:extLst>
          </c:dPt>
          <c:dPt>
            <c:idx val="8"/>
            <c:invertIfNegative val="0"/>
            <c:bubble3D val="0"/>
            <c:spPr>
              <a:solidFill>
                <a:srgbClr val="7C878E"/>
              </a:solidFill>
              <a:ln>
                <a:noFill/>
              </a:ln>
              <a:effectLst/>
            </c:spPr>
            <c:extLst>
              <c:ext xmlns:c16="http://schemas.microsoft.com/office/drawing/2014/chart" uri="{C3380CC4-5D6E-409C-BE32-E72D297353CC}">
                <c16:uniqueId val="{00000011-D598-4B2D-886F-6465564343D6}"/>
              </c:ext>
            </c:extLst>
          </c:dPt>
          <c:dPt>
            <c:idx val="9"/>
            <c:invertIfNegative val="0"/>
            <c:bubble3D val="0"/>
            <c:spPr>
              <a:solidFill>
                <a:srgbClr val="7C878E"/>
              </a:solidFill>
              <a:ln>
                <a:noFill/>
              </a:ln>
              <a:effectLst/>
            </c:spPr>
            <c:extLst>
              <c:ext xmlns:c16="http://schemas.microsoft.com/office/drawing/2014/chart" uri="{C3380CC4-5D6E-409C-BE32-E72D297353CC}">
                <c16:uniqueId val="{00000013-D598-4B2D-886F-6465564343D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598-4B2D-886F-6465564343D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598-4B2D-886F-6465564343D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598-4B2D-886F-6465564343D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598-4B2D-886F-6465564343D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598-4B2D-886F-6465564343D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598-4B2D-886F-6465564343D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598-4B2D-886F-6465564343D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598-4B2D-886F-6465564343D6}"/>
              </c:ext>
            </c:extLst>
          </c:dPt>
          <c:dPt>
            <c:idx val="19"/>
            <c:invertIfNegative val="0"/>
            <c:bubble3D val="0"/>
            <c:spPr>
              <a:solidFill>
                <a:srgbClr val="7C878E"/>
              </a:solidFill>
              <a:ln>
                <a:noFill/>
              </a:ln>
              <a:effectLst/>
            </c:spPr>
            <c:extLst>
              <c:ext xmlns:c16="http://schemas.microsoft.com/office/drawing/2014/chart" uri="{C3380CC4-5D6E-409C-BE32-E72D297353CC}">
                <c16:uniqueId val="{00000025-D598-4B2D-886F-6465564343D6}"/>
              </c:ext>
            </c:extLst>
          </c:dPt>
          <c:dPt>
            <c:idx val="26"/>
            <c:invertIfNegative val="0"/>
            <c:bubble3D val="0"/>
            <c:spPr>
              <a:solidFill>
                <a:srgbClr val="FFC000"/>
              </a:solidFill>
              <a:ln>
                <a:noFill/>
              </a:ln>
              <a:effectLst/>
            </c:spPr>
            <c:extLst>
              <c:ext xmlns:c16="http://schemas.microsoft.com/office/drawing/2014/chart" uri="{C3380CC4-5D6E-409C-BE32-E72D297353CC}">
                <c16:uniqueId val="{00000027-D598-4B2D-886F-6465564343D6}"/>
              </c:ext>
            </c:extLst>
          </c:dPt>
          <c:dPt>
            <c:idx val="28"/>
            <c:invertIfNegative val="0"/>
            <c:bubble3D val="0"/>
            <c:spPr>
              <a:solidFill>
                <a:srgbClr val="7C878E"/>
              </a:solidFill>
              <a:ln>
                <a:noFill/>
              </a:ln>
              <a:effectLst/>
            </c:spPr>
            <c:extLst>
              <c:ext xmlns:c16="http://schemas.microsoft.com/office/drawing/2014/chart" uri="{C3380CC4-5D6E-409C-BE32-E72D297353CC}">
                <c16:uniqueId val="{00000029-D598-4B2D-886F-6465564343D6}"/>
              </c:ext>
            </c:extLst>
          </c:dPt>
          <c:dPt>
            <c:idx val="30"/>
            <c:invertIfNegative val="0"/>
            <c:bubble3D val="0"/>
            <c:spPr>
              <a:solidFill>
                <a:srgbClr val="7C878E"/>
              </a:solidFill>
              <a:ln>
                <a:noFill/>
              </a:ln>
              <a:effectLst/>
            </c:spPr>
            <c:extLst>
              <c:ext xmlns:c16="http://schemas.microsoft.com/office/drawing/2014/chart" uri="{C3380CC4-5D6E-409C-BE32-E72D297353CC}">
                <c16:uniqueId val="{0000002B-D598-4B2D-886F-6465564343D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'F121'!$A$7:$A$38</c:f>
              <c:strCache>
                <c:ptCount val="32"/>
                <c:pt idx="0">
                  <c:v>Nayarit</c:v>
                </c:pt>
                <c:pt idx="1">
                  <c:v>Chiapas</c:v>
                </c:pt>
                <c:pt idx="2">
                  <c:v>Guerrero</c:v>
                </c:pt>
                <c:pt idx="3">
                  <c:v>Campeche</c:v>
                </c:pt>
                <c:pt idx="4">
                  <c:v>Durango</c:v>
                </c:pt>
                <c:pt idx="5">
                  <c:v>Tamaulipas</c:v>
                </c:pt>
                <c:pt idx="6">
                  <c:v>Zacatecas</c:v>
                </c:pt>
                <c:pt idx="7">
                  <c:v>Veracruz</c:v>
                </c:pt>
                <c:pt idx="8">
                  <c:v>Quintana Roo</c:v>
                </c:pt>
                <c:pt idx="9">
                  <c:v>Tabasco</c:v>
                </c:pt>
                <c:pt idx="10">
                  <c:v>Tlaxcala</c:v>
                </c:pt>
                <c:pt idx="11">
                  <c:v>Sonora</c:v>
                </c:pt>
                <c:pt idx="12">
                  <c:v>Guanajuato</c:v>
                </c:pt>
                <c:pt idx="13">
                  <c:v>Michoacán</c:v>
                </c:pt>
                <c:pt idx="14">
                  <c:v>Yucatán</c:v>
                </c:pt>
                <c:pt idx="15">
                  <c:v>Chihuahua</c:v>
                </c:pt>
                <c:pt idx="16">
                  <c:v>Baja California</c:v>
                </c:pt>
                <c:pt idx="17">
                  <c:v>San Luis Potosí</c:v>
                </c:pt>
                <c:pt idx="18">
                  <c:v>Oaxaca</c:v>
                </c:pt>
                <c:pt idx="19">
                  <c:v>Puebla</c:v>
                </c:pt>
                <c:pt idx="20">
                  <c:v>Coahuila</c:v>
                </c:pt>
                <c:pt idx="21">
                  <c:v>Hidalgo</c:v>
                </c:pt>
                <c:pt idx="22">
                  <c:v>Nacional</c:v>
                </c:pt>
                <c:pt idx="23">
                  <c:v>Morelos</c:v>
                </c:pt>
                <c:pt idx="24">
                  <c:v>Aguascalientes</c:v>
                </c:pt>
                <c:pt idx="25">
                  <c:v>Estado de México</c:v>
                </c:pt>
                <c:pt idx="26">
                  <c:v>Colima</c:v>
                </c:pt>
                <c:pt idx="27">
                  <c:v>Jalisco</c:v>
                </c:pt>
                <c:pt idx="28">
                  <c:v>Querétaro</c:v>
                </c:pt>
                <c:pt idx="29">
                  <c:v>Sinaloa</c:v>
                </c:pt>
                <c:pt idx="30">
                  <c:v>Nuevo León</c:v>
                </c:pt>
                <c:pt idx="31">
                  <c:v>Baja California Sur</c:v>
                </c:pt>
              </c:strCache>
            </c:strRef>
          </c:cat>
          <c:val>
            <c:numRef>
              <c:f>'F121'!$D$7:$D$38</c:f>
              <c:numCache>
                <c:formatCode>0.00</c:formatCode>
                <c:ptCount val="32"/>
                <c:pt idx="0">
                  <c:v>0</c:v>
                </c:pt>
                <c:pt idx="1">
                  <c:v>0.88534248234450019</c:v>
                </c:pt>
                <c:pt idx="2">
                  <c:v>1.3721283412011174</c:v>
                </c:pt>
                <c:pt idx="3">
                  <c:v>2.0324253134507941</c:v>
                </c:pt>
                <c:pt idx="4">
                  <c:v>2.1587175490784434</c:v>
                </c:pt>
                <c:pt idx="5">
                  <c:v>3.8664313667006365</c:v>
                </c:pt>
                <c:pt idx="6">
                  <c:v>4.2306476577623622</c:v>
                </c:pt>
                <c:pt idx="7">
                  <c:v>4.2410584645224274</c:v>
                </c:pt>
                <c:pt idx="8">
                  <c:v>5.3427016617583067</c:v>
                </c:pt>
                <c:pt idx="9">
                  <c:v>5.5023400666254778</c:v>
                </c:pt>
                <c:pt idx="10">
                  <c:v>5.864470617902616</c:v>
                </c:pt>
                <c:pt idx="11">
                  <c:v>6.913006723392825</c:v>
                </c:pt>
                <c:pt idx="12">
                  <c:v>8.0988474044327905</c:v>
                </c:pt>
                <c:pt idx="13">
                  <c:v>8.3472854731982231</c:v>
                </c:pt>
                <c:pt idx="14">
                  <c:v>8.5054340770663952</c:v>
                </c:pt>
                <c:pt idx="15">
                  <c:v>8.7641837026020326</c:v>
                </c:pt>
                <c:pt idx="16">
                  <c:v>8.9421418273993378</c:v>
                </c:pt>
                <c:pt idx="17">
                  <c:v>9.4871359706868574</c:v>
                </c:pt>
                <c:pt idx="18">
                  <c:v>9.7069920191538355</c:v>
                </c:pt>
                <c:pt idx="19">
                  <c:v>9.9350644189576922</c:v>
                </c:pt>
                <c:pt idx="20">
                  <c:v>10.391596284594963</c:v>
                </c:pt>
                <c:pt idx="21">
                  <c:v>10.817118581842974</c:v>
                </c:pt>
                <c:pt idx="22">
                  <c:v>14.252116512379738</c:v>
                </c:pt>
                <c:pt idx="23">
                  <c:v>14.832628618666961</c:v>
                </c:pt>
                <c:pt idx="24">
                  <c:v>15.543078702379008</c:v>
                </c:pt>
                <c:pt idx="25">
                  <c:v>16.468015431922122</c:v>
                </c:pt>
                <c:pt idx="26">
                  <c:v>18.114957520424618</c:v>
                </c:pt>
                <c:pt idx="27">
                  <c:v>20.778784020754763</c:v>
                </c:pt>
                <c:pt idx="28">
                  <c:v>22.33028093279836</c:v>
                </c:pt>
                <c:pt idx="29">
                  <c:v>22.676374284097282</c:v>
                </c:pt>
                <c:pt idx="30">
                  <c:v>23.13330912769894</c:v>
                </c:pt>
                <c:pt idx="31">
                  <c:v>24.108034446574692</c:v>
                </c:pt>
              </c:numCache>
            </c:numRef>
          </c:val>
          <c:extLst>
            <c:ext xmlns:c16="http://schemas.microsoft.com/office/drawing/2014/chart" uri="{C3380CC4-5D6E-409C-BE32-E72D297353CC}">
              <c16:uniqueId val="{0000002C-D598-4B2D-886F-6465564343D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FD5-4784-A7B1-0E2099ECB11A}"/>
              </c:ext>
            </c:extLst>
          </c:dPt>
          <c:dPt>
            <c:idx val="1"/>
            <c:invertIfNegative val="0"/>
            <c:bubble3D val="0"/>
            <c:spPr>
              <a:solidFill>
                <a:srgbClr val="7C878E"/>
              </a:solidFill>
              <a:ln>
                <a:noFill/>
              </a:ln>
              <a:effectLst/>
            </c:spPr>
            <c:extLst>
              <c:ext xmlns:c16="http://schemas.microsoft.com/office/drawing/2014/chart" uri="{C3380CC4-5D6E-409C-BE32-E72D297353CC}">
                <c16:uniqueId val="{00000003-AFD5-4784-A7B1-0E2099ECB11A}"/>
              </c:ext>
            </c:extLst>
          </c:dPt>
          <c:dPt>
            <c:idx val="2"/>
            <c:invertIfNegative val="0"/>
            <c:bubble3D val="0"/>
            <c:spPr>
              <a:solidFill>
                <a:srgbClr val="7C878E"/>
              </a:solidFill>
              <a:ln>
                <a:noFill/>
              </a:ln>
              <a:effectLst/>
            </c:spPr>
            <c:extLst>
              <c:ext xmlns:c16="http://schemas.microsoft.com/office/drawing/2014/chart" uri="{C3380CC4-5D6E-409C-BE32-E72D297353CC}">
                <c16:uniqueId val="{00000005-AFD5-4784-A7B1-0E2099ECB11A}"/>
              </c:ext>
            </c:extLst>
          </c:dPt>
          <c:dPt>
            <c:idx val="3"/>
            <c:invertIfNegative val="0"/>
            <c:bubble3D val="0"/>
            <c:spPr>
              <a:solidFill>
                <a:srgbClr val="7C878E"/>
              </a:solidFill>
              <a:ln>
                <a:noFill/>
              </a:ln>
              <a:effectLst/>
            </c:spPr>
            <c:extLst>
              <c:ext xmlns:c16="http://schemas.microsoft.com/office/drawing/2014/chart" uri="{C3380CC4-5D6E-409C-BE32-E72D297353CC}">
                <c16:uniqueId val="{00000007-AFD5-4784-A7B1-0E2099ECB11A}"/>
              </c:ext>
            </c:extLst>
          </c:dPt>
          <c:dPt>
            <c:idx val="4"/>
            <c:invertIfNegative val="0"/>
            <c:bubble3D val="0"/>
            <c:spPr>
              <a:solidFill>
                <a:srgbClr val="7C878E"/>
              </a:solidFill>
              <a:ln>
                <a:noFill/>
              </a:ln>
              <a:effectLst/>
            </c:spPr>
            <c:extLst>
              <c:ext xmlns:c16="http://schemas.microsoft.com/office/drawing/2014/chart" uri="{C3380CC4-5D6E-409C-BE32-E72D297353CC}">
                <c16:uniqueId val="{00000009-AFD5-4784-A7B1-0E2099ECB11A}"/>
              </c:ext>
            </c:extLst>
          </c:dPt>
          <c:dPt>
            <c:idx val="5"/>
            <c:invertIfNegative val="0"/>
            <c:bubble3D val="0"/>
            <c:spPr>
              <a:solidFill>
                <a:srgbClr val="7C878E"/>
              </a:solidFill>
              <a:ln>
                <a:noFill/>
              </a:ln>
              <a:effectLst/>
            </c:spPr>
            <c:extLst>
              <c:ext xmlns:c16="http://schemas.microsoft.com/office/drawing/2014/chart" uri="{C3380CC4-5D6E-409C-BE32-E72D297353CC}">
                <c16:uniqueId val="{0000000B-AFD5-4784-A7B1-0E2099ECB11A}"/>
              </c:ext>
            </c:extLst>
          </c:dPt>
          <c:dPt>
            <c:idx val="6"/>
            <c:invertIfNegative val="0"/>
            <c:bubble3D val="0"/>
            <c:spPr>
              <a:solidFill>
                <a:srgbClr val="7C878E"/>
              </a:solidFill>
              <a:ln>
                <a:noFill/>
              </a:ln>
              <a:effectLst/>
            </c:spPr>
            <c:extLst>
              <c:ext xmlns:c16="http://schemas.microsoft.com/office/drawing/2014/chart" uri="{C3380CC4-5D6E-409C-BE32-E72D297353CC}">
                <c16:uniqueId val="{0000000D-AFD5-4784-A7B1-0E2099ECB11A}"/>
              </c:ext>
            </c:extLst>
          </c:dPt>
          <c:dPt>
            <c:idx val="7"/>
            <c:invertIfNegative val="0"/>
            <c:bubble3D val="0"/>
            <c:spPr>
              <a:solidFill>
                <a:srgbClr val="7C878E"/>
              </a:solidFill>
              <a:ln>
                <a:noFill/>
              </a:ln>
              <a:effectLst/>
            </c:spPr>
            <c:extLst>
              <c:ext xmlns:c16="http://schemas.microsoft.com/office/drawing/2014/chart" uri="{C3380CC4-5D6E-409C-BE32-E72D297353CC}">
                <c16:uniqueId val="{0000000F-AFD5-4784-A7B1-0E2099ECB11A}"/>
              </c:ext>
            </c:extLst>
          </c:dPt>
          <c:dPt>
            <c:idx val="8"/>
            <c:invertIfNegative val="0"/>
            <c:bubble3D val="0"/>
            <c:spPr>
              <a:solidFill>
                <a:srgbClr val="7C878E"/>
              </a:solidFill>
              <a:ln>
                <a:noFill/>
              </a:ln>
              <a:effectLst/>
            </c:spPr>
            <c:extLst>
              <c:ext xmlns:c16="http://schemas.microsoft.com/office/drawing/2014/chart" uri="{C3380CC4-5D6E-409C-BE32-E72D297353CC}">
                <c16:uniqueId val="{00000011-AFD5-4784-A7B1-0E2099ECB11A}"/>
              </c:ext>
            </c:extLst>
          </c:dPt>
          <c:dPt>
            <c:idx val="9"/>
            <c:invertIfNegative val="0"/>
            <c:bubble3D val="0"/>
            <c:spPr>
              <a:solidFill>
                <a:srgbClr val="7C878E"/>
              </a:solidFill>
              <a:ln>
                <a:noFill/>
              </a:ln>
              <a:effectLst/>
            </c:spPr>
            <c:extLst>
              <c:ext xmlns:c16="http://schemas.microsoft.com/office/drawing/2014/chart" uri="{C3380CC4-5D6E-409C-BE32-E72D297353CC}">
                <c16:uniqueId val="{00000013-AFD5-4784-A7B1-0E2099ECB11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FD5-4784-A7B1-0E2099ECB11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FD5-4784-A7B1-0E2099ECB11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FD5-4784-A7B1-0E2099ECB11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FD5-4784-A7B1-0E2099ECB11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FD5-4784-A7B1-0E2099ECB11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FD5-4784-A7B1-0E2099ECB11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FD5-4784-A7B1-0E2099ECB11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FD5-4784-A7B1-0E2099ECB11A}"/>
              </c:ext>
            </c:extLst>
          </c:dPt>
          <c:dPt>
            <c:idx val="19"/>
            <c:invertIfNegative val="0"/>
            <c:bubble3D val="0"/>
            <c:spPr>
              <a:solidFill>
                <a:srgbClr val="7C878E"/>
              </a:solidFill>
              <a:ln>
                <a:noFill/>
              </a:ln>
              <a:effectLst/>
            </c:spPr>
            <c:extLst>
              <c:ext xmlns:c16="http://schemas.microsoft.com/office/drawing/2014/chart" uri="{C3380CC4-5D6E-409C-BE32-E72D297353CC}">
                <c16:uniqueId val="{00000025-AFD5-4784-A7B1-0E2099ECB11A}"/>
              </c:ext>
            </c:extLst>
          </c:dPt>
          <c:dPt>
            <c:idx val="28"/>
            <c:invertIfNegative val="0"/>
            <c:bubble3D val="0"/>
            <c:spPr>
              <a:solidFill>
                <a:srgbClr val="7C878E"/>
              </a:solidFill>
              <a:ln>
                <a:noFill/>
              </a:ln>
              <a:effectLst/>
            </c:spPr>
            <c:extLst>
              <c:ext xmlns:c16="http://schemas.microsoft.com/office/drawing/2014/chart" uri="{C3380CC4-5D6E-409C-BE32-E72D297353CC}">
                <c16:uniqueId val="{00000027-AFD5-4784-A7B1-0E2099ECB11A}"/>
              </c:ext>
            </c:extLst>
          </c:dPt>
          <c:dPt>
            <c:idx val="29"/>
            <c:invertIfNegative val="0"/>
            <c:bubble3D val="0"/>
            <c:spPr>
              <a:solidFill>
                <a:srgbClr val="FBBB27"/>
              </a:solidFill>
              <a:ln>
                <a:noFill/>
              </a:ln>
              <a:effectLst/>
            </c:spPr>
            <c:extLst>
              <c:ext xmlns:c16="http://schemas.microsoft.com/office/drawing/2014/chart" uri="{C3380CC4-5D6E-409C-BE32-E72D297353CC}">
                <c16:uniqueId val="{00000029-AFD5-4784-A7B1-0E2099ECB11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'F121'!$A$7:$A$38</c:f>
              <c:strCache>
                <c:ptCount val="32"/>
                <c:pt idx="0">
                  <c:v>Nayarit</c:v>
                </c:pt>
                <c:pt idx="1">
                  <c:v>Chiapas</c:v>
                </c:pt>
                <c:pt idx="2">
                  <c:v>Guerrero</c:v>
                </c:pt>
                <c:pt idx="3">
                  <c:v>Campeche</c:v>
                </c:pt>
                <c:pt idx="4">
                  <c:v>Durango</c:v>
                </c:pt>
                <c:pt idx="5">
                  <c:v>Tamaulipas</c:v>
                </c:pt>
                <c:pt idx="6">
                  <c:v>Zacatecas</c:v>
                </c:pt>
                <c:pt idx="7">
                  <c:v>Veracruz</c:v>
                </c:pt>
                <c:pt idx="8">
                  <c:v>Quintana Roo</c:v>
                </c:pt>
                <c:pt idx="9">
                  <c:v>Tabasco</c:v>
                </c:pt>
                <c:pt idx="10">
                  <c:v>Tlaxcala</c:v>
                </c:pt>
                <c:pt idx="11">
                  <c:v>Sonora</c:v>
                </c:pt>
                <c:pt idx="12">
                  <c:v>Guanajuato</c:v>
                </c:pt>
                <c:pt idx="13">
                  <c:v>Michoacán</c:v>
                </c:pt>
                <c:pt idx="14">
                  <c:v>Yucatán</c:v>
                </c:pt>
                <c:pt idx="15">
                  <c:v>Chihuahua</c:v>
                </c:pt>
                <c:pt idx="16">
                  <c:v>Baja California</c:v>
                </c:pt>
                <c:pt idx="17">
                  <c:v>San Luis Potosí</c:v>
                </c:pt>
                <c:pt idx="18">
                  <c:v>Oaxaca</c:v>
                </c:pt>
                <c:pt idx="19">
                  <c:v>Puebla</c:v>
                </c:pt>
                <c:pt idx="20">
                  <c:v>Coahuila</c:v>
                </c:pt>
                <c:pt idx="21">
                  <c:v>Hidalgo</c:v>
                </c:pt>
                <c:pt idx="22">
                  <c:v>Nacional</c:v>
                </c:pt>
                <c:pt idx="23">
                  <c:v>Morelos</c:v>
                </c:pt>
                <c:pt idx="24">
                  <c:v>Aguascalientes</c:v>
                </c:pt>
                <c:pt idx="25">
                  <c:v>Estado de México</c:v>
                </c:pt>
                <c:pt idx="26">
                  <c:v>Colima</c:v>
                </c:pt>
                <c:pt idx="27">
                  <c:v>Jalisco</c:v>
                </c:pt>
                <c:pt idx="28">
                  <c:v>Querétaro</c:v>
                </c:pt>
                <c:pt idx="29">
                  <c:v>Sinaloa</c:v>
                </c:pt>
                <c:pt idx="30">
                  <c:v>Nuevo León</c:v>
                </c:pt>
                <c:pt idx="31">
                  <c:v>Baja California Sur</c:v>
                </c:pt>
              </c:strCache>
            </c:strRef>
          </c:cat>
          <c:val>
            <c:numRef>
              <c:f>'F121'!$D$7:$D$38</c:f>
              <c:numCache>
                <c:formatCode>0.00</c:formatCode>
                <c:ptCount val="32"/>
                <c:pt idx="0">
                  <c:v>0</c:v>
                </c:pt>
                <c:pt idx="1">
                  <c:v>0.88534248234450019</c:v>
                </c:pt>
                <c:pt idx="2">
                  <c:v>1.3721283412011174</c:v>
                </c:pt>
                <c:pt idx="3">
                  <c:v>2.0324253134507941</c:v>
                </c:pt>
                <c:pt idx="4">
                  <c:v>2.1587175490784434</c:v>
                </c:pt>
                <c:pt idx="5">
                  <c:v>3.8664313667006365</c:v>
                </c:pt>
                <c:pt idx="6">
                  <c:v>4.2306476577623622</c:v>
                </c:pt>
                <c:pt idx="7">
                  <c:v>4.2410584645224274</c:v>
                </c:pt>
                <c:pt idx="8">
                  <c:v>5.3427016617583067</c:v>
                </c:pt>
                <c:pt idx="9">
                  <c:v>5.5023400666254778</c:v>
                </c:pt>
                <c:pt idx="10">
                  <c:v>5.864470617902616</c:v>
                </c:pt>
                <c:pt idx="11">
                  <c:v>6.913006723392825</c:v>
                </c:pt>
                <c:pt idx="12">
                  <c:v>8.0988474044327905</c:v>
                </c:pt>
                <c:pt idx="13">
                  <c:v>8.3472854731982231</c:v>
                </c:pt>
                <c:pt idx="14">
                  <c:v>8.5054340770663952</c:v>
                </c:pt>
                <c:pt idx="15">
                  <c:v>8.7641837026020326</c:v>
                </c:pt>
                <c:pt idx="16">
                  <c:v>8.9421418273993378</c:v>
                </c:pt>
                <c:pt idx="17">
                  <c:v>9.4871359706868574</c:v>
                </c:pt>
                <c:pt idx="18">
                  <c:v>9.7069920191538355</c:v>
                </c:pt>
                <c:pt idx="19">
                  <c:v>9.9350644189576922</c:v>
                </c:pt>
                <c:pt idx="20">
                  <c:v>10.391596284594963</c:v>
                </c:pt>
                <c:pt idx="21">
                  <c:v>10.817118581842974</c:v>
                </c:pt>
                <c:pt idx="22">
                  <c:v>14.252116512379738</c:v>
                </c:pt>
                <c:pt idx="23">
                  <c:v>14.832628618666961</c:v>
                </c:pt>
                <c:pt idx="24">
                  <c:v>15.543078702379008</c:v>
                </c:pt>
                <c:pt idx="25">
                  <c:v>16.468015431922122</c:v>
                </c:pt>
                <c:pt idx="26">
                  <c:v>18.114957520424618</c:v>
                </c:pt>
                <c:pt idx="27">
                  <c:v>20.778784020754763</c:v>
                </c:pt>
                <c:pt idx="28">
                  <c:v>22.33028093279836</c:v>
                </c:pt>
                <c:pt idx="29">
                  <c:v>22.676374284097282</c:v>
                </c:pt>
                <c:pt idx="30">
                  <c:v>23.13330912769894</c:v>
                </c:pt>
                <c:pt idx="31">
                  <c:v>24.108034446574692</c:v>
                </c:pt>
              </c:numCache>
            </c:numRef>
          </c:val>
          <c:extLst>
            <c:ext xmlns:c16="http://schemas.microsoft.com/office/drawing/2014/chart" uri="{C3380CC4-5D6E-409C-BE32-E72D297353CC}">
              <c16:uniqueId val="{0000002A-AFD5-4784-A7B1-0E2099ECB11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27B-495E-9234-D8AD6916D95F}"/>
              </c:ext>
            </c:extLst>
          </c:dPt>
          <c:dPt>
            <c:idx val="1"/>
            <c:invertIfNegative val="0"/>
            <c:bubble3D val="0"/>
            <c:spPr>
              <a:solidFill>
                <a:srgbClr val="7C878E"/>
              </a:solidFill>
              <a:ln>
                <a:noFill/>
              </a:ln>
              <a:effectLst/>
            </c:spPr>
            <c:extLst>
              <c:ext xmlns:c16="http://schemas.microsoft.com/office/drawing/2014/chart" uri="{C3380CC4-5D6E-409C-BE32-E72D297353CC}">
                <c16:uniqueId val="{00000003-327B-495E-9234-D8AD6916D95F}"/>
              </c:ext>
            </c:extLst>
          </c:dPt>
          <c:dPt>
            <c:idx val="2"/>
            <c:invertIfNegative val="0"/>
            <c:bubble3D val="0"/>
            <c:spPr>
              <a:solidFill>
                <a:srgbClr val="7C878E"/>
              </a:solidFill>
              <a:ln>
                <a:noFill/>
              </a:ln>
              <a:effectLst/>
            </c:spPr>
            <c:extLst>
              <c:ext xmlns:c16="http://schemas.microsoft.com/office/drawing/2014/chart" uri="{C3380CC4-5D6E-409C-BE32-E72D297353CC}">
                <c16:uniqueId val="{00000005-327B-495E-9234-D8AD6916D95F}"/>
              </c:ext>
            </c:extLst>
          </c:dPt>
          <c:dPt>
            <c:idx val="3"/>
            <c:invertIfNegative val="0"/>
            <c:bubble3D val="0"/>
            <c:spPr>
              <a:solidFill>
                <a:srgbClr val="7C878E"/>
              </a:solidFill>
              <a:ln>
                <a:noFill/>
              </a:ln>
              <a:effectLst/>
            </c:spPr>
            <c:extLst>
              <c:ext xmlns:c16="http://schemas.microsoft.com/office/drawing/2014/chart" uri="{C3380CC4-5D6E-409C-BE32-E72D297353CC}">
                <c16:uniqueId val="{00000007-327B-495E-9234-D8AD6916D95F}"/>
              </c:ext>
            </c:extLst>
          </c:dPt>
          <c:dPt>
            <c:idx val="4"/>
            <c:invertIfNegative val="0"/>
            <c:bubble3D val="0"/>
            <c:spPr>
              <a:solidFill>
                <a:srgbClr val="7C878E"/>
              </a:solidFill>
              <a:ln>
                <a:noFill/>
              </a:ln>
              <a:effectLst/>
            </c:spPr>
            <c:extLst>
              <c:ext xmlns:c16="http://schemas.microsoft.com/office/drawing/2014/chart" uri="{C3380CC4-5D6E-409C-BE32-E72D297353CC}">
                <c16:uniqueId val="{00000009-327B-495E-9234-D8AD6916D95F}"/>
              </c:ext>
            </c:extLst>
          </c:dPt>
          <c:dPt>
            <c:idx val="5"/>
            <c:invertIfNegative val="0"/>
            <c:bubble3D val="0"/>
            <c:spPr>
              <a:solidFill>
                <a:srgbClr val="7C878E"/>
              </a:solidFill>
              <a:ln>
                <a:noFill/>
              </a:ln>
              <a:effectLst/>
            </c:spPr>
            <c:extLst>
              <c:ext xmlns:c16="http://schemas.microsoft.com/office/drawing/2014/chart" uri="{C3380CC4-5D6E-409C-BE32-E72D297353CC}">
                <c16:uniqueId val="{0000000B-327B-495E-9234-D8AD6916D95F}"/>
              </c:ext>
            </c:extLst>
          </c:dPt>
          <c:dPt>
            <c:idx val="6"/>
            <c:invertIfNegative val="0"/>
            <c:bubble3D val="0"/>
            <c:spPr>
              <a:solidFill>
                <a:srgbClr val="7C878E"/>
              </a:solidFill>
              <a:ln>
                <a:noFill/>
              </a:ln>
              <a:effectLst/>
            </c:spPr>
            <c:extLst>
              <c:ext xmlns:c16="http://schemas.microsoft.com/office/drawing/2014/chart" uri="{C3380CC4-5D6E-409C-BE32-E72D297353CC}">
                <c16:uniqueId val="{0000000D-327B-495E-9234-D8AD6916D95F}"/>
              </c:ext>
            </c:extLst>
          </c:dPt>
          <c:dPt>
            <c:idx val="7"/>
            <c:invertIfNegative val="0"/>
            <c:bubble3D val="0"/>
            <c:spPr>
              <a:solidFill>
                <a:srgbClr val="7C878E"/>
              </a:solidFill>
              <a:ln>
                <a:noFill/>
              </a:ln>
              <a:effectLst/>
            </c:spPr>
            <c:extLst>
              <c:ext xmlns:c16="http://schemas.microsoft.com/office/drawing/2014/chart" uri="{C3380CC4-5D6E-409C-BE32-E72D297353CC}">
                <c16:uniqueId val="{0000000F-327B-495E-9234-D8AD6916D95F}"/>
              </c:ext>
            </c:extLst>
          </c:dPt>
          <c:dPt>
            <c:idx val="8"/>
            <c:invertIfNegative val="0"/>
            <c:bubble3D val="0"/>
            <c:spPr>
              <a:solidFill>
                <a:srgbClr val="7C878E"/>
              </a:solidFill>
              <a:ln>
                <a:noFill/>
              </a:ln>
              <a:effectLst/>
            </c:spPr>
            <c:extLst>
              <c:ext xmlns:c16="http://schemas.microsoft.com/office/drawing/2014/chart" uri="{C3380CC4-5D6E-409C-BE32-E72D297353CC}">
                <c16:uniqueId val="{00000011-327B-495E-9234-D8AD6916D95F}"/>
              </c:ext>
            </c:extLst>
          </c:dPt>
          <c:dPt>
            <c:idx val="9"/>
            <c:invertIfNegative val="0"/>
            <c:bubble3D val="0"/>
            <c:spPr>
              <a:solidFill>
                <a:srgbClr val="7C878E"/>
              </a:solidFill>
              <a:ln>
                <a:noFill/>
              </a:ln>
              <a:effectLst/>
            </c:spPr>
            <c:extLst>
              <c:ext xmlns:c16="http://schemas.microsoft.com/office/drawing/2014/chart" uri="{C3380CC4-5D6E-409C-BE32-E72D297353CC}">
                <c16:uniqueId val="{00000013-327B-495E-9234-D8AD6916D95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27B-495E-9234-D8AD6916D95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27B-495E-9234-D8AD6916D95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27B-495E-9234-D8AD6916D95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27B-495E-9234-D8AD6916D95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27B-495E-9234-D8AD6916D95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27B-495E-9234-D8AD6916D95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27B-495E-9234-D8AD6916D95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27B-495E-9234-D8AD6916D95F}"/>
              </c:ext>
            </c:extLst>
          </c:dPt>
          <c:dPt>
            <c:idx val="19"/>
            <c:invertIfNegative val="0"/>
            <c:bubble3D val="0"/>
            <c:spPr>
              <a:solidFill>
                <a:srgbClr val="7C878E"/>
              </a:solidFill>
              <a:ln>
                <a:noFill/>
              </a:ln>
              <a:effectLst/>
            </c:spPr>
            <c:extLst>
              <c:ext xmlns:c16="http://schemas.microsoft.com/office/drawing/2014/chart" uri="{C3380CC4-5D6E-409C-BE32-E72D297353CC}">
                <c16:uniqueId val="{00000025-327B-495E-9234-D8AD6916D95F}"/>
              </c:ext>
            </c:extLst>
          </c:dPt>
          <c:dPt>
            <c:idx val="27"/>
            <c:invertIfNegative val="0"/>
            <c:bubble3D val="0"/>
            <c:spPr>
              <a:solidFill>
                <a:srgbClr val="FF9900"/>
              </a:solidFill>
              <a:ln>
                <a:noFill/>
              </a:ln>
              <a:effectLst/>
            </c:spPr>
            <c:extLst>
              <c:ext xmlns:c16="http://schemas.microsoft.com/office/drawing/2014/chart" uri="{C3380CC4-5D6E-409C-BE32-E72D297353CC}">
                <c16:uniqueId val="{00000029-327B-495E-9234-D8AD6916D95F}"/>
              </c:ext>
            </c:extLst>
          </c:dPt>
          <c:dPt>
            <c:idx val="28"/>
            <c:invertIfNegative val="0"/>
            <c:bubble3D val="0"/>
            <c:spPr>
              <a:solidFill>
                <a:srgbClr val="7C878E"/>
              </a:solidFill>
              <a:ln>
                <a:noFill/>
              </a:ln>
              <a:effectLst/>
            </c:spPr>
            <c:extLst>
              <c:ext xmlns:c16="http://schemas.microsoft.com/office/drawing/2014/chart" uri="{C3380CC4-5D6E-409C-BE32-E72D297353CC}">
                <c16:uniqueId val="{00000027-327B-495E-9234-D8AD6916D9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'F121'!$A$7:$A$39</c:f>
              <c:strCache>
                <c:ptCount val="33"/>
                <c:pt idx="0">
                  <c:v>Nayarit</c:v>
                </c:pt>
                <c:pt idx="1">
                  <c:v>Chiapas</c:v>
                </c:pt>
                <c:pt idx="2">
                  <c:v>Guerrero</c:v>
                </c:pt>
                <c:pt idx="3">
                  <c:v>Campeche</c:v>
                </c:pt>
                <c:pt idx="4">
                  <c:v>Durango</c:v>
                </c:pt>
                <c:pt idx="5">
                  <c:v>Tamaulipas</c:v>
                </c:pt>
                <c:pt idx="6">
                  <c:v>Zacatecas</c:v>
                </c:pt>
                <c:pt idx="7">
                  <c:v>Veracruz</c:v>
                </c:pt>
                <c:pt idx="8">
                  <c:v>Quintana Roo</c:v>
                </c:pt>
                <c:pt idx="9">
                  <c:v>Tabasco</c:v>
                </c:pt>
                <c:pt idx="10">
                  <c:v>Tlaxcala</c:v>
                </c:pt>
                <c:pt idx="11">
                  <c:v>Sonora</c:v>
                </c:pt>
                <c:pt idx="12">
                  <c:v>Guanajuato</c:v>
                </c:pt>
                <c:pt idx="13">
                  <c:v>Michoacán</c:v>
                </c:pt>
                <c:pt idx="14">
                  <c:v>Yucatán</c:v>
                </c:pt>
                <c:pt idx="15">
                  <c:v>Chihuahua</c:v>
                </c:pt>
                <c:pt idx="16">
                  <c:v>Baja California</c:v>
                </c:pt>
                <c:pt idx="17">
                  <c:v>San Luis Potosí</c:v>
                </c:pt>
                <c:pt idx="18">
                  <c:v>Oaxaca</c:v>
                </c:pt>
                <c:pt idx="19">
                  <c:v>Puebla</c:v>
                </c:pt>
                <c:pt idx="20">
                  <c:v>Coahuila</c:v>
                </c:pt>
                <c:pt idx="21">
                  <c:v>Hidalgo</c:v>
                </c:pt>
                <c:pt idx="22">
                  <c:v>Nacional</c:v>
                </c:pt>
                <c:pt idx="23">
                  <c:v>Morelos</c:v>
                </c:pt>
                <c:pt idx="24">
                  <c:v>Aguascalientes</c:v>
                </c:pt>
                <c:pt idx="25">
                  <c:v>Estado de México</c:v>
                </c:pt>
                <c:pt idx="26">
                  <c:v>Colima</c:v>
                </c:pt>
                <c:pt idx="27">
                  <c:v>Jalisco</c:v>
                </c:pt>
                <c:pt idx="28">
                  <c:v>Querétaro</c:v>
                </c:pt>
                <c:pt idx="29">
                  <c:v>Sinaloa</c:v>
                </c:pt>
                <c:pt idx="30">
                  <c:v>Nuevo León</c:v>
                </c:pt>
                <c:pt idx="31">
                  <c:v>Baja California Sur</c:v>
                </c:pt>
                <c:pt idx="32">
                  <c:v>Ciudad de México</c:v>
                </c:pt>
              </c:strCache>
            </c:strRef>
          </c:cat>
          <c:val>
            <c:numRef>
              <c:f>'F121'!$D$7:$D$39</c:f>
              <c:numCache>
                <c:formatCode>0.00</c:formatCode>
                <c:ptCount val="33"/>
                <c:pt idx="0">
                  <c:v>0</c:v>
                </c:pt>
                <c:pt idx="1">
                  <c:v>0.88534248234450019</c:v>
                </c:pt>
                <c:pt idx="2">
                  <c:v>1.3721283412011174</c:v>
                </c:pt>
                <c:pt idx="3">
                  <c:v>2.0324253134507941</c:v>
                </c:pt>
                <c:pt idx="4">
                  <c:v>2.1587175490784434</c:v>
                </c:pt>
                <c:pt idx="5">
                  <c:v>3.8664313667006365</c:v>
                </c:pt>
                <c:pt idx="6">
                  <c:v>4.2306476577623622</c:v>
                </c:pt>
                <c:pt idx="7">
                  <c:v>4.2410584645224274</c:v>
                </c:pt>
                <c:pt idx="8">
                  <c:v>5.3427016617583067</c:v>
                </c:pt>
                <c:pt idx="9">
                  <c:v>5.5023400666254778</c:v>
                </c:pt>
                <c:pt idx="10">
                  <c:v>5.864470617902616</c:v>
                </c:pt>
                <c:pt idx="11">
                  <c:v>6.913006723392825</c:v>
                </c:pt>
                <c:pt idx="12">
                  <c:v>8.0988474044327905</c:v>
                </c:pt>
                <c:pt idx="13">
                  <c:v>8.3472854731982231</c:v>
                </c:pt>
                <c:pt idx="14">
                  <c:v>8.5054340770663952</c:v>
                </c:pt>
                <c:pt idx="15">
                  <c:v>8.7641837026020326</c:v>
                </c:pt>
                <c:pt idx="16">
                  <c:v>8.9421418273993378</c:v>
                </c:pt>
                <c:pt idx="17">
                  <c:v>9.4871359706868574</c:v>
                </c:pt>
                <c:pt idx="18">
                  <c:v>9.7069920191538355</c:v>
                </c:pt>
                <c:pt idx="19">
                  <c:v>9.9350644189576922</c:v>
                </c:pt>
                <c:pt idx="20">
                  <c:v>10.391596284594963</c:v>
                </c:pt>
                <c:pt idx="21">
                  <c:v>10.817118581842974</c:v>
                </c:pt>
                <c:pt idx="22">
                  <c:v>14.252116512379738</c:v>
                </c:pt>
                <c:pt idx="23">
                  <c:v>14.832628618666961</c:v>
                </c:pt>
                <c:pt idx="24">
                  <c:v>15.543078702379008</c:v>
                </c:pt>
                <c:pt idx="25">
                  <c:v>16.468015431922122</c:v>
                </c:pt>
                <c:pt idx="26">
                  <c:v>18.114957520424618</c:v>
                </c:pt>
                <c:pt idx="27">
                  <c:v>20.778784020754763</c:v>
                </c:pt>
                <c:pt idx="28">
                  <c:v>22.33028093279836</c:v>
                </c:pt>
                <c:pt idx="29">
                  <c:v>22.676374284097282</c:v>
                </c:pt>
                <c:pt idx="30">
                  <c:v>23.13330912769894</c:v>
                </c:pt>
                <c:pt idx="31">
                  <c:v>24.108034446574692</c:v>
                </c:pt>
                <c:pt idx="32">
                  <c:v>57.135182173203091</c:v>
                </c:pt>
              </c:numCache>
            </c:numRef>
          </c:val>
          <c:extLst>
            <c:ext xmlns:c16="http://schemas.microsoft.com/office/drawing/2014/chart" uri="{C3380CC4-5D6E-409C-BE32-E72D297353CC}">
              <c16:uniqueId val="{00000028-327B-495E-9234-D8AD6916D95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6262-48DE-900B-D9974C6CD159}"/>
              </c:ext>
            </c:extLst>
          </c:dPt>
          <c:dPt>
            <c:idx val="12"/>
            <c:invertIfNegative val="0"/>
            <c:bubble3D val="0"/>
            <c:spPr>
              <a:solidFill>
                <a:srgbClr val="FBBB27"/>
              </a:solidFill>
            </c:spPr>
            <c:extLst>
              <c:ext xmlns:c16="http://schemas.microsoft.com/office/drawing/2014/chart" uri="{C3380CC4-5D6E-409C-BE32-E72D297353CC}">
                <c16:uniqueId val="{00000002-6262-48DE-900B-D9974C6CD159}"/>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'F122'!$B$5:$B$17</c:f>
              <c:strCache>
                <c:ptCount val="13"/>
                <c:pt idx="0">
                  <c:v>2008/09</c:v>
                </c:pt>
                <c:pt idx="1">
                  <c:v>2009/09</c:v>
                </c:pt>
                <c:pt idx="2">
                  <c:v>2010/09</c:v>
                </c:pt>
                <c:pt idx="3">
                  <c:v>2011/09</c:v>
                </c:pt>
                <c:pt idx="4">
                  <c:v>2012/09</c:v>
                </c:pt>
                <c:pt idx="5">
                  <c:v>2013/09</c:v>
                </c:pt>
                <c:pt idx="6">
                  <c:v>2014/09</c:v>
                </c:pt>
                <c:pt idx="7">
                  <c:v>2015/09</c:v>
                </c:pt>
                <c:pt idx="8">
                  <c:v>2016/09</c:v>
                </c:pt>
                <c:pt idx="9">
                  <c:v>2017/09</c:v>
                </c:pt>
                <c:pt idx="10">
                  <c:v>2018/09</c:v>
                </c:pt>
                <c:pt idx="11">
                  <c:v>2019/09</c:v>
                </c:pt>
                <c:pt idx="12">
                  <c:v>2020/09</c:v>
                </c:pt>
              </c:strCache>
            </c:strRef>
          </c:cat>
          <c:val>
            <c:numRef>
              <c:f>'F122'!$C$5:$C$17</c:f>
              <c:numCache>
                <c:formatCode>#,##0</c:formatCode>
                <c:ptCount val="13"/>
                <c:pt idx="0">
                  <c:v>114444</c:v>
                </c:pt>
                <c:pt idx="1">
                  <c:v>107588</c:v>
                </c:pt>
                <c:pt idx="2">
                  <c:v>110271</c:v>
                </c:pt>
                <c:pt idx="3">
                  <c:v>117871</c:v>
                </c:pt>
                <c:pt idx="4">
                  <c:v>104720</c:v>
                </c:pt>
                <c:pt idx="5">
                  <c:v>101021</c:v>
                </c:pt>
                <c:pt idx="6">
                  <c:v>83353</c:v>
                </c:pt>
                <c:pt idx="7">
                  <c:v>83250</c:v>
                </c:pt>
                <c:pt idx="8">
                  <c:v>94516</c:v>
                </c:pt>
                <c:pt idx="9">
                  <c:v>98171</c:v>
                </c:pt>
                <c:pt idx="10">
                  <c:v>99059</c:v>
                </c:pt>
                <c:pt idx="11">
                  <c:v>105695</c:v>
                </c:pt>
                <c:pt idx="12">
                  <c:v>106470</c:v>
                </c:pt>
              </c:numCache>
            </c:numRef>
          </c:val>
          <c:extLst>
            <c:ext xmlns:c16="http://schemas.microsoft.com/office/drawing/2014/chart" uri="{C3380CC4-5D6E-409C-BE32-E72D297353CC}">
              <c16:uniqueId val="{00000003-6262-48DE-900B-D9974C6CD159}"/>
            </c:ext>
          </c:extLst>
        </c:ser>
        <c:dLbls>
          <c:showLegendKey val="0"/>
          <c:showVal val="0"/>
          <c:showCatName val="0"/>
          <c:showSerName val="0"/>
          <c:showPercent val="0"/>
          <c:showBubbleSize val="0"/>
        </c:dLbls>
        <c:gapWidth val="150"/>
        <c:axId val="143085944"/>
        <c:axId val="143107536"/>
      </c:barChart>
      <c:catAx>
        <c:axId val="14308594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107536"/>
        <c:crosses val="autoZero"/>
        <c:auto val="1"/>
        <c:lblAlgn val="ctr"/>
        <c:lblOffset val="100"/>
        <c:noMultiLvlLbl val="0"/>
      </c:catAx>
      <c:valAx>
        <c:axId val="143107536"/>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143085944"/>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84-4F32-AC0E-8977C5AB44B2}"/>
              </c:ext>
            </c:extLst>
          </c:dPt>
          <c:dPt>
            <c:idx val="4"/>
            <c:invertIfNegative val="0"/>
            <c:bubble3D val="0"/>
            <c:spPr>
              <a:solidFill>
                <a:srgbClr val="7C878E"/>
              </a:solidFill>
              <a:ln>
                <a:noFill/>
              </a:ln>
              <a:effectLst/>
            </c:spPr>
            <c:extLst>
              <c:ext xmlns:c16="http://schemas.microsoft.com/office/drawing/2014/chart" uri="{C3380CC4-5D6E-409C-BE32-E72D297353CC}">
                <c16:uniqueId val="{00000003-E584-4F32-AC0E-8977C5AB44B2}"/>
              </c:ext>
            </c:extLst>
          </c:dPt>
          <c:dPt>
            <c:idx val="5"/>
            <c:invertIfNegative val="0"/>
            <c:bubble3D val="0"/>
            <c:spPr>
              <a:solidFill>
                <a:srgbClr val="7C878E"/>
              </a:solidFill>
              <a:ln>
                <a:noFill/>
              </a:ln>
              <a:effectLst/>
            </c:spPr>
            <c:extLst>
              <c:ext xmlns:c16="http://schemas.microsoft.com/office/drawing/2014/chart" uri="{C3380CC4-5D6E-409C-BE32-E72D297353CC}">
                <c16:uniqueId val="{00000005-E584-4F32-AC0E-8977C5AB44B2}"/>
              </c:ext>
            </c:extLst>
          </c:dPt>
          <c:dPt>
            <c:idx val="7"/>
            <c:invertIfNegative val="0"/>
            <c:bubble3D val="0"/>
            <c:spPr>
              <a:solidFill>
                <a:srgbClr val="7C878E"/>
              </a:solidFill>
              <a:ln>
                <a:noFill/>
              </a:ln>
              <a:effectLst/>
            </c:spPr>
            <c:extLst>
              <c:ext xmlns:c16="http://schemas.microsoft.com/office/drawing/2014/chart" uri="{C3380CC4-5D6E-409C-BE32-E72D297353CC}">
                <c16:uniqueId val="{00000007-E584-4F32-AC0E-8977C5AB44B2}"/>
              </c:ext>
            </c:extLst>
          </c:dPt>
          <c:dPt>
            <c:idx val="8"/>
            <c:invertIfNegative val="0"/>
            <c:bubble3D val="0"/>
            <c:spPr>
              <a:solidFill>
                <a:srgbClr val="7C878E"/>
              </a:solidFill>
              <a:ln>
                <a:noFill/>
              </a:ln>
              <a:effectLst/>
            </c:spPr>
            <c:extLst>
              <c:ext xmlns:c16="http://schemas.microsoft.com/office/drawing/2014/chart" uri="{C3380CC4-5D6E-409C-BE32-E72D297353CC}">
                <c16:uniqueId val="{00000009-E584-4F32-AC0E-8977C5AB44B2}"/>
              </c:ext>
            </c:extLst>
          </c:dPt>
          <c:dPt>
            <c:idx val="9"/>
            <c:invertIfNegative val="0"/>
            <c:bubble3D val="0"/>
            <c:spPr>
              <a:solidFill>
                <a:srgbClr val="7C878E"/>
              </a:solidFill>
              <a:ln>
                <a:noFill/>
              </a:ln>
              <a:effectLst/>
            </c:spPr>
            <c:extLst>
              <c:ext xmlns:c16="http://schemas.microsoft.com/office/drawing/2014/chart" uri="{C3380CC4-5D6E-409C-BE32-E72D297353CC}">
                <c16:uniqueId val="{0000000B-E584-4F32-AC0E-8977C5AB44B2}"/>
              </c:ext>
            </c:extLst>
          </c:dPt>
          <c:dPt>
            <c:idx val="10"/>
            <c:invertIfNegative val="0"/>
            <c:bubble3D val="0"/>
            <c:spPr>
              <a:solidFill>
                <a:srgbClr val="7C878E"/>
              </a:solidFill>
              <a:ln>
                <a:noFill/>
              </a:ln>
              <a:effectLst/>
            </c:spPr>
            <c:extLst>
              <c:ext xmlns:c16="http://schemas.microsoft.com/office/drawing/2014/chart" uri="{C3380CC4-5D6E-409C-BE32-E72D297353CC}">
                <c16:uniqueId val="{0000000D-E584-4F32-AC0E-8977C5AB44B2}"/>
              </c:ext>
            </c:extLst>
          </c:dPt>
          <c:dPt>
            <c:idx val="11"/>
            <c:invertIfNegative val="0"/>
            <c:bubble3D val="0"/>
            <c:spPr>
              <a:solidFill>
                <a:srgbClr val="7C878E"/>
              </a:solidFill>
              <a:ln>
                <a:noFill/>
              </a:ln>
              <a:effectLst/>
            </c:spPr>
            <c:extLst>
              <c:ext xmlns:c16="http://schemas.microsoft.com/office/drawing/2014/chart" uri="{C3380CC4-5D6E-409C-BE32-E72D297353CC}">
                <c16:uniqueId val="{0000000F-E584-4F32-AC0E-8977C5AB44B2}"/>
              </c:ext>
            </c:extLst>
          </c:dPt>
          <c:dPt>
            <c:idx val="13"/>
            <c:invertIfNegative val="0"/>
            <c:bubble3D val="0"/>
            <c:spPr>
              <a:solidFill>
                <a:srgbClr val="7C878E"/>
              </a:solidFill>
              <a:ln>
                <a:noFill/>
              </a:ln>
              <a:effectLst/>
            </c:spPr>
            <c:extLst>
              <c:ext xmlns:c16="http://schemas.microsoft.com/office/drawing/2014/chart" uri="{C3380CC4-5D6E-409C-BE32-E72D297353CC}">
                <c16:uniqueId val="{00000011-E584-4F32-AC0E-8977C5AB44B2}"/>
              </c:ext>
            </c:extLst>
          </c:dPt>
          <c:dPt>
            <c:idx val="15"/>
            <c:invertIfNegative val="0"/>
            <c:bubble3D val="0"/>
            <c:spPr>
              <a:solidFill>
                <a:srgbClr val="C00000"/>
              </a:solidFill>
              <a:ln>
                <a:noFill/>
              </a:ln>
              <a:effectLst/>
            </c:spPr>
            <c:extLst>
              <c:ext xmlns:c16="http://schemas.microsoft.com/office/drawing/2014/chart" uri="{C3380CC4-5D6E-409C-BE32-E72D297353CC}">
                <c16:uniqueId val="{00000013-E584-4F32-AC0E-8977C5AB44B2}"/>
              </c:ext>
            </c:extLst>
          </c:dPt>
          <c:dPt>
            <c:idx val="17"/>
            <c:invertIfNegative val="0"/>
            <c:bubble3D val="0"/>
            <c:spPr>
              <a:solidFill>
                <a:srgbClr val="7C878E"/>
              </a:solidFill>
              <a:ln>
                <a:noFill/>
              </a:ln>
              <a:effectLst/>
            </c:spPr>
            <c:extLst>
              <c:ext xmlns:c16="http://schemas.microsoft.com/office/drawing/2014/chart" uri="{C3380CC4-5D6E-409C-BE32-E72D297353CC}">
                <c16:uniqueId val="{00000015-E584-4F32-AC0E-8977C5AB44B2}"/>
              </c:ext>
            </c:extLst>
          </c:dPt>
          <c:dPt>
            <c:idx val="20"/>
            <c:invertIfNegative val="0"/>
            <c:bubble3D val="0"/>
            <c:spPr>
              <a:solidFill>
                <a:srgbClr val="FFC000"/>
              </a:solidFill>
              <a:ln>
                <a:noFill/>
              </a:ln>
              <a:effectLst/>
            </c:spPr>
            <c:extLst>
              <c:ext xmlns:c16="http://schemas.microsoft.com/office/drawing/2014/chart" uri="{C3380CC4-5D6E-409C-BE32-E72D297353CC}">
                <c16:uniqueId val="{00000017-E584-4F32-AC0E-8977C5AB44B2}"/>
              </c:ext>
            </c:extLst>
          </c:dPt>
          <c:dPt>
            <c:idx val="21"/>
            <c:invertIfNegative val="0"/>
            <c:bubble3D val="0"/>
            <c:spPr>
              <a:solidFill>
                <a:srgbClr val="7C878E"/>
              </a:solidFill>
              <a:ln>
                <a:noFill/>
              </a:ln>
              <a:effectLst/>
            </c:spPr>
            <c:extLst>
              <c:ext xmlns:c16="http://schemas.microsoft.com/office/drawing/2014/chart" uri="{C3380CC4-5D6E-409C-BE32-E72D297353CC}">
                <c16:uniqueId val="{00000019-E584-4F32-AC0E-8977C5AB44B2}"/>
              </c:ext>
            </c:extLst>
          </c:dPt>
          <c:dPt>
            <c:idx val="23"/>
            <c:invertIfNegative val="0"/>
            <c:bubble3D val="0"/>
            <c:spPr>
              <a:solidFill>
                <a:srgbClr val="7C878E"/>
              </a:solidFill>
              <a:ln>
                <a:noFill/>
              </a:ln>
              <a:effectLst/>
            </c:spPr>
            <c:extLst>
              <c:ext xmlns:c16="http://schemas.microsoft.com/office/drawing/2014/chart" uri="{C3380CC4-5D6E-409C-BE32-E72D297353CC}">
                <c16:uniqueId val="{0000001B-E584-4F32-AC0E-8977C5AB44B2}"/>
              </c:ext>
            </c:extLst>
          </c:dPt>
          <c:dPt>
            <c:idx val="25"/>
            <c:invertIfNegative val="0"/>
            <c:bubble3D val="0"/>
            <c:spPr>
              <a:solidFill>
                <a:srgbClr val="7C878E"/>
              </a:solidFill>
              <a:ln>
                <a:noFill/>
              </a:ln>
              <a:effectLst/>
            </c:spPr>
            <c:extLst>
              <c:ext xmlns:c16="http://schemas.microsoft.com/office/drawing/2014/chart" uri="{C3380CC4-5D6E-409C-BE32-E72D297353CC}">
                <c16:uniqueId val="{0000001D-E584-4F32-AC0E-8977C5AB44B2}"/>
              </c:ext>
            </c:extLst>
          </c:dPt>
          <c:dPt>
            <c:idx val="26"/>
            <c:invertIfNegative val="0"/>
            <c:bubble3D val="0"/>
            <c:spPr>
              <a:solidFill>
                <a:srgbClr val="7C878E"/>
              </a:solidFill>
              <a:ln>
                <a:noFill/>
              </a:ln>
              <a:effectLst/>
            </c:spPr>
            <c:extLst>
              <c:ext xmlns:c16="http://schemas.microsoft.com/office/drawing/2014/chart" uri="{C3380CC4-5D6E-409C-BE32-E72D297353CC}">
                <c16:uniqueId val="{0000001F-E584-4F32-AC0E-8977C5AB44B2}"/>
              </c:ext>
            </c:extLst>
          </c:dPt>
          <c:dPt>
            <c:idx val="27"/>
            <c:invertIfNegative val="0"/>
            <c:bubble3D val="0"/>
            <c:spPr>
              <a:solidFill>
                <a:srgbClr val="7C878E"/>
              </a:solidFill>
              <a:ln>
                <a:noFill/>
              </a:ln>
              <a:effectLst/>
            </c:spPr>
            <c:extLst>
              <c:ext xmlns:c16="http://schemas.microsoft.com/office/drawing/2014/chart" uri="{C3380CC4-5D6E-409C-BE32-E72D297353CC}">
                <c16:uniqueId val="{00000021-E584-4F32-AC0E-8977C5AB44B2}"/>
              </c:ext>
            </c:extLst>
          </c:dPt>
          <c:dPt>
            <c:idx val="28"/>
            <c:invertIfNegative val="0"/>
            <c:bubble3D val="0"/>
            <c:spPr>
              <a:solidFill>
                <a:srgbClr val="7C878E"/>
              </a:solidFill>
              <a:ln>
                <a:noFill/>
              </a:ln>
              <a:effectLst/>
            </c:spPr>
            <c:extLst>
              <c:ext xmlns:c16="http://schemas.microsoft.com/office/drawing/2014/chart" uri="{C3380CC4-5D6E-409C-BE32-E72D297353CC}">
                <c16:uniqueId val="{00000023-E584-4F32-AC0E-8977C5AB44B2}"/>
              </c:ext>
            </c:extLst>
          </c:dPt>
          <c:dPt>
            <c:idx val="30"/>
            <c:invertIfNegative val="0"/>
            <c:bubble3D val="0"/>
            <c:spPr>
              <a:solidFill>
                <a:srgbClr val="7C878E"/>
              </a:solidFill>
              <a:ln>
                <a:noFill/>
              </a:ln>
              <a:effectLst/>
            </c:spPr>
            <c:extLst>
              <c:ext xmlns:c16="http://schemas.microsoft.com/office/drawing/2014/chart" uri="{C3380CC4-5D6E-409C-BE32-E72D297353CC}">
                <c16:uniqueId val="{00000025-E584-4F32-AC0E-8977C5AB44B2}"/>
              </c:ext>
            </c:extLst>
          </c:dPt>
          <c:dPt>
            <c:idx val="31"/>
            <c:invertIfNegative val="0"/>
            <c:bubble3D val="0"/>
            <c:spPr>
              <a:solidFill>
                <a:srgbClr val="7C878E"/>
              </a:solidFill>
              <a:ln>
                <a:noFill/>
              </a:ln>
              <a:effectLst/>
            </c:spPr>
            <c:extLst>
              <c:ext xmlns:c16="http://schemas.microsoft.com/office/drawing/2014/chart" uri="{C3380CC4-5D6E-409C-BE32-E72D297353CC}">
                <c16:uniqueId val="{00000027-E584-4F32-AC0E-8977C5AB44B2}"/>
              </c:ext>
            </c:extLst>
          </c:dPt>
          <c:dLbls>
            <c:dLbl>
              <c:idx val="0"/>
              <c:layout>
                <c:manualLayout>
                  <c:x val="-1.3887795275590552E-2"/>
                  <c:y val="-1.761741409974658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84-4F32-AC0E-8977C5AB44B2}"/>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'F13'!$F$7:$F$39</c:f>
              <c:strCache>
                <c:ptCount val="33"/>
                <c:pt idx="0">
                  <c:v>Guanajuato</c:v>
                </c:pt>
                <c:pt idx="1">
                  <c:v>Tlaxcala</c:v>
                </c:pt>
                <c:pt idx="2">
                  <c:v>Zacatecas</c:v>
                </c:pt>
                <c:pt idx="3">
                  <c:v>San Luis Potosí</c:v>
                </c:pt>
                <c:pt idx="4">
                  <c:v>Aguascalientes</c:v>
                </c:pt>
                <c:pt idx="5">
                  <c:v>Durango</c:v>
                </c:pt>
                <c:pt idx="6">
                  <c:v>Oaxaca</c:v>
                </c:pt>
                <c:pt idx="7">
                  <c:v>Michoacán</c:v>
                </c:pt>
                <c:pt idx="8">
                  <c:v>Hidalgo</c:v>
                </c:pt>
                <c:pt idx="9">
                  <c:v>Morelos</c:v>
                </c:pt>
                <c:pt idx="10">
                  <c:v>Coahuila</c:v>
                </c:pt>
                <c:pt idx="11">
                  <c:v>Guerrero</c:v>
                </c:pt>
                <c:pt idx="12">
                  <c:v>Veracruz</c:v>
                </c:pt>
                <c:pt idx="13">
                  <c:v>Colima</c:v>
                </c:pt>
                <c:pt idx="14">
                  <c:v>Sinaloa</c:v>
                </c:pt>
                <c:pt idx="15">
                  <c:v>Nacional</c:v>
                </c:pt>
                <c:pt idx="16">
                  <c:v>Nuevo León</c:v>
                </c:pt>
                <c:pt idx="17">
                  <c:v>Chihuahua</c:v>
                </c:pt>
                <c:pt idx="18">
                  <c:v>Tamaulipas</c:v>
                </c:pt>
                <c:pt idx="19">
                  <c:v>Querétaro</c:v>
                </c:pt>
                <c:pt idx="20">
                  <c:v>Jalisco</c:v>
                </c:pt>
                <c:pt idx="21">
                  <c:v>Nayarit</c:v>
                </c:pt>
                <c:pt idx="22">
                  <c:v>Puebla</c:v>
                </c:pt>
                <c:pt idx="23">
                  <c:v>Chiapas</c:v>
                </c:pt>
                <c:pt idx="24">
                  <c:v>Sonora</c:v>
                </c:pt>
                <c:pt idx="25">
                  <c:v>Yucatán</c:v>
                </c:pt>
                <c:pt idx="26">
                  <c:v>Ciudad de México</c:v>
                </c:pt>
                <c:pt idx="27">
                  <c:v>Estado de México</c:v>
                </c:pt>
                <c:pt idx="28">
                  <c:v>Baja California</c:v>
                </c:pt>
                <c:pt idx="29">
                  <c:v>Tabasco</c:v>
                </c:pt>
                <c:pt idx="30">
                  <c:v>Campeche</c:v>
                </c:pt>
                <c:pt idx="31">
                  <c:v>Baja California Sur</c:v>
                </c:pt>
                <c:pt idx="32">
                  <c:v>Quintana Roo</c:v>
                </c:pt>
              </c:strCache>
            </c:strRef>
          </c:cat>
          <c:val>
            <c:numRef>
              <c:f>'F13'!$G$7:$G$39</c:f>
              <c:numCache>
                <c:formatCode>0.00%</c:formatCode>
                <c:ptCount val="33"/>
                <c:pt idx="0">
                  <c:v>-6.5632738173007965E-2</c:v>
                </c:pt>
                <c:pt idx="1">
                  <c:v>-2.8914580121636391E-2</c:v>
                </c:pt>
                <c:pt idx="2">
                  <c:v>-2.4149132892489433E-2</c:v>
                </c:pt>
                <c:pt idx="3">
                  <c:v>-2.1724874153733253E-2</c:v>
                </c:pt>
                <c:pt idx="4">
                  <c:v>-2.1551493555307388E-2</c:v>
                </c:pt>
                <c:pt idx="5">
                  <c:v>-7.9259080812335014E-3</c:v>
                </c:pt>
                <c:pt idx="6">
                  <c:v>3.9308372652158141E-4</c:v>
                </c:pt>
                <c:pt idx="7">
                  <c:v>3.7872973829507828E-2</c:v>
                </c:pt>
                <c:pt idx="8">
                  <c:v>3.7970524281263351E-2</c:v>
                </c:pt>
                <c:pt idx="9">
                  <c:v>4.8344593495130539E-2</c:v>
                </c:pt>
                <c:pt idx="10">
                  <c:v>6.687888503074646E-2</c:v>
                </c:pt>
                <c:pt idx="11">
                  <c:v>7.0506490767002106E-2</c:v>
                </c:pt>
                <c:pt idx="12">
                  <c:v>7.4303045868873596E-2</c:v>
                </c:pt>
                <c:pt idx="13">
                  <c:v>7.8032881021499634E-2</c:v>
                </c:pt>
                <c:pt idx="14">
                  <c:v>8.359653502702713E-2</c:v>
                </c:pt>
                <c:pt idx="15">
                  <c:v>9.0502284467220306E-2</c:v>
                </c:pt>
                <c:pt idx="16">
                  <c:v>9.4184421002864838E-2</c:v>
                </c:pt>
                <c:pt idx="17">
                  <c:v>9.8366916179656982E-2</c:v>
                </c:pt>
                <c:pt idx="18">
                  <c:v>9.9363617599010468E-2</c:v>
                </c:pt>
                <c:pt idx="19">
                  <c:v>0.10098845511674881</c:v>
                </c:pt>
                <c:pt idx="20">
                  <c:v>0.10188561677932739</c:v>
                </c:pt>
                <c:pt idx="21">
                  <c:v>0.117758609354496</c:v>
                </c:pt>
                <c:pt idx="22">
                  <c:v>0.13388919830322266</c:v>
                </c:pt>
                <c:pt idx="23">
                  <c:v>0.1821296364068985</c:v>
                </c:pt>
                <c:pt idx="24">
                  <c:v>0.21583153307437897</c:v>
                </c:pt>
                <c:pt idx="25">
                  <c:v>0.25743609666824341</c:v>
                </c:pt>
                <c:pt idx="26">
                  <c:v>0.27495405077934265</c:v>
                </c:pt>
                <c:pt idx="27">
                  <c:v>0.2776922881603241</c:v>
                </c:pt>
                <c:pt idx="28">
                  <c:v>0.29406958818435669</c:v>
                </c:pt>
                <c:pt idx="29">
                  <c:v>0.38086289167404175</c:v>
                </c:pt>
                <c:pt idx="30">
                  <c:v>0.45707938075065613</c:v>
                </c:pt>
                <c:pt idx="31">
                  <c:v>0.5172274112701416</c:v>
                </c:pt>
                <c:pt idx="32">
                  <c:v>0.79148393869400024</c:v>
                </c:pt>
              </c:numCache>
            </c:numRef>
          </c:val>
          <c:extLst>
            <c:ext xmlns:c16="http://schemas.microsoft.com/office/drawing/2014/chart" uri="{C3380CC4-5D6E-409C-BE32-E72D297353CC}">
              <c16:uniqueId val="{00000028-E584-4F32-AC0E-8977C5AB44B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9B-41B1-93F5-8BF149095FB4}"/>
              </c:ext>
            </c:extLst>
          </c:dPt>
          <c:dPt>
            <c:idx val="12"/>
            <c:invertIfNegative val="0"/>
            <c:bubble3D val="0"/>
            <c:spPr>
              <a:solidFill>
                <a:srgbClr val="FBBB27"/>
              </a:solidFill>
            </c:spPr>
            <c:extLst>
              <c:ext xmlns:c16="http://schemas.microsoft.com/office/drawing/2014/chart" uri="{C3380CC4-5D6E-409C-BE32-E72D297353CC}">
                <c16:uniqueId val="{00000002-029B-41B1-93F5-8BF149095FB4}"/>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'F123'!$B$6:$B$18</c:f>
              <c:strCache>
                <c:ptCount val="13"/>
                <c:pt idx="0">
                  <c:v>2008/09</c:v>
                </c:pt>
                <c:pt idx="1">
                  <c:v>2009/09</c:v>
                </c:pt>
                <c:pt idx="2">
                  <c:v>2010/09</c:v>
                </c:pt>
                <c:pt idx="3">
                  <c:v>2011/09</c:v>
                </c:pt>
                <c:pt idx="4">
                  <c:v>2012/09</c:v>
                </c:pt>
                <c:pt idx="5">
                  <c:v>2013/09</c:v>
                </c:pt>
                <c:pt idx="6">
                  <c:v>2014/09</c:v>
                </c:pt>
                <c:pt idx="7">
                  <c:v>2015/09</c:v>
                </c:pt>
                <c:pt idx="8">
                  <c:v>2016/09</c:v>
                </c:pt>
                <c:pt idx="9">
                  <c:v>2017/09</c:v>
                </c:pt>
                <c:pt idx="10">
                  <c:v>2018/09</c:v>
                </c:pt>
                <c:pt idx="11">
                  <c:v>2019/09</c:v>
                </c:pt>
                <c:pt idx="12">
                  <c:v>2020/09</c:v>
                </c:pt>
              </c:strCache>
            </c:strRef>
          </c:cat>
          <c:val>
            <c:numRef>
              <c:f>'F123'!$C$6:$C$18</c:f>
              <c:numCache>
                <c:formatCode>#,##0</c:formatCode>
                <c:ptCount val="13"/>
                <c:pt idx="0">
                  <c:v>13977</c:v>
                </c:pt>
                <c:pt idx="1">
                  <c:v>13945</c:v>
                </c:pt>
                <c:pt idx="2">
                  <c:v>14919</c:v>
                </c:pt>
                <c:pt idx="3">
                  <c:v>15629</c:v>
                </c:pt>
                <c:pt idx="4">
                  <c:v>13950</c:v>
                </c:pt>
                <c:pt idx="5">
                  <c:v>12886</c:v>
                </c:pt>
                <c:pt idx="6">
                  <c:v>10470</c:v>
                </c:pt>
                <c:pt idx="7">
                  <c:v>10325</c:v>
                </c:pt>
                <c:pt idx="8">
                  <c:v>11638</c:v>
                </c:pt>
                <c:pt idx="9">
                  <c:v>11976</c:v>
                </c:pt>
                <c:pt idx="10">
                  <c:v>13120</c:v>
                </c:pt>
                <c:pt idx="11">
                  <c:v>13774</c:v>
                </c:pt>
                <c:pt idx="12">
                  <c:v>14617</c:v>
                </c:pt>
              </c:numCache>
            </c:numRef>
          </c:val>
          <c:extLst>
            <c:ext xmlns:c16="http://schemas.microsoft.com/office/drawing/2014/chart" uri="{C3380CC4-5D6E-409C-BE32-E72D297353CC}">
              <c16:uniqueId val="{00000003-029B-41B1-93F5-8BF149095FB4}"/>
            </c:ext>
          </c:extLst>
        </c:ser>
        <c:dLbls>
          <c:showLegendKey val="0"/>
          <c:showVal val="0"/>
          <c:showCatName val="0"/>
          <c:showSerName val="0"/>
          <c:showPercent val="0"/>
          <c:showBubbleSize val="0"/>
        </c:dLbls>
        <c:gapWidth val="150"/>
        <c:axId val="143008480"/>
        <c:axId val="143207264"/>
      </c:barChart>
      <c:catAx>
        <c:axId val="1430084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207264"/>
        <c:crosses val="autoZero"/>
        <c:auto val="1"/>
        <c:lblAlgn val="ctr"/>
        <c:lblOffset val="100"/>
        <c:noMultiLvlLbl val="0"/>
      </c:catAx>
      <c:valAx>
        <c:axId val="14320726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00848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6F18-4BAD-AD5E-B3975585DAFA}"/>
              </c:ext>
            </c:extLst>
          </c:dPt>
          <c:dPt>
            <c:idx val="12"/>
            <c:invertIfNegative val="0"/>
            <c:bubble3D val="0"/>
            <c:spPr>
              <a:solidFill>
                <a:srgbClr val="FBBB27"/>
              </a:solidFill>
            </c:spPr>
            <c:extLst>
              <c:ext xmlns:c16="http://schemas.microsoft.com/office/drawing/2014/chart" uri="{C3380CC4-5D6E-409C-BE32-E72D297353CC}">
                <c16:uniqueId val="{00000002-6F18-4BAD-AD5E-B3975585DAFA}"/>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'F124'!$B$5:$B$17</c:f>
              <c:strCache>
                <c:ptCount val="13"/>
                <c:pt idx="0">
                  <c:v>ene-sep 2008</c:v>
                </c:pt>
                <c:pt idx="1">
                  <c:v>ene-sep 2009</c:v>
                </c:pt>
                <c:pt idx="2">
                  <c:v>ene-sep 2010</c:v>
                </c:pt>
                <c:pt idx="3">
                  <c:v>ene-sep 2011</c:v>
                </c:pt>
                <c:pt idx="4">
                  <c:v>ene-sep 2012</c:v>
                </c:pt>
                <c:pt idx="5">
                  <c:v>ene-sep 2013</c:v>
                </c:pt>
                <c:pt idx="6">
                  <c:v>ene-sep 2014</c:v>
                </c:pt>
                <c:pt idx="7">
                  <c:v>ene-sep 2015</c:v>
                </c:pt>
                <c:pt idx="8">
                  <c:v>ene-sep 2016</c:v>
                </c:pt>
                <c:pt idx="9">
                  <c:v>ene-sep 2017</c:v>
                </c:pt>
                <c:pt idx="10">
                  <c:v>ene-sep 2018</c:v>
                </c:pt>
                <c:pt idx="11">
                  <c:v>ene-sep 2019</c:v>
                </c:pt>
                <c:pt idx="12">
                  <c:v>ene-sep 2020</c:v>
                </c:pt>
              </c:strCache>
            </c:strRef>
          </c:cat>
          <c:val>
            <c:numRef>
              <c:f>'F124'!$C$5:$C$17</c:f>
              <c:numCache>
                <c:formatCode>#,##0</c:formatCode>
                <c:ptCount val="13"/>
                <c:pt idx="0">
                  <c:v>1039491</c:v>
                </c:pt>
                <c:pt idx="1">
                  <c:v>968039</c:v>
                </c:pt>
                <c:pt idx="2">
                  <c:v>985703</c:v>
                </c:pt>
                <c:pt idx="3">
                  <c:v>1011058</c:v>
                </c:pt>
                <c:pt idx="4">
                  <c:v>1014026</c:v>
                </c:pt>
                <c:pt idx="5">
                  <c:v>944258</c:v>
                </c:pt>
                <c:pt idx="6">
                  <c:v>816774</c:v>
                </c:pt>
                <c:pt idx="7">
                  <c:v>769136</c:v>
                </c:pt>
                <c:pt idx="8">
                  <c:v>819667</c:v>
                </c:pt>
                <c:pt idx="9">
                  <c:v>827687</c:v>
                </c:pt>
                <c:pt idx="10">
                  <c:v>901329</c:v>
                </c:pt>
                <c:pt idx="11">
                  <c:v>961570</c:v>
                </c:pt>
                <c:pt idx="12">
                  <c:v>926620</c:v>
                </c:pt>
              </c:numCache>
            </c:numRef>
          </c:val>
          <c:extLst>
            <c:ext xmlns:c16="http://schemas.microsoft.com/office/drawing/2014/chart" uri="{C3380CC4-5D6E-409C-BE32-E72D297353CC}">
              <c16:uniqueId val="{00000003-6F18-4BAD-AD5E-B3975585DAFA}"/>
            </c:ext>
          </c:extLst>
        </c:ser>
        <c:dLbls>
          <c:showLegendKey val="0"/>
          <c:showVal val="0"/>
          <c:showCatName val="0"/>
          <c:showSerName val="0"/>
          <c:showPercent val="0"/>
          <c:showBubbleSize val="0"/>
        </c:dLbls>
        <c:gapWidth val="150"/>
        <c:axId val="143461176"/>
        <c:axId val="143461560"/>
      </c:barChart>
      <c:catAx>
        <c:axId val="14346117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461560"/>
        <c:crosses val="autoZero"/>
        <c:auto val="1"/>
        <c:lblAlgn val="ctr"/>
        <c:lblOffset val="100"/>
        <c:noMultiLvlLbl val="0"/>
      </c:catAx>
      <c:valAx>
        <c:axId val="14346156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46117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C86-4425-8EB8-4BCD2A19D3D4}"/>
              </c:ext>
            </c:extLst>
          </c:dPt>
          <c:dPt>
            <c:idx val="12"/>
            <c:invertIfNegative val="0"/>
            <c:bubble3D val="0"/>
            <c:spPr>
              <a:solidFill>
                <a:srgbClr val="FBBB27"/>
              </a:solidFill>
            </c:spPr>
            <c:extLst>
              <c:ext xmlns:c16="http://schemas.microsoft.com/office/drawing/2014/chart" uri="{C3380CC4-5D6E-409C-BE32-E72D297353CC}">
                <c16:uniqueId val="{00000002-7C86-4425-8EB8-4BCD2A19D3D4}"/>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'F125'!$B$6:$B$18</c:f>
              <c:strCache>
                <c:ptCount val="13"/>
                <c:pt idx="0">
                  <c:v>ene-sep 2008</c:v>
                </c:pt>
                <c:pt idx="1">
                  <c:v>ene-sep 2009</c:v>
                </c:pt>
                <c:pt idx="2">
                  <c:v>ene-sep 2010</c:v>
                </c:pt>
                <c:pt idx="3">
                  <c:v>ene-sep 2011</c:v>
                </c:pt>
                <c:pt idx="4">
                  <c:v>ene-sep 2012</c:v>
                </c:pt>
                <c:pt idx="5">
                  <c:v>ene-sep 2013</c:v>
                </c:pt>
                <c:pt idx="6">
                  <c:v>ene-sep 2014</c:v>
                </c:pt>
                <c:pt idx="7">
                  <c:v>ene-sep 2015</c:v>
                </c:pt>
                <c:pt idx="8">
                  <c:v>ene-sep 2016</c:v>
                </c:pt>
                <c:pt idx="9">
                  <c:v>ene-sep 2017</c:v>
                </c:pt>
                <c:pt idx="10">
                  <c:v>ene-sep 2018</c:v>
                </c:pt>
                <c:pt idx="11">
                  <c:v>ene-sep 2019</c:v>
                </c:pt>
                <c:pt idx="12">
                  <c:v>ene-sep 2020</c:v>
                </c:pt>
              </c:strCache>
            </c:strRef>
          </c:cat>
          <c:val>
            <c:numRef>
              <c:f>'F125'!$C$6:$C$18</c:f>
              <c:numCache>
                <c:formatCode>#,##0</c:formatCode>
                <c:ptCount val="13"/>
                <c:pt idx="0">
                  <c:v>127279</c:v>
                </c:pt>
                <c:pt idx="1">
                  <c:v>126425</c:v>
                </c:pt>
                <c:pt idx="2">
                  <c:v>134381</c:v>
                </c:pt>
                <c:pt idx="3">
                  <c:v>138122</c:v>
                </c:pt>
                <c:pt idx="4">
                  <c:v>138761</c:v>
                </c:pt>
                <c:pt idx="5">
                  <c:v>123334</c:v>
                </c:pt>
                <c:pt idx="6">
                  <c:v>105002</c:v>
                </c:pt>
                <c:pt idx="7">
                  <c:v>97827</c:v>
                </c:pt>
                <c:pt idx="8">
                  <c:v>101560</c:v>
                </c:pt>
                <c:pt idx="9">
                  <c:v>102404</c:v>
                </c:pt>
                <c:pt idx="10">
                  <c:v>112997</c:v>
                </c:pt>
                <c:pt idx="11">
                  <c:v>125157</c:v>
                </c:pt>
                <c:pt idx="12">
                  <c:v>125586</c:v>
                </c:pt>
              </c:numCache>
            </c:numRef>
          </c:val>
          <c:extLst>
            <c:ext xmlns:c16="http://schemas.microsoft.com/office/drawing/2014/chart" uri="{C3380CC4-5D6E-409C-BE32-E72D297353CC}">
              <c16:uniqueId val="{00000003-7C86-4425-8EB8-4BCD2A19D3D4}"/>
            </c:ext>
          </c:extLst>
        </c:ser>
        <c:dLbls>
          <c:showLegendKey val="0"/>
          <c:showVal val="0"/>
          <c:showCatName val="0"/>
          <c:showSerName val="0"/>
          <c:showPercent val="0"/>
          <c:showBubbleSize val="0"/>
        </c:dLbls>
        <c:gapWidth val="150"/>
        <c:axId val="143787520"/>
        <c:axId val="143787904"/>
      </c:barChart>
      <c:catAx>
        <c:axId val="14378752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43787904"/>
        <c:crosses val="autoZero"/>
        <c:auto val="1"/>
        <c:lblAlgn val="ctr"/>
        <c:lblOffset val="100"/>
        <c:noMultiLvlLbl val="0"/>
      </c:catAx>
      <c:valAx>
        <c:axId val="14378790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4378752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'F126'!$B$8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067-43E8-97FC-1E324516ED63}"/>
              </c:ext>
            </c:extLst>
          </c:dPt>
          <c:dPt>
            <c:idx val="1"/>
            <c:invertIfNegative val="0"/>
            <c:bubble3D val="0"/>
            <c:extLst>
              <c:ext xmlns:c16="http://schemas.microsoft.com/office/drawing/2014/chart" uri="{C3380CC4-5D6E-409C-BE32-E72D297353CC}">
                <c16:uniqueId val="{00000001-D067-43E8-97FC-1E324516ED63}"/>
              </c:ext>
            </c:extLst>
          </c:dPt>
          <c:dPt>
            <c:idx val="2"/>
            <c:invertIfNegative val="0"/>
            <c:bubble3D val="0"/>
            <c:extLst>
              <c:ext xmlns:c16="http://schemas.microsoft.com/office/drawing/2014/chart" uri="{C3380CC4-5D6E-409C-BE32-E72D297353CC}">
                <c16:uniqueId val="{00000002-D067-43E8-97FC-1E324516ED63}"/>
              </c:ext>
            </c:extLst>
          </c:dPt>
          <c:dPt>
            <c:idx val="3"/>
            <c:invertIfNegative val="0"/>
            <c:bubble3D val="0"/>
            <c:extLst>
              <c:ext xmlns:c16="http://schemas.microsoft.com/office/drawing/2014/chart" uri="{C3380CC4-5D6E-409C-BE32-E72D297353CC}">
                <c16:uniqueId val="{00000003-D067-43E8-97FC-1E324516ED63}"/>
              </c:ext>
            </c:extLst>
          </c:dPt>
          <c:dPt>
            <c:idx val="4"/>
            <c:invertIfNegative val="0"/>
            <c:bubble3D val="0"/>
            <c:extLst>
              <c:ext xmlns:c16="http://schemas.microsoft.com/office/drawing/2014/chart" uri="{C3380CC4-5D6E-409C-BE32-E72D297353CC}">
                <c16:uniqueId val="{00000004-D067-43E8-97FC-1E324516ED63}"/>
              </c:ext>
            </c:extLst>
          </c:dPt>
          <c:dPt>
            <c:idx val="5"/>
            <c:invertIfNegative val="0"/>
            <c:bubble3D val="0"/>
            <c:extLst>
              <c:ext xmlns:c16="http://schemas.microsoft.com/office/drawing/2014/chart" uri="{C3380CC4-5D6E-409C-BE32-E72D297353CC}">
                <c16:uniqueId val="{00000005-D067-43E8-97FC-1E324516ED63}"/>
              </c:ext>
            </c:extLst>
          </c:dPt>
          <c:dPt>
            <c:idx val="6"/>
            <c:invertIfNegative val="0"/>
            <c:bubble3D val="0"/>
            <c:extLst>
              <c:ext xmlns:c16="http://schemas.microsoft.com/office/drawing/2014/chart" uri="{C3380CC4-5D6E-409C-BE32-E72D297353CC}">
                <c16:uniqueId val="{00000006-D067-43E8-97FC-1E324516ED63}"/>
              </c:ext>
            </c:extLst>
          </c:dPt>
          <c:dPt>
            <c:idx val="7"/>
            <c:invertIfNegative val="0"/>
            <c:bubble3D val="0"/>
            <c:extLst>
              <c:ext xmlns:c16="http://schemas.microsoft.com/office/drawing/2014/chart" uri="{C3380CC4-5D6E-409C-BE32-E72D297353CC}">
                <c16:uniqueId val="{00000007-D067-43E8-97FC-1E324516ED63}"/>
              </c:ext>
            </c:extLst>
          </c:dPt>
          <c:dPt>
            <c:idx val="8"/>
            <c:invertIfNegative val="0"/>
            <c:bubble3D val="0"/>
            <c:extLst>
              <c:ext xmlns:c16="http://schemas.microsoft.com/office/drawing/2014/chart" uri="{C3380CC4-5D6E-409C-BE32-E72D297353CC}">
                <c16:uniqueId val="{00000008-D067-43E8-97FC-1E324516ED63}"/>
              </c:ext>
            </c:extLst>
          </c:dPt>
          <c:dPt>
            <c:idx val="9"/>
            <c:invertIfNegative val="0"/>
            <c:bubble3D val="0"/>
            <c:extLst>
              <c:ext xmlns:c16="http://schemas.microsoft.com/office/drawing/2014/chart" uri="{C3380CC4-5D6E-409C-BE32-E72D297353CC}">
                <c16:uniqueId val="{00000009-D067-43E8-97FC-1E324516ED63}"/>
              </c:ext>
            </c:extLst>
          </c:dPt>
          <c:dPt>
            <c:idx val="10"/>
            <c:invertIfNegative val="0"/>
            <c:bubble3D val="0"/>
            <c:extLst>
              <c:ext xmlns:c16="http://schemas.microsoft.com/office/drawing/2014/chart" uri="{C3380CC4-5D6E-409C-BE32-E72D297353CC}">
                <c16:uniqueId val="{0000000A-D067-43E8-97FC-1E324516ED63}"/>
              </c:ext>
            </c:extLst>
          </c:dPt>
          <c:dPt>
            <c:idx val="11"/>
            <c:invertIfNegative val="0"/>
            <c:bubble3D val="0"/>
            <c:extLst>
              <c:ext xmlns:c16="http://schemas.microsoft.com/office/drawing/2014/chart" uri="{C3380CC4-5D6E-409C-BE32-E72D297353CC}">
                <c16:uniqueId val="{0000000B-D067-43E8-97FC-1E324516ED63}"/>
              </c:ext>
            </c:extLst>
          </c:dPt>
          <c:dPt>
            <c:idx val="12"/>
            <c:invertIfNegative val="0"/>
            <c:bubble3D val="0"/>
            <c:extLst>
              <c:ext xmlns:c16="http://schemas.microsoft.com/office/drawing/2014/chart" uri="{C3380CC4-5D6E-409C-BE32-E72D297353CC}">
                <c16:uniqueId val="{0000000C-D067-43E8-97FC-1E324516ED63}"/>
              </c:ext>
            </c:extLst>
          </c:dPt>
          <c:dPt>
            <c:idx val="13"/>
            <c:invertIfNegative val="0"/>
            <c:bubble3D val="0"/>
            <c:extLst>
              <c:ext xmlns:c16="http://schemas.microsoft.com/office/drawing/2014/chart" uri="{C3380CC4-5D6E-409C-BE32-E72D297353CC}">
                <c16:uniqueId val="{0000000D-D067-43E8-97FC-1E324516ED63}"/>
              </c:ext>
            </c:extLst>
          </c:dPt>
          <c:dPt>
            <c:idx val="14"/>
            <c:invertIfNegative val="0"/>
            <c:bubble3D val="0"/>
            <c:extLst>
              <c:ext xmlns:c16="http://schemas.microsoft.com/office/drawing/2014/chart" uri="{C3380CC4-5D6E-409C-BE32-E72D297353CC}">
                <c16:uniqueId val="{0000000E-D067-43E8-97FC-1E324516ED63}"/>
              </c:ext>
            </c:extLst>
          </c:dPt>
          <c:dPt>
            <c:idx val="15"/>
            <c:invertIfNegative val="0"/>
            <c:bubble3D val="0"/>
            <c:extLst>
              <c:ext xmlns:c16="http://schemas.microsoft.com/office/drawing/2014/chart" uri="{C3380CC4-5D6E-409C-BE32-E72D297353CC}">
                <c16:uniqueId val="{0000000F-D067-43E8-97FC-1E324516ED63}"/>
              </c:ext>
            </c:extLst>
          </c:dPt>
          <c:dPt>
            <c:idx val="16"/>
            <c:invertIfNegative val="0"/>
            <c:bubble3D val="0"/>
            <c:extLst>
              <c:ext xmlns:c16="http://schemas.microsoft.com/office/drawing/2014/chart" uri="{C3380CC4-5D6E-409C-BE32-E72D297353CC}">
                <c16:uniqueId val="{00000010-D067-43E8-97FC-1E324516ED63}"/>
              </c:ext>
            </c:extLst>
          </c:dPt>
          <c:dPt>
            <c:idx val="17"/>
            <c:invertIfNegative val="0"/>
            <c:bubble3D val="0"/>
            <c:extLst>
              <c:ext xmlns:c16="http://schemas.microsoft.com/office/drawing/2014/chart" uri="{C3380CC4-5D6E-409C-BE32-E72D297353CC}">
                <c16:uniqueId val="{00000011-D067-43E8-97FC-1E324516ED63}"/>
              </c:ext>
            </c:extLst>
          </c:dPt>
          <c:dPt>
            <c:idx val="18"/>
            <c:invertIfNegative val="0"/>
            <c:bubble3D val="0"/>
            <c:extLst>
              <c:ext xmlns:c16="http://schemas.microsoft.com/office/drawing/2014/chart" uri="{C3380CC4-5D6E-409C-BE32-E72D297353CC}">
                <c16:uniqueId val="{00000012-D067-43E8-97FC-1E324516ED63}"/>
              </c:ext>
            </c:extLst>
          </c:dPt>
          <c:dPt>
            <c:idx val="19"/>
            <c:invertIfNegative val="0"/>
            <c:bubble3D val="0"/>
            <c:extLst>
              <c:ext xmlns:c16="http://schemas.microsoft.com/office/drawing/2014/chart" uri="{C3380CC4-5D6E-409C-BE32-E72D297353CC}">
                <c16:uniqueId val="{00000013-D067-43E8-97FC-1E324516ED63}"/>
              </c:ext>
            </c:extLst>
          </c:dPt>
          <c:dPt>
            <c:idx val="20"/>
            <c:invertIfNegative val="0"/>
            <c:bubble3D val="0"/>
            <c:extLst>
              <c:ext xmlns:c16="http://schemas.microsoft.com/office/drawing/2014/chart" uri="{C3380CC4-5D6E-409C-BE32-E72D297353CC}">
                <c16:uniqueId val="{00000014-D067-43E8-97FC-1E324516ED63}"/>
              </c:ext>
            </c:extLst>
          </c:dPt>
          <c:dPt>
            <c:idx val="21"/>
            <c:invertIfNegative val="0"/>
            <c:bubble3D val="0"/>
            <c:extLst>
              <c:ext xmlns:c16="http://schemas.microsoft.com/office/drawing/2014/chart" uri="{C3380CC4-5D6E-409C-BE32-E72D297353CC}">
                <c16:uniqueId val="{00000015-D067-43E8-97FC-1E324516ED63}"/>
              </c:ext>
            </c:extLst>
          </c:dPt>
          <c:dPt>
            <c:idx val="22"/>
            <c:invertIfNegative val="0"/>
            <c:bubble3D val="0"/>
            <c:extLst>
              <c:ext xmlns:c16="http://schemas.microsoft.com/office/drawing/2014/chart" uri="{C3380CC4-5D6E-409C-BE32-E72D297353CC}">
                <c16:uniqueId val="{00000016-D067-43E8-97FC-1E324516ED63}"/>
              </c:ext>
            </c:extLst>
          </c:dPt>
          <c:dPt>
            <c:idx val="23"/>
            <c:invertIfNegative val="0"/>
            <c:bubble3D val="0"/>
            <c:extLst>
              <c:ext xmlns:c16="http://schemas.microsoft.com/office/drawing/2014/chart" uri="{C3380CC4-5D6E-409C-BE32-E72D297353CC}">
                <c16:uniqueId val="{00000017-D067-43E8-97FC-1E324516ED63}"/>
              </c:ext>
            </c:extLst>
          </c:dPt>
          <c:dPt>
            <c:idx val="24"/>
            <c:invertIfNegative val="0"/>
            <c:bubble3D val="0"/>
            <c:extLst>
              <c:ext xmlns:c16="http://schemas.microsoft.com/office/drawing/2014/chart" uri="{C3380CC4-5D6E-409C-BE32-E72D297353CC}">
                <c16:uniqueId val="{00000018-D067-43E8-97FC-1E324516ED63}"/>
              </c:ext>
            </c:extLst>
          </c:dPt>
          <c:dPt>
            <c:idx val="25"/>
            <c:invertIfNegative val="0"/>
            <c:bubble3D val="0"/>
            <c:extLst>
              <c:ext xmlns:c16="http://schemas.microsoft.com/office/drawing/2014/chart" uri="{C3380CC4-5D6E-409C-BE32-E72D297353CC}">
                <c16:uniqueId val="{00000019-D067-43E8-97FC-1E324516ED63}"/>
              </c:ext>
            </c:extLst>
          </c:dPt>
          <c:dPt>
            <c:idx val="26"/>
            <c:invertIfNegative val="0"/>
            <c:bubble3D val="0"/>
            <c:extLst>
              <c:ext xmlns:c16="http://schemas.microsoft.com/office/drawing/2014/chart" uri="{C3380CC4-5D6E-409C-BE32-E72D297353CC}">
                <c16:uniqueId val="{0000001A-D067-43E8-97FC-1E324516ED63}"/>
              </c:ext>
            </c:extLst>
          </c:dPt>
          <c:dPt>
            <c:idx val="27"/>
            <c:invertIfNegative val="0"/>
            <c:bubble3D val="0"/>
            <c:extLst>
              <c:ext xmlns:c16="http://schemas.microsoft.com/office/drawing/2014/chart" uri="{C3380CC4-5D6E-409C-BE32-E72D297353CC}">
                <c16:uniqueId val="{0000001B-D067-43E8-97FC-1E324516ED63}"/>
              </c:ext>
            </c:extLst>
          </c:dPt>
          <c:dPt>
            <c:idx val="28"/>
            <c:invertIfNegative val="0"/>
            <c:bubble3D val="0"/>
            <c:extLst>
              <c:ext xmlns:c16="http://schemas.microsoft.com/office/drawing/2014/chart" uri="{C3380CC4-5D6E-409C-BE32-E72D297353CC}">
                <c16:uniqueId val="{0000001C-D067-43E8-97FC-1E324516ED63}"/>
              </c:ext>
            </c:extLst>
          </c:dPt>
          <c:dPt>
            <c:idx val="29"/>
            <c:invertIfNegative val="0"/>
            <c:bubble3D val="0"/>
            <c:extLst>
              <c:ext xmlns:c16="http://schemas.microsoft.com/office/drawing/2014/chart" uri="{C3380CC4-5D6E-409C-BE32-E72D297353CC}">
                <c16:uniqueId val="{0000001D-D067-43E8-97FC-1E324516ED63}"/>
              </c:ext>
            </c:extLst>
          </c:dPt>
          <c:dPt>
            <c:idx val="30"/>
            <c:invertIfNegative val="0"/>
            <c:bubble3D val="0"/>
            <c:spPr>
              <a:solidFill>
                <a:srgbClr val="FBBB27"/>
              </a:solidFill>
            </c:spPr>
            <c:extLst>
              <c:ext xmlns:c16="http://schemas.microsoft.com/office/drawing/2014/chart" uri="{C3380CC4-5D6E-409C-BE32-E72D297353CC}">
                <c16:uniqueId val="{0000001F-D067-43E8-97FC-1E324516ED63}"/>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067-43E8-97FC-1E324516ED63}"/>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'F126'!$A$9:$A$39</c:f>
              <c:strCache>
                <c:ptCount val="31"/>
                <c:pt idx="0">
                  <c:v>Baja California</c:v>
                </c:pt>
                <c:pt idx="1">
                  <c:v>Tlaxcala</c:v>
                </c:pt>
                <c:pt idx="2">
                  <c:v>Quintana Roo</c:v>
                </c:pt>
                <c:pt idx="3">
                  <c:v>Nuevo León</c:v>
                </c:pt>
                <c:pt idx="4">
                  <c:v>Colima</c:v>
                </c:pt>
                <c:pt idx="5">
                  <c:v>Baja California Sur</c:v>
                </c:pt>
                <c:pt idx="6">
                  <c:v>Yucatán</c:v>
                </c:pt>
                <c:pt idx="7">
                  <c:v>Campeche</c:v>
                </c:pt>
                <c:pt idx="8">
                  <c:v>Morelos</c:v>
                </c:pt>
                <c:pt idx="9">
                  <c:v>Sonora</c:v>
                </c:pt>
                <c:pt idx="10">
                  <c:v>Sinaloa</c:v>
                </c:pt>
                <c:pt idx="11">
                  <c:v>Nayarit</c:v>
                </c:pt>
                <c:pt idx="12">
                  <c:v>Oaxaca</c:v>
                </c:pt>
                <c:pt idx="13">
                  <c:v>Tabasco</c:v>
                </c:pt>
                <c:pt idx="14">
                  <c:v>Tamaulipas</c:v>
                </c:pt>
                <c:pt idx="15">
                  <c:v>Aguascalientes</c:v>
                </c:pt>
                <c:pt idx="16">
                  <c:v>Puebla</c:v>
                </c:pt>
                <c:pt idx="17">
                  <c:v>Zacatecas</c:v>
                </c:pt>
                <c:pt idx="18">
                  <c:v>Durango</c:v>
                </c:pt>
                <c:pt idx="19">
                  <c:v>Guerrero</c:v>
                </c:pt>
                <c:pt idx="20">
                  <c:v>Querétaro</c:v>
                </c:pt>
                <c:pt idx="21">
                  <c:v>San Luis Potosí</c:v>
                </c:pt>
                <c:pt idx="22">
                  <c:v>Hidalgo</c:v>
                </c:pt>
                <c:pt idx="23">
                  <c:v>Chiapas</c:v>
                </c:pt>
                <c:pt idx="24">
                  <c:v>Veracruz</c:v>
                </c:pt>
                <c:pt idx="25">
                  <c:v>Chihuahua</c:v>
                </c:pt>
                <c:pt idx="26">
                  <c:v>Coahuila</c:v>
                </c:pt>
                <c:pt idx="27">
                  <c:v>Estado de México</c:v>
                </c:pt>
                <c:pt idx="28">
                  <c:v>Guanajuato</c:v>
                </c:pt>
                <c:pt idx="29">
                  <c:v>Michoacán</c:v>
                </c:pt>
                <c:pt idx="30">
                  <c:v>Jalisco</c:v>
                </c:pt>
              </c:strCache>
            </c:strRef>
          </c:cat>
          <c:val>
            <c:numRef>
              <c:f>'F126'!$B$9:$B$39</c:f>
              <c:numCache>
                <c:formatCode>#,##0</c:formatCode>
                <c:ptCount val="31"/>
                <c:pt idx="0">
                  <c:v>97</c:v>
                </c:pt>
                <c:pt idx="1">
                  <c:v>155</c:v>
                </c:pt>
                <c:pt idx="2">
                  <c:v>185</c:v>
                </c:pt>
                <c:pt idx="3">
                  <c:v>218</c:v>
                </c:pt>
                <c:pt idx="4">
                  <c:v>254</c:v>
                </c:pt>
                <c:pt idx="5">
                  <c:v>258</c:v>
                </c:pt>
                <c:pt idx="6">
                  <c:v>258</c:v>
                </c:pt>
                <c:pt idx="7">
                  <c:v>262</c:v>
                </c:pt>
                <c:pt idx="8">
                  <c:v>353</c:v>
                </c:pt>
                <c:pt idx="9">
                  <c:v>471</c:v>
                </c:pt>
                <c:pt idx="10">
                  <c:v>475</c:v>
                </c:pt>
                <c:pt idx="11">
                  <c:v>530</c:v>
                </c:pt>
                <c:pt idx="12">
                  <c:v>602</c:v>
                </c:pt>
                <c:pt idx="13">
                  <c:v>688</c:v>
                </c:pt>
                <c:pt idx="14">
                  <c:v>744</c:v>
                </c:pt>
                <c:pt idx="15">
                  <c:v>745</c:v>
                </c:pt>
                <c:pt idx="16">
                  <c:v>878</c:v>
                </c:pt>
                <c:pt idx="17">
                  <c:v>901</c:v>
                </c:pt>
                <c:pt idx="18">
                  <c:v>954</c:v>
                </c:pt>
                <c:pt idx="19">
                  <c:v>1140</c:v>
                </c:pt>
                <c:pt idx="20">
                  <c:v>1201</c:v>
                </c:pt>
                <c:pt idx="21">
                  <c:v>1215</c:v>
                </c:pt>
                <c:pt idx="22">
                  <c:v>1294</c:v>
                </c:pt>
                <c:pt idx="23">
                  <c:v>1461</c:v>
                </c:pt>
                <c:pt idx="24">
                  <c:v>2035</c:v>
                </c:pt>
                <c:pt idx="25">
                  <c:v>2186</c:v>
                </c:pt>
                <c:pt idx="26">
                  <c:v>2916</c:v>
                </c:pt>
                <c:pt idx="27">
                  <c:v>3576</c:v>
                </c:pt>
                <c:pt idx="28">
                  <c:v>3702</c:v>
                </c:pt>
                <c:pt idx="29">
                  <c:v>5050</c:v>
                </c:pt>
                <c:pt idx="30">
                  <c:v>9458</c:v>
                </c:pt>
              </c:numCache>
            </c:numRef>
          </c:val>
          <c:extLst>
            <c:ext xmlns:c16="http://schemas.microsoft.com/office/drawing/2014/chart" uri="{C3380CC4-5D6E-409C-BE32-E72D297353CC}">
              <c16:uniqueId val="{00000020-D067-43E8-97FC-1E324516ED63}"/>
            </c:ext>
          </c:extLst>
        </c:ser>
        <c:dLbls>
          <c:showLegendKey val="0"/>
          <c:showVal val="0"/>
          <c:showCatName val="0"/>
          <c:showSerName val="0"/>
          <c:showPercent val="0"/>
          <c:showBubbleSize val="0"/>
        </c:dLbls>
        <c:gapWidth val="150"/>
        <c:axId val="142271760"/>
        <c:axId val="142028024"/>
      </c:barChart>
      <c:catAx>
        <c:axId val="14227176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2028024"/>
        <c:crosses val="autoZero"/>
        <c:auto val="1"/>
        <c:lblAlgn val="ctr"/>
        <c:lblOffset val="100"/>
        <c:noMultiLvlLbl val="0"/>
      </c:catAx>
      <c:valAx>
        <c:axId val="142028024"/>
        <c:scaling>
          <c:orientation val="minMax"/>
        </c:scaling>
        <c:delete val="1"/>
        <c:axPos val="b"/>
        <c:numFmt formatCode="#,##0" sourceLinked="1"/>
        <c:majorTickMark val="out"/>
        <c:minorTickMark val="none"/>
        <c:tickLblPos val="nextTo"/>
        <c:crossAx val="14227176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'F127'!$B$9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772-45B4-BDA6-0B1596472E38}"/>
              </c:ext>
            </c:extLst>
          </c:dPt>
          <c:dPt>
            <c:idx val="1"/>
            <c:invertIfNegative val="0"/>
            <c:bubble3D val="0"/>
            <c:extLst>
              <c:ext xmlns:c16="http://schemas.microsoft.com/office/drawing/2014/chart" uri="{C3380CC4-5D6E-409C-BE32-E72D297353CC}">
                <c16:uniqueId val="{00000001-2772-45B4-BDA6-0B1596472E38}"/>
              </c:ext>
            </c:extLst>
          </c:dPt>
          <c:dPt>
            <c:idx val="2"/>
            <c:invertIfNegative val="0"/>
            <c:bubble3D val="0"/>
            <c:extLst>
              <c:ext xmlns:c16="http://schemas.microsoft.com/office/drawing/2014/chart" uri="{C3380CC4-5D6E-409C-BE32-E72D297353CC}">
                <c16:uniqueId val="{00000002-2772-45B4-BDA6-0B1596472E38}"/>
              </c:ext>
            </c:extLst>
          </c:dPt>
          <c:dPt>
            <c:idx val="3"/>
            <c:invertIfNegative val="0"/>
            <c:bubble3D val="0"/>
            <c:extLst>
              <c:ext xmlns:c16="http://schemas.microsoft.com/office/drawing/2014/chart" uri="{C3380CC4-5D6E-409C-BE32-E72D297353CC}">
                <c16:uniqueId val="{00000003-2772-45B4-BDA6-0B1596472E38}"/>
              </c:ext>
            </c:extLst>
          </c:dPt>
          <c:dPt>
            <c:idx val="4"/>
            <c:invertIfNegative val="0"/>
            <c:bubble3D val="0"/>
            <c:extLst>
              <c:ext xmlns:c16="http://schemas.microsoft.com/office/drawing/2014/chart" uri="{C3380CC4-5D6E-409C-BE32-E72D297353CC}">
                <c16:uniqueId val="{00000004-2772-45B4-BDA6-0B1596472E38}"/>
              </c:ext>
            </c:extLst>
          </c:dPt>
          <c:dPt>
            <c:idx val="5"/>
            <c:invertIfNegative val="0"/>
            <c:bubble3D val="0"/>
            <c:extLst>
              <c:ext xmlns:c16="http://schemas.microsoft.com/office/drawing/2014/chart" uri="{C3380CC4-5D6E-409C-BE32-E72D297353CC}">
                <c16:uniqueId val="{00000005-2772-45B4-BDA6-0B1596472E38}"/>
              </c:ext>
            </c:extLst>
          </c:dPt>
          <c:dPt>
            <c:idx val="6"/>
            <c:invertIfNegative val="0"/>
            <c:bubble3D val="0"/>
            <c:extLst>
              <c:ext xmlns:c16="http://schemas.microsoft.com/office/drawing/2014/chart" uri="{C3380CC4-5D6E-409C-BE32-E72D297353CC}">
                <c16:uniqueId val="{00000006-2772-45B4-BDA6-0B1596472E38}"/>
              </c:ext>
            </c:extLst>
          </c:dPt>
          <c:dPt>
            <c:idx val="7"/>
            <c:invertIfNegative val="0"/>
            <c:bubble3D val="0"/>
            <c:extLst>
              <c:ext xmlns:c16="http://schemas.microsoft.com/office/drawing/2014/chart" uri="{C3380CC4-5D6E-409C-BE32-E72D297353CC}">
                <c16:uniqueId val="{00000007-2772-45B4-BDA6-0B1596472E38}"/>
              </c:ext>
            </c:extLst>
          </c:dPt>
          <c:dPt>
            <c:idx val="8"/>
            <c:invertIfNegative val="0"/>
            <c:bubble3D val="0"/>
            <c:extLst>
              <c:ext xmlns:c16="http://schemas.microsoft.com/office/drawing/2014/chart" uri="{C3380CC4-5D6E-409C-BE32-E72D297353CC}">
                <c16:uniqueId val="{00000008-2772-45B4-BDA6-0B1596472E38}"/>
              </c:ext>
            </c:extLst>
          </c:dPt>
          <c:dPt>
            <c:idx val="9"/>
            <c:invertIfNegative val="0"/>
            <c:bubble3D val="0"/>
            <c:extLst>
              <c:ext xmlns:c16="http://schemas.microsoft.com/office/drawing/2014/chart" uri="{C3380CC4-5D6E-409C-BE32-E72D297353CC}">
                <c16:uniqueId val="{00000009-2772-45B4-BDA6-0B1596472E38}"/>
              </c:ext>
            </c:extLst>
          </c:dPt>
          <c:dPt>
            <c:idx val="10"/>
            <c:invertIfNegative val="0"/>
            <c:bubble3D val="0"/>
            <c:extLst>
              <c:ext xmlns:c16="http://schemas.microsoft.com/office/drawing/2014/chart" uri="{C3380CC4-5D6E-409C-BE32-E72D297353CC}">
                <c16:uniqueId val="{0000000A-2772-45B4-BDA6-0B1596472E38}"/>
              </c:ext>
            </c:extLst>
          </c:dPt>
          <c:dPt>
            <c:idx val="11"/>
            <c:invertIfNegative val="0"/>
            <c:bubble3D val="0"/>
            <c:extLst>
              <c:ext xmlns:c16="http://schemas.microsoft.com/office/drawing/2014/chart" uri="{C3380CC4-5D6E-409C-BE32-E72D297353CC}">
                <c16:uniqueId val="{0000000B-2772-45B4-BDA6-0B1596472E38}"/>
              </c:ext>
            </c:extLst>
          </c:dPt>
          <c:dPt>
            <c:idx val="12"/>
            <c:invertIfNegative val="0"/>
            <c:bubble3D val="0"/>
            <c:extLst>
              <c:ext xmlns:c16="http://schemas.microsoft.com/office/drawing/2014/chart" uri="{C3380CC4-5D6E-409C-BE32-E72D297353CC}">
                <c16:uniqueId val="{0000000C-2772-45B4-BDA6-0B1596472E38}"/>
              </c:ext>
            </c:extLst>
          </c:dPt>
          <c:dPt>
            <c:idx val="13"/>
            <c:invertIfNegative val="0"/>
            <c:bubble3D val="0"/>
            <c:extLst>
              <c:ext xmlns:c16="http://schemas.microsoft.com/office/drawing/2014/chart" uri="{C3380CC4-5D6E-409C-BE32-E72D297353CC}">
                <c16:uniqueId val="{0000000D-2772-45B4-BDA6-0B1596472E38}"/>
              </c:ext>
            </c:extLst>
          </c:dPt>
          <c:dPt>
            <c:idx val="14"/>
            <c:invertIfNegative val="0"/>
            <c:bubble3D val="0"/>
            <c:extLst>
              <c:ext xmlns:c16="http://schemas.microsoft.com/office/drawing/2014/chart" uri="{C3380CC4-5D6E-409C-BE32-E72D297353CC}">
                <c16:uniqueId val="{0000000E-2772-45B4-BDA6-0B1596472E38}"/>
              </c:ext>
            </c:extLst>
          </c:dPt>
          <c:dPt>
            <c:idx val="15"/>
            <c:invertIfNegative val="0"/>
            <c:bubble3D val="0"/>
            <c:extLst>
              <c:ext xmlns:c16="http://schemas.microsoft.com/office/drawing/2014/chart" uri="{C3380CC4-5D6E-409C-BE32-E72D297353CC}">
                <c16:uniqueId val="{0000000F-2772-45B4-BDA6-0B1596472E38}"/>
              </c:ext>
            </c:extLst>
          </c:dPt>
          <c:dPt>
            <c:idx val="16"/>
            <c:invertIfNegative val="0"/>
            <c:bubble3D val="0"/>
            <c:extLst>
              <c:ext xmlns:c16="http://schemas.microsoft.com/office/drawing/2014/chart" uri="{C3380CC4-5D6E-409C-BE32-E72D297353CC}">
                <c16:uniqueId val="{00000010-2772-45B4-BDA6-0B1596472E38}"/>
              </c:ext>
            </c:extLst>
          </c:dPt>
          <c:dPt>
            <c:idx val="17"/>
            <c:invertIfNegative val="0"/>
            <c:bubble3D val="0"/>
            <c:extLst>
              <c:ext xmlns:c16="http://schemas.microsoft.com/office/drawing/2014/chart" uri="{C3380CC4-5D6E-409C-BE32-E72D297353CC}">
                <c16:uniqueId val="{00000011-2772-45B4-BDA6-0B1596472E38}"/>
              </c:ext>
            </c:extLst>
          </c:dPt>
          <c:dPt>
            <c:idx val="18"/>
            <c:invertIfNegative val="0"/>
            <c:bubble3D val="0"/>
            <c:extLst>
              <c:ext xmlns:c16="http://schemas.microsoft.com/office/drawing/2014/chart" uri="{C3380CC4-5D6E-409C-BE32-E72D297353CC}">
                <c16:uniqueId val="{00000012-2772-45B4-BDA6-0B1596472E38}"/>
              </c:ext>
            </c:extLst>
          </c:dPt>
          <c:dPt>
            <c:idx val="19"/>
            <c:invertIfNegative val="0"/>
            <c:bubble3D val="0"/>
            <c:extLst>
              <c:ext xmlns:c16="http://schemas.microsoft.com/office/drawing/2014/chart" uri="{C3380CC4-5D6E-409C-BE32-E72D297353CC}">
                <c16:uniqueId val="{00000013-2772-45B4-BDA6-0B1596472E38}"/>
              </c:ext>
            </c:extLst>
          </c:dPt>
          <c:dPt>
            <c:idx val="20"/>
            <c:invertIfNegative val="0"/>
            <c:bubble3D val="0"/>
            <c:extLst>
              <c:ext xmlns:c16="http://schemas.microsoft.com/office/drawing/2014/chart" uri="{C3380CC4-5D6E-409C-BE32-E72D297353CC}">
                <c16:uniqueId val="{00000014-2772-45B4-BDA6-0B1596472E38}"/>
              </c:ext>
            </c:extLst>
          </c:dPt>
          <c:dPt>
            <c:idx val="21"/>
            <c:invertIfNegative val="0"/>
            <c:bubble3D val="0"/>
            <c:extLst>
              <c:ext xmlns:c16="http://schemas.microsoft.com/office/drawing/2014/chart" uri="{C3380CC4-5D6E-409C-BE32-E72D297353CC}">
                <c16:uniqueId val="{00000015-2772-45B4-BDA6-0B1596472E38}"/>
              </c:ext>
            </c:extLst>
          </c:dPt>
          <c:dPt>
            <c:idx val="22"/>
            <c:invertIfNegative val="0"/>
            <c:bubble3D val="0"/>
            <c:extLst>
              <c:ext xmlns:c16="http://schemas.microsoft.com/office/drawing/2014/chart" uri="{C3380CC4-5D6E-409C-BE32-E72D297353CC}">
                <c16:uniqueId val="{00000016-2772-45B4-BDA6-0B1596472E38}"/>
              </c:ext>
            </c:extLst>
          </c:dPt>
          <c:dPt>
            <c:idx val="23"/>
            <c:invertIfNegative val="0"/>
            <c:bubble3D val="0"/>
            <c:extLst>
              <c:ext xmlns:c16="http://schemas.microsoft.com/office/drawing/2014/chart" uri="{C3380CC4-5D6E-409C-BE32-E72D297353CC}">
                <c16:uniqueId val="{00000017-2772-45B4-BDA6-0B1596472E38}"/>
              </c:ext>
            </c:extLst>
          </c:dPt>
          <c:dPt>
            <c:idx val="24"/>
            <c:invertIfNegative val="0"/>
            <c:bubble3D val="0"/>
            <c:extLst>
              <c:ext xmlns:c16="http://schemas.microsoft.com/office/drawing/2014/chart" uri="{C3380CC4-5D6E-409C-BE32-E72D297353CC}">
                <c16:uniqueId val="{00000018-2772-45B4-BDA6-0B1596472E38}"/>
              </c:ext>
            </c:extLst>
          </c:dPt>
          <c:dPt>
            <c:idx val="25"/>
            <c:invertIfNegative val="0"/>
            <c:bubble3D val="0"/>
            <c:extLst>
              <c:ext xmlns:c16="http://schemas.microsoft.com/office/drawing/2014/chart" uri="{C3380CC4-5D6E-409C-BE32-E72D297353CC}">
                <c16:uniqueId val="{00000019-2772-45B4-BDA6-0B1596472E38}"/>
              </c:ext>
            </c:extLst>
          </c:dPt>
          <c:dPt>
            <c:idx val="26"/>
            <c:invertIfNegative val="0"/>
            <c:bubble3D val="0"/>
            <c:extLst>
              <c:ext xmlns:c16="http://schemas.microsoft.com/office/drawing/2014/chart" uri="{C3380CC4-5D6E-409C-BE32-E72D297353CC}">
                <c16:uniqueId val="{0000001A-2772-45B4-BDA6-0B1596472E38}"/>
              </c:ext>
            </c:extLst>
          </c:dPt>
          <c:dPt>
            <c:idx val="27"/>
            <c:invertIfNegative val="0"/>
            <c:bubble3D val="0"/>
            <c:extLst>
              <c:ext xmlns:c16="http://schemas.microsoft.com/office/drawing/2014/chart" uri="{C3380CC4-5D6E-409C-BE32-E72D297353CC}">
                <c16:uniqueId val="{0000001B-2772-45B4-BDA6-0B1596472E38}"/>
              </c:ext>
            </c:extLst>
          </c:dPt>
          <c:dPt>
            <c:idx val="28"/>
            <c:invertIfNegative val="0"/>
            <c:bubble3D val="0"/>
            <c:extLst>
              <c:ext xmlns:c16="http://schemas.microsoft.com/office/drawing/2014/chart" uri="{C3380CC4-5D6E-409C-BE32-E72D297353CC}">
                <c16:uniqueId val="{0000001C-2772-45B4-BDA6-0B1596472E38}"/>
              </c:ext>
            </c:extLst>
          </c:dPt>
          <c:dPt>
            <c:idx val="29"/>
            <c:invertIfNegative val="0"/>
            <c:bubble3D val="0"/>
            <c:extLst>
              <c:ext xmlns:c16="http://schemas.microsoft.com/office/drawing/2014/chart" uri="{C3380CC4-5D6E-409C-BE32-E72D297353CC}">
                <c16:uniqueId val="{0000001D-2772-45B4-BDA6-0B1596472E38}"/>
              </c:ext>
            </c:extLst>
          </c:dPt>
          <c:dPt>
            <c:idx val="30"/>
            <c:invertIfNegative val="0"/>
            <c:bubble3D val="0"/>
            <c:spPr>
              <a:solidFill>
                <a:srgbClr val="FBBB27"/>
              </a:solidFill>
            </c:spPr>
            <c:extLst>
              <c:ext xmlns:c16="http://schemas.microsoft.com/office/drawing/2014/chart" uri="{C3380CC4-5D6E-409C-BE32-E72D297353CC}">
                <c16:uniqueId val="{0000001F-2772-45B4-BDA6-0B1596472E38}"/>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772-45B4-BDA6-0B1596472E38}"/>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'F127'!$A$10:$A$40</c:f>
              <c:strCache>
                <c:ptCount val="31"/>
                <c:pt idx="0">
                  <c:v>Baja California</c:v>
                </c:pt>
                <c:pt idx="1">
                  <c:v>Tabasco</c:v>
                </c:pt>
                <c:pt idx="2">
                  <c:v>Durango</c:v>
                </c:pt>
                <c:pt idx="3">
                  <c:v>Nuevo León</c:v>
                </c:pt>
                <c:pt idx="4">
                  <c:v>Baja California Sur</c:v>
                </c:pt>
                <c:pt idx="5">
                  <c:v>Chiapas</c:v>
                </c:pt>
                <c:pt idx="6">
                  <c:v>Tamaulipas</c:v>
                </c:pt>
                <c:pt idx="7">
                  <c:v>Sinaloa</c:v>
                </c:pt>
                <c:pt idx="8">
                  <c:v>Oaxaca</c:v>
                </c:pt>
                <c:pt idx="9">
                  <c:v>Chihuahua</c:v>
                </c:pt>
                <c:pt idx="10">
                  <c:v>Tlaxcala</c:v>
                </c:pt>
                <c:pt idx="11">
                  <c:v>Campeche</c:v>
                </c:pt>
                <c:pt idx="12">
                  <c:v>Nayarit</c:v>
                </c:pt>
                <c:pt idx="13">
                  <c:v>Quintana Roo</c:v>
                </c:pt>
                <c:pt idx="14">
                  <c:v>Colima</c:v>
                </c:pt>
                <c:pt idx="15">
                  <c:v>Coahuila</c:v>
                </c:pt>
                <c:pt idx="16">
                  <c:v>Sonora</c:v>
                </c:pt>
                <c:pt idx="17">
                  <c:v>Zacatecas</c:v>
                </c:pt>
                <c:pt idx="18">
                  <c:v>San Luis Potosí</c:v>
                </c:pt>
                <c:pt idx="19">
                  <c:v>Hidalgo</c:v>
                </c:pt>
                <c:pt idx="20">
                  <c:v>Guerrero</c:v>
                </c:pt>
                <c:pt idx="21">
                  <c:v>Aguascalientes</c:v>
                </c:pt>
                <c:pt idx="22">
                  <c:v>Morelos</c:v>
                </c:pt>
                <c:pt idx="23">
                  <c:v>Querétaro</c:v>
                </c:pt>
                <c:pt idx="24">
                  <c:v>Veracruz</c:v>
                </c:pt>
                <c:pt idx="25">
                  <c:v>Michoacán</c:v>
                </c:pt>
                <c:pt idx="26">
                  <c:v>Guanajuato</c:v>
                </c:pt>
                <c:pt idx="27">
                  <c:v>Puebla</c:v>
                </c:pt>
                <c:pt idx="28">
                  <c:v>Yucatán</c:v>
                </c:pt>
                <c:pt idx="29">
                  <c:v>Estado de México</c:v>
                </c:pt>
                <c:pt idx="30">
                  <c:v>Jalisco</c:v>
                </c:pt>
              </c:strCache>
            </c:strRef>
          </c:cat>
          <c:val>
            <c:numRef>
              <c:f>'F127'!$B$10:$B$40</c:f>
              <c:numCache>
                <c:formatCode>#,##0</c:formatCode>
                <c:ptCount val="31"/>
                <c:pt idx="0">
                  <c:v>17</c:v>
                </c:pt>
                <c:pt idx="1">
                  <c:v>31</c:v>
                </c:pt>
                <c:pt idx="2">
                  <c:v>33</c:v>
                </c:pt>
                <c:pt idx="3">
                  <c:v>33</c:v>
                </c:pt>
                <c:pt idx="4">
                  <c:v>38</c:v>
                </c:pt>
                <c:pt idx="5">
                  <c:v>61</c:v>
                </c:pt>
                <c:pt idx="6">
                  <c:v>67</c:v>
                </c:pt>
                <c:pt idx="7">
                  <c:v>185</c:v>
                </c:pt>
                <c:pt idx="8">
                  <c:v>192</c:v>
                </c:pt>
                <c:pt idx="9">
                  <c:v>200</c:v>
                </c:pt>
                <c:pt idx="10">
                  <c:v>235</c:v>
                </c:pt>
                <c:pt idx="11">
                  <c:v>344</c:v>
                </c:pt>
                <c:pt idx="12">
                  <c:v>372</c:v>
                </c:pt>
                <c:pt idx="13">
                  <c:v>373</c:v>
                </c:pt>
                <c:pt idx="14">
                  <c:v>386</c:v>
                </c:pt>
                <c:pt idx="15">
                  <c:v>392</c:v>
                </c:pt>
                <c:pt idx="16">
                  <c:v>446</c:v>
                </c:pt>
                <c:pt idx="17">
                  <c:v>464</c:v>
                </c:pt>
                <c:pt idx="18">
                  <c:v>643</c:v>
                </c:pt>
                <c:pt idx="19">
                  <c:v>867</c:v>
                </c:pt>
                <c:pt idx="20">
                  <c:v>997</c:v>
                </c:pt>
                <c:pt idx="21">
                  <c:v>998</c:v>
                </c:pt>
                <c:pt idx="22">
                  <c:v>1171</c:v>
                </c:pt>
                <c:pt idx="23">
                  <c:v>1408</c:v>
                </c:pt>
                <c:pt idx="24">
                  <c:v>1456</c:v>
                </c:pt>
                <c:pt idx="25">
                  <c:v>1988</c:v>
                </c:pt>
                <c:pt idx="26">
                  <c:v>2306</c:v>
                </c:pt>
                <c:pt idx="27">
                  <c:v>2418</c:v>
                </c:pt>
                <c:pt idx="28">
                  <c:v>2482</c:v>
                </c:pt>
                <c:pt idx="29">
                  <c:v>5040</c:v>
                </c:pt>
                <c:pt idx="30">
                  <c:v>5129</c:v>
                </c:pt>
              </c:numCache>
            </c:numRef>
          </c:val>
          <c:extLst>
            <c:ext xmlns:c16="http://schemas.microsoft.com/office/drawing/2014/chart" uri="{C3380CC4-5D6E-409C-BE32-E72D297353CC}">
              <c16:uniqueId val="{00000020-2772-45B4-BDA6-0B1596472E38}"/>
            </c:ext>
          </c:extLst>
        </c:ser>
        <c:dLbls>
          <c:showLegendKey val="0"/>
          <c:showVal val="0"/>
          <c:showCatName val="0"/>
          <c:showSerName val="0"/>
          <c:showPercent val="0"/>
          <c:showBubbleSize val="0"/>
        </c:dLbls>
        <c:gapWidth val="150"/>
        <c:axId val="142026848"/>
        <c:axId val="142026456"/>
      </c:barChart>
      <c:catAx>
        <c:axId val="14202684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2026456"/>
        <c:crosses val="autoZero"/>
        <c:auto val="1"/>
        <c:lblAlgn val="ctr"/>
        <c:lblOffset val="100"/>
        <c:noMultiLvlLbl val="0"/>
      </c:catAx>
      <c:valAx>
        <c:axId val="142026456"/>
        <c:scaling>
          <c:orientation val="minMax"/>
        </c:scaling>
        <c:delete val="1"/>
        <c:axPos val="b"/>
        <c:numFmt formatCode="#,##0" sourceLinked="1"/>
        <c:majorTickMark val="out"/>
        <c:minorTickMark val="none"/>
        <c:tickLblPos val="nextTo"/>
        <c:crossAx val="14202684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'F128'!$B$9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F5EA-4F28-AD53-0FBA4020B323}"/>
              </c:ext>
            </c:extLst>
          </c:dPt>
          <c:dPt>
            <c:idx val="1"/>
            <c:invertIfNegative val="0"/>
            <c:bubble3D val="0"/>
            <c:extLst>
              <c:ext xmlns:c16="http://schemas.microsoft.com/office/drawing/2014/chart" uri="{C3380CC4-5D6E-409C-BE32-E72D297353CC}">
                <c16:uniqueId val="{00000001-F5EA-4F28-AD53-0FBA4020B323}"/>
              </c:ext>
            </c:extLst>
          </c:dPt>
          <c:dPt>
            <c:idx val="2"/>
            <c:invertIfNegative val="0"/>
            <c:bubble3D val="0"/>
            <c:extLst>
              <c:ext xmlns:c16="http://schemas.microsoft.com/office/drawing/2014/chart" uri="{C3380CC4-5D6E-409C-BE32-E72D297353CC}">
                <c16:uniqueId val="{00000002-F5EA-4F28-AD53-0FBA4020B323}"/>
              </c:ext>
            </c:extLst>
          </c:dPt>
          <c:dPt>
            <c:idx val="3"/>
            <c:invertIfNegative val="0"/>
            <c:bubble3D val="0"/>
            <c:extLst>
              <c:ext xmlns:c16="http://schemas.microsoft.com/office/drawing/2014/chart" uri="{C3380CC4-5D6E-409C-BE32-E72D297353CC}">
                <c16:uniqueId val="{00000003-F5EA-4F28-AD53-0FBA4020B323}"/>
              </c:ext>
            </c:extLst>
          </c:dPt>
          <c:dPt>
            <c:idx val="4"/>
            <c:invertIfNegative val="0"/>
            <c:bubble3D val="0"/>
            <c:extLst>
              <c:ext xmlns:c16="http://schemas.microsoft.com/office/drawing/2014/chart" uri="{C3380CC4-5D6E-409C-BE32-E72D297353CC}">
                <c16:uniqueId val="{00000004-F5EA-4F28-AD53-0FBA4020B323}"/>
              </c:ext>
            </c:extLst>
          </c:dPt>
          <c:dPt>
            <c:idx val="5"/>
            <c:invertIfNegative val="0"/>
            <c:bubble3D val="0"/>
            <c:extLst>
              <c:ext xmlns:c16="http://schemas.microsoft.com/office/drawing/2014/chart" uri="{C3380CC4-5D6E-409C-BE32-E72D297353CC}">
                <c16:uniqueId val="{00000005-F5EA-4F28-AD53-0FBA4020B323}"/>
              </c:ext>
            </c:extLst>
          </c:dPt>
          <c:dPt>
            <c:idx val="6"/>
            <c:invertIfNegative val="0"/>
            <c:bubble3D val="0"/>
            <c:extLst>
              <c:ext xmlns:c16="http://schemas.microsoft.com/office/drawing/2014/chart" uri="{C3380CC4-5D6E-409C-BE32-E72D297353CC}">
                <c16:uniqueId val="{00000006-F5EA-4F28-AD53-0FBA4020B323}"/>
              </c:ext>
            </c:extLst>
          </c:dPt>
          <c:dPt>
            <c:idx val="7"/>
            <c:invertIfNegative val="0"/>
            <c:bubble3D val="0"/>
            <c:extLst>
              <c:ext xmlns:c16="http://schemas.microsoft.com/office/drawing/2014/chart" uri="{C3380CC4-5D6E-409C-BE32-E72D297353CC}">
                <c16:uniqueId val="{00000007-F5EA-4F28-AD53-0FBA4020B323}"/>
              </c:ext>
            </c:extLst>
          </c:dPt>
          <c:dPt>
            <c:idx val="8"/>
            <c:invertIfNegative val="0"/>
            <c:bubble3D val="0"/>
            <c:extLst>
              <c:ext xmlns:c16="http://schemas.microsoft.com/office/drawing/2014/chart" uri="{C3380CC4-5D6E-409C-BE32-E72D297353CC}">
                <c16:uniqueId val="{00000008-F5EA-4F28-AD53-0FBA4020B323}"/>
              </c:ext>
            </c:extLst>
          </c:dPt>
          <c:dPt>
            <c:idx val="9"/>
            <c:invertIfNegative val="0"/>
            <c:bubble3D val="0"/>
            <c:extLst>
              <c:ext xmlns:c16="http://schemas.microsoft.com/office/drawing/2014/chart" uri="{C3380CC4-5D6E-409C-BE32-E72D297353CC}">
                <c16:uniqueId val="{00000009-F5EA-4F28-AD53-0FBA4020B323}"/>
              </c:ext>
            </c:extLst>
          </c:dPt>
          <c:dPt>
            <c:idx val="10"/>
            <c:invertIfNegative val="0"/>
            <c:bubble3D val="0"/>
            <c:extLst>
              <c:ext xmlns:c16="http://schemas.microsoft.com/office/drawing/2014/chart" uri="{C3380CC4-5D6E-409C-BE32-E72D297353CC}">
                <c16:uniqueId val="{0000000A-F5EA-4F28-AD53-0FBA4020B323}"/>
              </c:ext>
            </c:extLst>
          </c:dPt>
          <c:dPt>
            <c:idx val="11"/>
            <c:invertIfNegative val="0"/>
            <c:bubble3D val="0"/>
            <c:extLst>
              <c:ext xmlns:c16="http://schemas.microsoft.com/office/drawing/2014/chart" uri="{C3380CC4-5D6E-409C-BE32-E72D297353CC}">
                <c16:uniqueId val="{0000000B-F5EA-4F28-AD53-0FBA4020B323}"/>
              </c:ext>
            </c:extLst>
          </c:dPt>
          <c:dPt>
            <c:idx val="12"/>
            <c:invertIfNegative val="0"/>
            <c:bubble3D val="0"/>
            <c:extLst>
              <c:ext xmlns:c16="http://schemas.microsoft.com/office/drawing/2014/chart" uri="{C3380CC4-5D6E-409C-BE32-E72D297353CC}">
                <c16:uniqueId val="{0000000C-F5EA-4F28-AD53-0FBA4020B323}"/>
              </c:ext>
            </c:extLst>
          </c:dPt>
          <c:dPt>
            <c:idx val="13"/>
            <c:invertIfNegative val="0"/>
            <c:bubble3D val="0"/>
            <c:extLst>
              <c:ext xmlns:c16="http://schemas.microsoft.com/office/drawing/2014/chart" uri="{C3380CC4-5D6E-409C-BE32-E72D297353CC}">
                <c16:uniqueId val="{0000000D-F5EA-4F28-AD53-0FBA4020B323}"/>
              </c:ext>
            </c:extLst>
          </c:dPt>
          <c:dPt>
            <c:idx val="14"/>
            <c:invertIfNegative val="0"/>
            <c:bubble3D val="0"/>
            <c:extLst>
              <c:ext xmlns:c16="http://schemas.microsoft.com/office/drawing/2014/chart" uri="{C3380CC4-5D6E-409C-BE32-E72D297353CC}">
                <c16:uniqueId val="{0000000E-F5EA-4F28-AD53-0FBA4020B323}"/>
              </c:ext>
            </c:extLst>
          </c:dPt>
          <c:dPt>
            <c:idx val="15"/>
            <c:invertIfNegative val="0"/>
            <c:bubble3D val="0"/>
            <c:extLst>
              <c:ext xmlns:c16="http://schemas.microsoft.com/office/drawing/2014/chart" uri="{C3380CC4-5D6E-409C-BE32-E72D297353CC}">
                <c16:uniqueId val="{0000000F-F5EA-4F28-AD53-0FBA4020B323}"/>
              </c:ext>
            </c:extLst>
          </c:dPt>
          <c:dPt>
            <c:idx val="16"/>
            <c:invertIfNegative val="0"/>
            <c:bubble3D val="0"/>
            <c:extLst>
              <c:ext xmlns:c16="http://schemas.microsoft.com/office/drawing/2014/chart" uri="{C3380CC4-5D6E-409C-BE32-E72D297353CC}">
                <c16:uniqueId val="{00000010-F5EA-4F28-AD53-0FBA4020B323}"/>
              </c:ext>
            </c:extLst>
          </c:dPt>
          <c:dPt>
            <c:idx val="17"/>
            <c:invertIfNegative val="0"/>
            <c:bubble3D val="0"/>
            <c:extLst>
              <c:ext xmlns:c16="http://schemas.microsoft.com/office/drawing/2014/chart" uri="{C3380CC4-5D6E-409C-BE32-E72D297353CC}">
                <c16:uniqueId val="{00000011-F5EA-4F28-AD53-0FBA4020B323}"/>
              </c:ext>
            </c:extLst>
          </c:dPt>
          <c:dPt>
            <c:idx val="18"/>
            <c:invertIfNegative val="0"/>
            <c:bubble3D val="0"/>
            <c:extLst>
              <c:ext xmlns:c16="http://schemas.microsoft.com/office/drawing/2014/chart" uri="{C3380CC4-5D6E-409C-BE32-E72D297353CC}">
                <c16:uniqueId val="{00000012-F5EA-4F28-AD53-0FBA4020B323}"/>
              </c:ext>
            </c:extLst>
          </c:dPt>
          <c:dPt>
            <c:idx val="19"/>
            <c:invertIfNegative val="0"/>
            <c:bubble3D val="0"/>
            <c:extLst>
              <c:ext xmlns:c16="http://schemas.microsoft.com/office/drawing/2014/chart" uri="{C3380CC4-5D6E-409C-BE32-E72D297353CC}">
                <c16:uniqueId val="{00000013-F5EA-4F28-AD53-0FBA4020B323}"/>
              </c:ext>
            </c:extLst>
          </c:dPt>
          <c:dPt>
            <c:idx val="20"/>
            <c:invertIfNegative val="0"/>
            <c:bubble3D val="0"/>
            <c:extLst>
              <c:ext xmlns:c16="http://schemas.microsoft.com/office/drawing/2014/chart" uri="{C3380CC4-5D6E-409C-BE32-E72D297353CC}">
                <c16:uniqueId val="{00000014-F5EA-4F28-AD53-0FBA4020B323}"/>
              </c:ext>
            </c:extLst>
          </c:dPt>
          <c:dPt>
            <c:idx val="21"/>
            <c:invertIfNegative val="0"/>
            <c:bubble3D val="0"/>
            <c:extLst>
              <c:ext xmlns:c16="http://schemas.microsoft.com/office/drawing/2014/chart" uri="{C3380CC4-5D6E-409C-BE32-E72D297353CC}">
                <c16:uniqueId val="{00000015-F5EA-4F28-AD53-0FBA4020B323}"/>
              </c:ext>
            </c:extLst>
          </c:dPt>
          <c:dPt>
            <c:idx val="22"/>
            <c:invertIfNegative val="0"/>
            <c:bubble3D val="0"/>
            <c:extLst>
              <c:ext xmlns:c16="http://schemas.microsoft.com/office/drawing/2014/chart" uri="{C3380CC4-5D6E-409C-BE32-E72D297353CC}">
                <c16:uniqueId val="{00000016-F5EA-4F28-AD53-0FBA4020B323}"/>
              </c:ext>
            </c:extLst>
          </c:dPt>
          <c:dPt>
            <c:idx val="23"/>
            <c:invertIfNegative val="0"/>
            <c:bubble3D val="0"/>
            <c:extLst>
              <c:ext xmlns:c16="http://schemas.microsoft.com/office/drawing/2014/chart" uri="{C3380CC4-5D6E-409C-BE32-E72D297353CC}">
                <c16:uniqueId val="{00000017-F5EA-4F28-AD53-0FBA4020B323}"/>
              </c:ext>
            </c:extLst>
          </c:dPt>
          <c:dPt>
            <c:idx val="24"/>
            <c:invertIfNegative val="0"/>
            <c:bubble3D val="0"/>
            <c:extLst>
              <c:ext xmlns:c16="http://schemas.microsoft.com/office/drawing/2014/chart" uri="{C3380CC4-5D6E-409C-BE32-E72D297353CC}">
                <c16:uniqueId val="{00000018-F5EA-4F28-AD53-0FBA4020B323}"/>
              </c:ext>
            </c:extLst>
          </c:dPt>
          <c:dPt>
            <c:idx val="25"/>
            <c:invertIfNegative val="0"/>
            <c:bubble3D val="0"/>
            <c:extLst>
              <c:ext xmlns:c16="http://schemas.microsoft.com/office/drawing/2014/chart" uri="{C3380CC4-5D6E-409C-BE32-E72D297353CC}">
                <c16:uniqueId val="{00000019-F5EA-4F28-AD53-0FBA4020B323}"/>
              </c:ext>
            </c:extLst>
          </c:dPt>
          <c:dPt>
            <c:idx val="26"/>
            <c:invertIfNegative val="0"/>
            <c:bubble3D val="0"/>
            <c:extLst>
              <c:ext xmlns:c16="http://schemas.microsoft.com/office/drawing/2014/chart" uri="{C3380CC4-5D6E-409C-BE32-E72D297353CC}">
                <c16:uniqueId val="{0000001A-F5EA-4F28-AD53-0FBA4020B323}"/>
              </c:ext>
            </c:extLst>
          </c:dPt>
          <c:dPt>
            <c:idx val="27"/>
            <c:invertIfNegative val="0"/>
            <c:bubble3D val="0"/>
            <c:extLst>
              <c:ext xmlns:c16="http://schemas.microsoft.com/office/drawing/2014/chart" uri="{C3380CC4-5D6E-409C-BE32-E72D297353CC}">
                <c16:uniqueId val="{0000001B-F5EA-4F28-AD53-0FBA4020B323}"/>
              </c:ext>
            </c:extLst>
          </c:dPt>
          <c:dPt>
            <c:idx val="28"/>
            <c:invertIfNegative val="0"/>
            <c:bubble3D val="0"/>
            <c:spPr>
              <a:solidFill>
                <a:srgbClr val="FBBB27"/>
              </a:solidFill>
            </c:spPr>
            <c:extLst>
              <c:ext xmlns:c16="http://schemas.microsoft.com/office/drawing/2014/chart" uri="{C3380CC4-5D6E-409C-BE32-E72D297353CC}">
                <c16:uniqueId val="{0000001D-F5EA-4F28-AD53-0FBA4020B323}"/>
              </c:ext>
            </c:extLst>
          </c:dPt>
          <c:dPt>
            <c:idx val="29"/>
            <c:invertIfNegative val="0"/>
            <c:bubble3D val="0"/>
            <c:extLst>
              <c:ext xmlns:c16="http://schemas.microsoft.com/office/drawing/2014/chart" uri="{C3380CC4-5D6E-409C-BE32-E72D297353CC}">
                <c16:uniqueId val="{0000001E-F5EA-4F28-AD53-0FBA4020B323}"/>
              </c:ext>
            </c:extLst>
          </c:dPt>
          <c:dPt>
            <c:idx val="30"/>
            <c:invertIfNegative val="0"/>
            <c:bubble3D val="0"/>
            <c:extLst>
              <c:ext xmlns:c16="http://schemas.microsoft.com/office/drawing/2014/chart" uri="{C3380CC4-5D6E-409C-BE32-E72D297353CC}">
                <c16:uniqueId val="{0000001F-F5EA-4F28-AD53-0FBA4020B323}"/>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'F128'!$A$10:$A$40</c:f>
              <c:strCache>
                <c:ptCount val="31"/>
                <c:pt idx="0">
                  <c:v>Baja California</c:v>
                </c:pt>
                <c:pt idx="1">
                  <c:v>Baja California Sur</c:v>
                </c:pt>
                <c:pt idx="2">
                  <c:v>Campeche</c:v>
                </c:pt>
                <c:pt idx="3">
                  <c:v>Chiapas</c:v>
                </c:pt>
                <c:pt idx="4">
                  <c:v>Durango</c:v>
                </c:pt>
                <c:pt idx="5">
                  <c:v>Guerrero</c:v>
                </c:pt>
                <c:pt idx="6">
                  <c:v>Morelos</c:v>
                </c:pt>
                <c:pt idx="7">
                  <c:v>Nayarit</c:v>
                </c:pt>
                <c:pt idx="8">
                  <c:v>Nuevo León</c:v>
                </c:pt>
                <c:pt idx="9">
                  <c:v>Sonora</c:v>
                </c:pt>
                <c:pt idx="10">
                  <c:v>Tabasco</c:v>
                </c:pt>
                <c:pt idx="11">
                  <c:v>Veracruz</c:v>
                </c:pt>
                <c:pt idx="12">
                  <c:v>Coahuila</c:v>
                </c:pt>
                <c:pt idx="13">
                  <c:v>Oaxaca</c:v>
                </c:pt>
                <c:pt idx="14">
                  <c:v>Tamaulipas</c:v>
                </c:pt>
                <c:pt idx="15">
                  <c:v>Tlaxcala</c:v>
                </c:pt>
                <c:pt idx="16">
                  <c:v>Chihuahua</c:v>
                </c:pt>
                <c:pt idx="17">
                  <c:v>Yucatán</c:v>
                </c:pt>
                <c:pt idx="18">
                  <c:v>Quintana Roo</c:v>
                </c:pt>
                <c:pt idx="19">
                  <c:v>Colima</c:v>
                </c:pt>
                <c:pt idx="20">
                  <c:v>Hidalgo</c:v>
                </c:pt>
                <c:pt idx="21">
                  <c:v>Puebla</c:v>
                </c:pt>
                <c:pt idx="22">
                  <c:v>San Luis Potosí</c:v>
                </c:pt>
                <c:pt idx="23">
                  <c:v>Sinaloa</c:v>
                </c:pt>
                <c:pt idx="24">
                  <c:v>Michoacán</c:v>
                </c:pt>
                <c:pt idx="25">
                  <c:v>Zacatecas</c:v>
                </c:pt>
                <c:pt idx="26">
                  <c:v>Guanajuato</c:v>
                </c:pt>
                <c:pt idx="27">
                  <c:v>Querétaro</c:v>
                </c:pt>
                <c:pt idx="28">
                  <c:v>Jalisco</c:v>
                </c:pt>
                <c:pt idx="29">
                  <c:v>Estado de México</c:v>
                </c:pt>
                <c:pt idx="30">
                  <c:v>Aguascalientes</c:v>
                </c:pt>
              </c:strCache>
            </c:strRef>
          </c:cat>
          <c:val>
            <c:numRef>
              <c:f>'F128'!$B$10:$B$40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2</c:v>
                </c:pt>
                <c:pt idx="17">
                  <c:v>2</c:v>
                </c:pt>
                <c:pt idx="18">
                  <c:v>3</c:v>
                </c:pt>
                <c:pt idx="19">
                  <c:v>4</c:v>
                </c:pt>
                <c:pt idx="20">
                  <c:v>4</c:v>
                </c:pt>
                <c:pt idx="21">
                  <c:v>4</c:v>
                </c:pt>
                <c:pt idx="22">
                  <c:v>4</c:v>
                </c:pt>
                <c:pt idx="23">
                  <c:v>6</c:v>
                </c:pt>
                <c:pt idx="24">
                  <c:v>8</c:v>
                </c:pt>
                <c:pt idx="25">
                  <c:v>12</c:v>
                </c:pt>
                <c:pt idx="26">
                  <c:v>14</c:v>
                </c:pt>
                <c:pt idx="27">
                  <c:v>14</c:v>
                </c:pt>
                <c:pt idx="28">
                  <c:v>22</c:v>
                </c:pt>
                <c:pt idx="29">
                  <c:v>49</c:v>
                </c:pt>
                <c:pt idx="30">
                  <c:v>58</c:v>
                </c:pt>
              </c:numCache>
            </c:numRef>
          </c:val>
          <c:extLst>
            <c:ext xmlns:c16="http://schemas.microsoft.com/office/drawing/2014/chart" uri="{C3380CC4-5D6E-409C-BE32-E72D297353CC}">
              <c16:uniqueId val="{00000020-F5EA-4F28-AD53-0FBA4020B323}"/>
            </c:ext>
          </c:extLst>
        </c:ser>
        <c:dLbls>
          <c:showLegendKey val="0"/>
          <c:showVal val="0"/>
          <c:showCatName val="0"/>
          <c:showSerName val="0"/>
          <c:showPercent val="0"/>
          <c:showBubbleSize val="0"/>
        </c:dLbls>
        <c:gapWidth val="150"/>
        <c:axId val="142026064"/>
        <c:axId val="143884256"/>
      </c:barChart>
      <c:catAx>
        <c:axId val="142026064"/>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3884256"/>
        <c:crosses val="autoZero"/>
        <c:auto val="1"/>
        <c:lblAlgn val="ctr"/>
        <c:lblOffset val="100"/>
        <c:noMultiLvlLbl val="0"/>
      </c:catAx>
      <c:valAx>
        <c:axId val="143884256"/>
        <c:scaling>
          <c:orientation val="minMax"/>
        </c:scaling>
        <c:delete val="1"/>
        <c:axPos val="b"/>
        <c:numFmt formatCode="General" sourceLinked="1"/>
        <c:majorTickMark val="out"/>
        <c:minorTickMark val="none"/>
        <c:tickLblPos val="nextTo"/>
        <c:crossAx val="142026064"/>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'F129'!$B$9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4534-4856-8895-E4C06BF801F0}"/>
              </c:ext>
            </c:extLst>
          </c:dPt>
          <c:dPt>
            <c:idx val="1"/>
            <c:invertIfNegative val="0"/>
            <c:bubble3D val="0"/>
            <c:extLst>
              <c:ext xmlns:c16="http://schemas.microsoft.com/office/drawing/2014/chart" uri="{C3380CC4-5D6E-409C-BE32-E72D297353CC}">
                <c16:uniqueId val="{00000001-4534-4856-8895-E4C06BF801F0}"/>
              </c:ext>
            </c:extLst>
          </c:dPt>
          <c:dPt>
            <c:idx val="2"/>
            <c:invertIfNegative val="0"/>
            <c:bubble3D val="0"/>
            <c:extLst>
              <c:ext xmlns:c16="http://schemas.microsoft.com/office/drawing/2014/chart" uri="{C3380CC4-5D6E-409C-BE32-E72D297353CC}">
                <c16:uniqueId val="{00000002-4534-4856-8895-E4C06BF801F0}"/>
              </c:ext>
            </c:extLst>
          </c:dPt>
          <c:dPt>
            <c:idx val="3"/>
            <c:invertIfNegative val="0"/>
            <c:bubble3D val="0"/>
            <c:extLst>
              <c:ext xmlns:c16="http://schemas.microsoft.com/office/drawing/2014/chart" uri="{C3380CC4-5D6E-409C-BE32-E72D297353CC}">
                <c16:uniqueId val="{00000003-4534-4856-8895-E4C06BF801F0}"/>
              </c:ext>
            </c:extLst>
          </c:dPt>
          <c:dPt>
            <c:idx val="4"/>
            <c:invertIfNegative val="0"/>
            <c:bubble3D val="0"/>
            <c:extLst>
              <c:ext xmlns:c16="http://schemas.microsoft.com/office/drawing/2014/chart" uri="{C3380CC4-5D6E-409C-BE32-E72D297353CC}">
                <c16:uniqueId val="{00000004-4534-4856-8895-E4C06BF801F0}"/>
              </c:ext>
            </c:extLst>
          </c:dPt>
          <c:dPt>
            <c:idx val="5"/>
            <c:invertIfNegative val="0"/>
            <c:bubble3D val="0"/>
            <c:extLst>
              <c:ext xmlns:c16="http://schemas.microsoft.com/office/drawing/2014/chart" uri="{C3380CC4-5D6E-409C-BE32-E72D297353CC}">
                <c16:uniqueId val="{00000005-4534-4856-8895-E4C06BF801F0}"/>
              </c:ext>
            </c:extLst>
          </c:dPt>
          <c:dPt>
            <c:idx val="6"/>
            <c:invertIfNegative val="0"/>
            <c:bubble3D val="0"/>
            <c:extLst>
              <c:ext xmlns:c16="http://schemas.microsoft.com/office/drawing/2014/chart" uri="{C3380CC4-5D6E-409C-BE32-E72D297353CC}">
                <c16:uniqueId val="{00000006-4534-4856-8895-E4C06BF801F0}"/>
              </c:ext>
            </c:extLst>
          </c:dPt>
          <c:dPt>
            <c:idx val="7"/>
            <c:invertIfNegative val="0"/>
            <c:bubble3D val="0"/>
            <c:extLst>
              <c:ext xmlns:c16="http://schemas.microsoft.com/office/drawing/2014/chart" uri="{C3380CC4-5D6E-409C-BE32-E72D297353CC}">
                <c16:uniqueId val="{00000007-4534-4856-8895-E4C06BF801F0}"/>
              </c:ext>
            </c:extLst>
          </c:dPt>
          <c:dPt>
            <c:idx val="8"/>
            <c:invertIfNegative val="0"/>
            <c:bubble3D val="0"/>
            <c:extLst>
              <c:ext xmlns:c16="http://schemas.microsoft.com/office/drawing/2014/chart" uri="{C3380CC4-5D6E-409C-BE32-E72D297353CC}">
                <c16:uniqueId val="{00000008-4534-4856-8895-E4C06BF801F0}"/>
              </c:ext>
            </c:extLst>
          </c:dPt>
          <c:dPt>
            <c:idx val="9"/>
            <c:invertIfNegative val="0"/>
            <c:bubble3D val="0"/>
            <c:extLst>
              <c:ext xmlns:c16="http://schemas.microsoft.com/office/drawing/2014/chart" uri="{C3380CC4-5D6E-409C-BE32-E72D297353CC}">
                <c16:uniqueId val="{00000009-4534-4856-8895-E4C06BF801F0}"/>
              </c:ext>
            </c:extLst>
          </c:dPt>
          <c:dPt>
            <c:idx val="10"/>
            <c:invertIfNegative val="0"/>
            <c:bubble3D val="0"/>
            <c:extLst>
              <c:ext xmlns:c16="http://schemas.microsoft.com/office/drawing/2014/chart" uri="{C3380CC4-5D6E-409C-BE32-E72D297353CC}">
                <c16:uniqueId val="{0000000A-4534-4856-8895-E4C06BF801F0}"/>
              </c:ext>
            </c:extLst>
          </c:dPt>
          <c:dPt>
            <c:idx val="11"/>
            <c:invertIfNegative val="0"/>
            <c:bubble3D val="0"/>
            <c:extLst>
              <c:ext xmlns:c16="http://schemas.microsoft.com/office/drawing/2014/chart" uri="{C3380CC4-5D6E-409C-BE32-E72D297353CC}">
                <c16:uniqueId val="{0000000B-4534-4856-8895-E4C06BF801F0}"/>
              </c:ext>
            </c:extLst>
          </c:dPt>
          <c:dPt>
            <c:idx val="12"/>
            <c:invertIfNegative val="0"/>
            <c:bubble3D val="0"/>
            <c:extLst>
              <c:ext xmlns:c16="http://schemas.microsoft.com/office/drawing/2014/chart" uri="{C3380CC4-5D6E-409C-BE32-E72D297353CC}">
                <c16:uniqueId val="{0000000C-4534-4856-8895-E4C06BF801F0}"/>
              </c:ext>
            </c:extLst>
          </c:dPt>
          <c:dPt>
            <c:idx val="13"/>
            <c:invertIfNegative val="0"/>
            <c:bubble3D val="0"/>
            <c:extLst>
              <c:ext xmlns:c16="http://schemas.microsoft.com/office/drawing/2014/chart" uri="{C3380CC4-5D6E-409C-BE32-E72D297353CC}">
                <c16:uniqueId val="{0000000D-4534-4856-8895-E4C06BF801F0}"/>
              </c:ext>
            </c:extLst>
          </c:dPt>
          <c:dPt>
            <c:idx val="14"/>
            <c:invertIfNegative val="0"/>
            <c:bubble3D val="0"/>
            <c:extLst>
              <c:ext xmlns:c16="http://schemas.microsoft.com/office/drawing/2014/chart" uri="{C3380CC4-5D6E-409C-BE32-E72D297353CC}">
                <c16:uniqueId val="{0000000E-4534-4856-8895-E4C06BF801F0}"/>
              </c:ext>
            </c:extLst>
          </c:dPt>
          <c:dPt>
            <c:idx val="15"/>
            <c:invertIfNegative val="0"/>
            <c:bubble3D val="0"/>
            <c:extLst>
              <c:ext xmlns:c16="http://schemas.microsoft.com/office/drawing/2014/chart" uri="{C3380CC4-5D6E-409C-BE32-E72D297353CC}">
                <c16:uniqueId val="{0000000F-4534-4856-8895-E4C06BF801F0}"/>
              </c:ext>
            </c:extLst>
          </c:dPt>
          <c:dPt>
            <c:idx val="16"/>
            <c:invertIfNegative val="0"/>
            <c:bubble3D val="0"/>
            <c:extLst>
              <c:ext xmlns:c16="http://schemas.microsoft.com/office/drawing/2014/chart" uri="{C3380CC4-5D6E-409C-BE32-E72D297353CC}">
                <c16:uniqueId val="{00000010-4534-4856-8895-E4C06BF801F0}"/>
              </c:ext>
            </c:extLst>
          </c:dPt>
          <c:dPt>
            <c:idx val="17"/>
            <c:invertIfNegative val="0"/>
            <c:bubble3D val="0"/>
            <c:extLst>
              <c:ext xmlns:c16="http://schemas.microsoft.com/office/drawing/2014/chart" uri="{C3380CC4-5D6E-409C-BE32-E72D297353CC}">
                <c16:uniqueId val="{00000011-4534-4856-8895-E4C06BF801F0}"/>
              </c:ext>
            </c:extLst>
          </c:dPt>
          <c:dPt>
            <c:idx val="18"/>
            <c:invertIfNegative val="0"/>
            <c:bubble3D val="0"/>
            <c:extLst>
              <c:ext xmlns:c16="http://schemas.microsoft.com/office/drawing/2014/chart" uri="{C3380CC4-5D6E-409C-BE32-E72D297353CC}">
                <c16:uniqueId val="{00000012-4534-4856-8895-E4C06BF801F0}"/>
              </c:ext>
            </c:extLst>
          </c:dPt>
          <c:dPt>
            <c:idx val="19"/>
            <c:invertIfNegative val="0"/>
            <c:bubble3D val="0"/>
            <c:extLst>
              <c:ext xmlns:c16="http://schemas.microsoft.com/office/drawing/2014/chart" uri="{C3380CC4-5D6E-409C-BE32-E72D297353CC}">
                <c16:uniqueId val="{00000013-4534-4856-8895-E4C06BF801F0}"/>
              </c:ext>
            </c:extLst>
          </c:dPt>
          <c:dPt>
            <c:idx val="20"/>
            <c:invertIfNegative val="0"/>
            <c:bubble3D val="0"/>
            <c:extLst>
              <c:ext xmlns:c16="http://schemas.microsoft.com/office/drawing/2014/chart" uri="{C3380CC4-5D6E-409C-BE32-E72D297353CC}">
                <c16:uniqueId val="{00000014-4534-4856-8895-E4C06BF801F0}"/>
              </c:ext>
            </c:extLst>
          </c:dPt>
          <c:dPt>
            <c:idx val="21"/>
            <c:invertIfNegative val="0"/>
            <c:bubble3D val="0"/>
            <c:extLst>
              <c:ext xmlns:c16="http://schemas.microsoft.com/office/drawing/2014/chart" uri="{C3380CC4-5D6E-409C-BE32-E72D297353CC}">
                <c16:uniqueId val="{00000015-4534-4856-8895-E4C06BF801F0}"/>
              </c:ext>
            </c:extLst>
          </c:dPt>
          <c:dPt>
            <c:idx val="22"/>
            <c:invertIfNegative val="0"/>
            <c:bubble3D val="0"/>
            <c:extLst>
              <c:ext xmlns:c16="http://schemas.microsoft.com/office/drawing/2014/chart" uri="{C3380CC4-5D6E-409C-BE32-E72D297353CC}">
                <c16:uniqueId val="{00000016-4534-4856-8895-E4C06BF801F0}"/>
              </c:ext>
            </c:extLst>
          </c:dPt>
          <c:dPt>
            <c:idx val="23"/>
            <c:invertIfNegative val="0"/>
            <c:bubble3D val="0"/>
            <c:extLst>
              <c:ext xmlns:c16="http://schemas.microsoft.com/office/drawing/2014/chart" uri="{C3380CC4-5D6E-409C-BE32-E72D297353CC}">
                <c16:uniqueId val="{00000017-4534-4856-8895-E4C06BF801F0}"/>
              </c:ext>
            </c:extLst>
          </c:dPt>
          <c:dPt>
            <c:idx val="24"/>
            <c:invertIfNegative val="0"/>
            <c:bubble3D val="0"/>
            <c:extLst>
              <c:ext xmlns:c16="http://schemas.microsoft.com/office/drawing/2014/chart" uri="{C3380CC4-5D6E-409C-BE32-E72D297353CC}">
                <c16:uniqueId val="{00000018-4534-4856-8895-E4C06BF801F0}"/>
              </c:ext>
            </c:extLst>
          </c:dPt>
          <c:dPt>
            <c:idx val="25"/>
            <c:invertIfNegative val="0"/>
            <c:bubble3D val="0"/>
            <c:extLst>
              <c:ext xmlns:c16="http://schemas.microsoft.com/office/drawing/2014/chart" uri="{C3380CC4-5D6E-409C-BE32-E72D297353CC}">
                <c16:uniqueId val="{00000019-4534-4856-8895-E4C06BF801F0}"/>
              </c:ext>
            </c:extLst>
          </c:dPt>
          <c:dPt>
            <c:idx val="26"/>
            <c:invertIfNegative val="0"/>
            <c:bubble3D val="0"/>
            <c:extLst>
              <c:ext xmlns:c16="http://schemas.microsoft.com/office/drawing/2014/chart" uri="{C3380CC4-5D6E-409C-BE32-E72D297353CC}">
                <c16:uniqueId val="{0000001A-4534-4856-8895-E4C06BF801F0}"/>
              </c:ext>
            </c:extLst>
          </c:dPt>
          <c:dPt>
            <c:idx val="27"/>
            <c:invertIfNegative val="0"/>
            <c:bubble3D val="0"/>
            <c:extLst>
              <c:ext xmlns:c16="http://schemas.microsoft.com/office/drawing/2014/chart" uri="{C3380CC4-5D6E-409C-BE32-E72D297353CC}">
                <c16:uniqueId val="{0000001B-4534-4856-8895-E4C06BF801F0}"/>
              </c:ext>
            </c:extLst>
          </c:dPt>
          <c:dPt>
            <c:idx val="28"/>
            <c:invertIfNegative val="0"/>
            <c:bubble3D val="0"/>
            <c:spPr>
              <a:solidFill>
                <a:srgbClr val="FBBB27"/>
              </a:solidFill>
            </c:spPr>
            <c:extLst>
              <c:ext xmlns:c16="http://schemas.microsoft.com/office/drawing/2014/chart" uri="{C3380CC4-5D6E-409C-BE32-E72D297353CC}">
                <c16:uniqueId val="{0000001D-4534-4856-8895-E4C06BF801F0}"/>
              </c:ext>
            </c:extLst>
          </c:dPt>
          <c:dPt>
            <c:idx val="29"/>
            <c:invertIfNegative val="0"/>
            <c:bubble3D val="0"/>
            <c:extLst>
              <c:ext xmlns:c16="http://schemas.microsoft.com/office/drawing/2014/chart" uri="{C3380CC4-5D6E-409C-BE32-E72D297353CC}">
                <c16:uniqueId val="{0000001E-4534-4856-8895-E4C06BF801F0}"/>
              </c:ext>
            </c:extLst>
          </c:dPt>
          <c:dPt>
            <c:idx val="30"/>
            <c:invertIfNegative val="0"/>
            <c:bubble3D val="0"/>
            <c:extLst>
              <c:ext xmlns:c16="http://schemas.microsoft.com/office/drawing/2014/chart" uri="{C3380CC4-5D6E-409C-BE32-E72D297353CC}">
                <c16:uniqueId val="{0000001F-4534-4856-8895-E4C06BF801F0}"/>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'F129'!$A$10:$A$40</c:f>
              <c:strCache>
                <c:ptCount val="31"/>
                <c:pt idx="0">
                  <c:v>Baja California Sur</c:v>
                </c:pt>
                <c:pt idx="1">
                  <c:v>Campeche</c:v>
                </c:pt>
                <c:pt idx="2">
                  <c:v>Coahuila</c:v>
                </c:pt>
                <c:pt idx="3">
                  <c:v>Chiapas</c:v>
                </c:pt>
                <c:pt idx="4">
                  <c:v>Chihuahua</c:v>
                </c:pt>
                <c:pt idx="5">
                  <c:v>Durango</c:v>
                </c:pt>
                <c:pt idx="6">
                  <c:v>Guerrero</c:v>
                </c:pt>
                <c:pt idx="7">
                  <c:v>Hidalgo</c:v>
                </c:pt>
                <c:pt idx="8">
                  <c:v>Estado de México</c:v>
                </c:pt>
                <c:pt idx="9">
                  <c:v>Nayarit</c:v>
                </c:pt>
                <c:pt idx="10">
                  <c:v>Nuevo León</c:v>
                </c:pt>
                <c:pt idx="11">
                  <c:v>Puebla</c:v>
                </c:pt>
                <c:pt idx="12">
                  <c:v>Querétaro</c:v>
                </c:pt>
                <c:pt idx="13">
                  <c:v>Quintana Roo</c:v>
                </c:pt>
                <c:pt idx="14">
                  <c:v>San Luis Potosí</c:v>
                </c:pt>
                <c:pt idx="15">
                  <c:v>Tabasco</c:v>
                </c:pt>
                <c:pt idx="16">
                  <c:v>Tlaxcala</c:v>
                </c:pt>
                <c:pt idx="17">
                  <c:v>Veracruz</c:v>
                </c:pt>
                <c:pt idx="18">
                  <c:v>Yucatán</c:v>
                </c:pt>
                <c:pt idx="19">
                  <c:v>Morelos</c:v>
                </c:pt>
                <c:pt idx="20">
                  <c:v>Oaxaca</c:v>
                </c:pt>
                <c:pt idx="21">
                  <c:v>Sonora</c:v>
                </c:pt>
                <c:pt idx="22">
                  <c:v>Tamaulipas</c:v>
                </c:pt>
                <c:pt idx="23">
                  <c:v>Zacatecas</c:v>
                </c:pt>
                <c:pt idx="24">
                  <c:v>Baja California</c:v>
                </c:pt>
                <c:pt idx="25">
                  <c:v>Colima</c:v>
                </c:pt>
                <c:pt idx="26">
                  <c:v>Aguascalientes</c:v>
                </c:pt>
                <c:pt idx="27">
                  <c:v>Sinaloa</c:v>
                </c:pt>
                <c:pt idx="28">
                  <c:v>Jalisco</c:v>
                </c:pt>
                <c:pt idx="29">
                  <c:v>Guanajuato</c:v>
                </c:pt>
                <c:pt idx="30">
                  <c:v>Michoacán</c:v>
                </c:pt>
              </c:strCache>
            </c:strRef>
          </c:cat>
          <c:val>
            <c:numRef>
              <c:f>'F129'!$B$10:$B$40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2</c:v>
                </c:pt>
                <c:pt idx="25">
                  <c:v>2</c:v>
                </c:pt>
                <c:pt idx="26">
                  <c:v>4</c:v>
                </c:pt>
                <c:pt idx="27">
                  <c:v>4</c:v>
                </c:pt>
                <c:pt idx="28">
                  <c:v>8</c:v>
                </c:pt>
                <c:pt idx="29">
                  <c:v>9</c:v>
                </c:pt>
                <c:pt idx="30">
                  <c:v>9</c:v>
                </c:pt>
              </c:numCache>
            </c:numRef>
          </c:val>
          <c:extLst>
            <c:ext xmlns:c16="http://schemas.microsoft.com/office/drawing/2014/chart" uri="{C3380CC4-5D6E-409C-BE32-E72D297353CC}">
              <c16:uniqueId val="{00000020-4534-4856-8895-E4C06BF801F0}"/>
            </c:ext>
          </c:extLst>
        </c:ser>
        <c:dLbls>
          <c:showLegendKey val="0"/>
          <c:showVal val="0"/>
          <c:showCatName val="0"/>
          <c:showSerName val="0"/>
          <c:showPercent val="0"/>
          <c:showBubbleSize val="0"/>
        </c:dLbls>
        <c:gapWidth val="150"/>
        <c:axId val="143885040"/>
        <c:axId val="143885432"/>
      </c:barChart>
      <c:catAx>
        <c:axId val="14388504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43885432"/>
        <c:crosses val="autoZero"/>
        <c:auto val="1"/>
        <c:lblAlgn val="ctr"/>
        <c:lblOffset val="100"/>
        <c:noMultiLvlLbl val="0"/>
      </c:catAx>
      <c:valAx>
        <c:axId val="143885432"/>
        <c:scaling>
          <c:orientation val="minMax"/>
        </c:scaling>
        <c:delete val="1"/>
        <c:axPos val="b"/>
        <c:numFmt formatCode="General" sourceLinked="1"/>
        <c:majorTickMark val="out"/>
        <c:minorTickMark val="none"/>
        <c:tickLblPos val="nextTo"/>
        <c:crossAx val="14388504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'F130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6F6-4E90-AC0F-803DDE63D09D}"/>
              </c:ext>
            </c:extLst>
          </c:dPt>
          <c:dPt>
            <c:idx val="1"/>
            <c:invertIfNegative val="0"/>
            <c:bubble3D val="0"/>
            <c:extLst>
              <c:ext xmlns:c16="http://schemas.microsoft.com/office/drawing/2014/chart" uri="{C3380CC4-5D6E-409C-BE32-E72D297353CC}">
                <c16:uniqueId val="{00000001-06F6-4E90-AC0F-803DDE63D09D}"/>
              </c:ext>
            </c:extLst>
          </c:dPt>
          <c:dPt>
            <c:idx val="2"/>
            <c:invertIfNegative val="0"/>
            <c:bubble3D val="0"/>
            <c:extLst>
              <c:ext xmlns:c16="http://schemas.microsoft.com/office/drawing/2014/chart" uri="{C3380CC4-5D6E-409C-BE32-E72D297353CC}">
                <c16:uniqueId val="{00000002-06F6-4E90-AC0F-803DDE63D09D}"/>
              </c:ext>
            </c:extLst>
          </c:dPt>
          <c:dPt>
            <c:idx val="3"/>
            <c:invertIfNegative val="0"/>
            <c:bubble3D val="0"/>
            <c:extLst>
              <c:ext xmlns:c16="http://schemas.microsoft.com/office/drawing/2014/chart" uri="{C3380CC4-5D6E-409C-BE32-E72D297353CC}">
                <c16:uniqueId val="{00000003-06F6-4E90-AC0F-803DDE63D09D}"/>
              </c:ext>
            </c:extLst>
          </c:dPt>
          <c:dPt>
            <c:idx val="4"/>
            <c:invertIfNegative val="0"/>
            <c:bubble3D val="0"/>
            <c:extLst>
              <c:ext xmlns:c16="http://schemas.microsoft.com/office/drawing/2014/chart" uri="{C3380CC4-5D6E-409C-BE32-E72D297353CC}">
                <c16:uniqueId val="{00000004-06F6-4E90-AC0F-803DDE63D09D}"/>
              </c:ext>
            </c:extLst>
          </c:dPt>
          <c:dPt>
            <c:idx val="5"/>
            <c:invertIfNegative val="0"/>
            <c:bubble3D val="0"/>
            <c:extLst>
              <c:ext xmlns:c16="http://schemas.microsoft.com/office/drawing/2014/chart" uri="{C3380CC4-5D6E-409C-BE32-E72D297353CC}">
                <c16:uniqueId val="{00000005-06F6-4E90-AC0F-803DDE63D09D}"/>
              </c:ext>
            </c:extLst>
          </c:dPt>
          <c:dPt>
            <c:idx val="6"/>
            <c:invertIfNegative val="0"/>
            <c:bubble3D val="0"/>
            <c:extLst>
              <c:ext xmlns:c16="http://schemas.microsoft.com/office/drawing/2014/chart" uri="{C3380CC4-5D6E-409C-BE32-E72D297353CC}">
                <c16:uniqueId val="{00000006-06F6-4E90-AC0F-803DDE63D09D}"/>
              </c:ext>
            </c:extLst>
          </c:dPt>
          <c:dPt>
            <c:idx val="7"/>
            <c:invertIfNegative val="0"/>
            <c:bubble3D val="0"/>
            <c:extLst>
              <c:ext xmlns:c16="http://schemas.microsoft.com/office/drawing/2014/chart" uri="{C3380CC4-5D6E-409C-BE32-E72D297353CC}">
                <c16:uniqueId val="{00000007-06F6-4E90-AC0F-803DDE63D09D}"/>
              </c:ext>
            </c:extLst>
          </c:dPt>
          <c:dPt>
            <c:idx val="8"/>
            <c:invertIfNegative val="0"/>
            <c:bubble3D val="0"/>
            <c:extLst>
              <c:ext xmlns:c16="http://schemas.microsoft.com/office/drawing/2014/chart" uri="{C3380CC4-5D6E-409C-BE32-E72D297353CC}">
                <c16:uniqueId val="{00000008-06F6-4E90-AC0F-803DDE63D09D}"/>
              </c:ext>
            </c:extLst>
          </c:dPt>
          <c:dPt>
            <c:idx val="9"/>
            <c:invertIfNegative val="0"/>
            <c:bubble3D val="0"/>
            <c:extLst>
              <c:ext xmlns:c16="http://schemas.microsoft.com/office/drawing/2014/chart" uri="{C3380CC4-5D6E-409C-BE32-E72D297353CC}">
                <c16:uniqueId val="{00000009-06F6-4E90-AC0F-803DDE63D09D}"/>
              </c:ext>
            </c:extLst>
          </c:dPt>
          <c:dPt>
            <c:idx val="10"/>
            <c:invertIfNegative val="0"/>
            <c:bubble3D val="0"/>
            <c:extLst>
              <c:ext xmlns:c16="http://schemas.microsoft.com/office/drawing/2014/chart" uri="{C3380CC4-5D6E-409C-BE32-E72D297353CC}">
                <c16:uniqueId val="{0000000A-06F6-4E90-AC0F-803DDE63D09D}"/>
              </c:ext>
            </c:extLst>
          </c:dPt>
          <c:dPt>
            <c:idx val="11"/>
            <c:invertIfNegative val="0"/>
            <c:bubble3D val="0"/>
            <c:extLst>
              <c:ext xmlns:c16="http://schemas.microsoft.com/office/drawing/2014/chart" uri="{C3380CC4-5D6E-409C-BE32-E72D297353CC}">
                <c16:uniqueId val="{0000000B-06F6-4E90-AC0F-803DDE63D09D}"/>
              </c:ext>
            </c:extLst>
          </c:dPt>
          <c:dPt>
            <c:idx val="12"/>
            <c:invertIfNegative val="0"/>
            <c:bubble3D val="0"/>
            <c:extLst>
              <c:ext xmlns:c16="http://schemas.microsoft.com/office/drawing/2014/chart" uri="{C3380CC4-5D6E-409C-BE32-E72D297353CC}">
                <c16:uniqueId val="{0000000C-06F6-4E90-AC0F-803DDE63D09D}"/>
              </c:ext>
            </c:extLst>
          </c:dPt>
          <c:dPt>
            <c:idx val="13"/>
            <c:invertIfNegative val="0"/>
            <c:bubble3D val="0"/>
            <c:extLst>
              <c:ext xmlns:c16="http://schemas.microsoft.com/office/drawing/2014/chart" uri="{C3380CC4-5D6E-409C-BE32-E72D297353CC}">
                <c16:uniqueId val="{0000000D-06F6-4E90-AC0F-803DDE63D09D}"/>
              </c:ext>
            </c:extLst>
          </c:dPt>
          <c:dPt>
            <c:idx val="14"/>
            <c:invertIfNegative val="0"/>
            <c:bubble3D val="0"/>
            <c:extLst>
              <c:ext xmlns:c16="http://schemas.microsoft.com/office/drawing/2014/chart" uri="{C3380CC4-5D6E-409C-BE32-E72D297353CC}">
                <c16:uniqueId val="{0000000E-06F6-4E90-AC0F-803DDE63D09D}"/>
              </c:ext>
            </c:extLst>
          </c:dPt>
          <c:dPt>
            <c:idx val="15"/>
            <c:invertIfNegative val="0"/>
            <c:bubble3D val="0"/>
            <c:extLst>
              <c:ext xmlns:c16="http://schemas.microsoft.com/office/drawing/2014/chart" uri="{C3380CC4-5D6E-409C-BE32-E72D297353CC}">
                <c16:uniqueId val="{0000000F-06F6-4E90-AC0F-803DDE63D09D}"/>
              </c:ext>
            </c:extLst>
          </c:dPt>
          <c:dPt>
            <c:idx val="16"/>
            <c:invertIfNegative val="0"/>
            <c:bubble3D val="0"/>
            <c:extLst>
              <c:ext xmlns:c16="http://schemas.microsoft.com/office/drawing/2014/chart" uri="{C3380CC4-5D6E-409C-BE32-E72D297353CC}">
                <c16:uniqueId val="{00000010-06F6-4E90-AC0F-803DDE63D09D}"/>
              </c:ext>
            </c:extLst>
          </c:dPt>
          <c:dPt>
            <c:idx val="17"/>
            <c:invertIfNegative val="0"/>
            <c:bubble3D val="0"/>
            <c:extLst>
              <c:ext xmlns:c16="http://schemas.microsoft.com/office/drawing/2014/chart" uri="{C3380CC4-5D6E-409C-BE32-E72D297353CC}">
                <c16:uniqueId val="{00000011-06F6-4E90-AC0F-803DDE63D09D}"/>
              </c:ext>
            </c:extLst>
          </c:dPt>
          <c:dPt>
            <c:idx val="18"/>
            <c:invertIfNegative val="0"/>
            <c:bubble3D val="0"/>
            <c:extLst>
              <c:ext xmlns:c16="http://schemas.microsoft.com/office/drawing/2014/chart" uri="{C3380CC4-5D6E-409C-BE32-E72D297353CC}">
                <c16:uniqueId val="{00000012-06F6-4E90-AC0F-803DDE63D09D}"/>
              </c:ext>
            </c:extLst>
          </c:dPt>
          <c:dPt>
            <c:idx val="19"/>
            <c:invertIfNegative val="0"/>
            <c:bubble3D val="0"/>
            <c:extLst>
              <c:ext xmlns:c16="http://schemas.microsoft.com/office/drawing/2014/chart" uri="{C3380CC4-5D6E-409C-BE32-E72D297353CC}">
                <c16:uniqueId val="{00000013-06F6-4E90-AC0F-803DDE63D09D}"/>
              </c:ext>
            </c:extLst>
          </c:dPt>
          <c:dPt>
            <c:idx val="20"/>
            <c:invertIfNegative val="0"/>
            <c:bubble3D val="0"/>
            <c:spPr>
              <a:solidFill>
                <a:srgbClr val="FBBB27"/>
              </a:solidFill>
            </c:spPr>
            <c:extLst>
              <c:ext xmlns:c16="http://schemas.microsoft.com/office/drawing/2014/chart" uri="{C3380CC4-5D6E-409C-BE32-E72D297353CC}">
                <c16:uniqueId val="{00000015-06F6-4E90-AC0F-803DDE63D09D}"/>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Bovino'!$G$23:$H$55</c15:sqref>
                  </c15:fullRef>
                </c:ext>
              </c:extLst>
              <c:f>'F130 Bovino'!$G$35:$H$55</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2018 - 2019</c:v>
                  </c:pt>
                  <c:pt idx="12">
                    <c:v>2019-2020</c:v>
                  </c:pt>
                </c:lvl>
              </c:multiLvlStrCache>
            </c:multiLvlStrRef>
          </c:cat>
          <c:val>
            <c:numRef>
              <c:extLst>
                <c:ext xmlns:c15="http://schemas.microsoft.com/office/drawing/2012/chart" uri="{02D57815-91ED-43cb-92C2-25804820EDAC}">
                  <c15:fullRef>
                    <c15:sqref>'F130 Bovino'!$J$23:$J$55</c15:sqref>
                  </c15:fullRef>
                </c:ext>
              </c:extLst>
              <c:f>'F130 Bovino'!$J$35:$J$55</c:f>
              <c:numCache>
                <c:formatCode>0.0%</c:formatCode>
                <c:ptCount val="21"/>
                <c:pt idx="0">
                  <c:v>0.17973900174895729</c:v>
                </c:pt>
                <c:pt idx="1">
                  <c:v>0.15957612591553683</c:v>
                </c:pt>
                <c:pt idx="2">
                  <c:v>0.20742984693877542</c:v>
                </c:pt>
                <c:pt idx="3">
                  <c:v>-6.1404583895085185E-2</c:v>
                </c:pt>
                <c:pt idx="4">
                  <c:v>0.13892797748496877</c:v>
                </c:pt>
                <c:pt idx="5">
                  <c:v>9.7396217145664377E-2</c:v>
                </c:pt>
                <c:pt idx="6">
                  <c:v>0.18934118907337982</c:v>
                </c:pt>
                <c:pt idx="7">
                  <c:v>0.13094798967170784</c:v>
                </c:pt>
                <c:pt idx="8">
                  <c:v>4.7714716223003606E-2</c:v>
                </c:pt>
                <c:pt idx="9">
                  <c:v>7.6449109995435638E-3</c:v>
                </c:pt>
                <c:pt idx="10">
                  <c:v>0.16364571281655738</c:v>
                </c:pt>
                <c:pt idx="11">
                  <c:v>-2.952555487680697E-3</c:v>
                </c:pt>
                <c:pt idx="12">
                  <c:v>7.2984376781845217E-2</c:v>
                </c:pt>
                <c:pt idx="13">
                  <c:v>6.03413519688214E-2</c:v>
                </c:pt>
                <c:pt idx="14">
                  <c:v>-2.6805757295655597E-2</c:v>
                </c:pt>
                <c:pt idx="15">
                  <c:v>4.439801514755759E-3</c:v>
                </c:pt>
                <c:pt idx="16">
                  <c:v>-2.4598449960687385E-2</c:v>
                </c:pt>
                <c:pt idx="17">
                  <c:v>6.3794068270845994E-3</c:v>
                </c:pt>
                <c:pt idx="18">
                  <c:v>0.12249493357351948</c:v>
                </c:pt>
                <c:pt idx="19">
                  <c:v>1.2611437268971626E-2</c:v>
                </c:pt>
                <c:pt idx="20">
                  <c:v>0.13350910834132312</c:v>
                </c:pt>
              </c:numCache>
            </c:numRef>
          </c:val>
          <c:extLst>
            <c:ext xmlns:c16="http://schemas.microsoft.com/office/drawing/2014/chart" uri="{C3380CC4-5D6E-409C-BE32-E72D297353CC}">
              <c16:uniqueId val="{00000016-06F6-4E90-AC0F-803DDE63D09D}"/>
            </c:ext>
          </c:extLst>
        </c:ser>
        <c:dLbls>
          <c:showLegendKey val="0"/>
          <c:showVal val="0"/>
          <c:showCatName val="0"/>
          <c:showSerName val="0"/>
          <c:showPercent val="0"/>
          <c:showBubbleSize val="0"/>
        </c:dLbls>
        <c:gapWidth val="150"/>
        <c:axId val="143885824"/>
        <c:axId val="143886216"/>
      </c:barChart>
      <c:catAx>
        <c:axId val="1438858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3886216"/>
        <c:crosses val="autoZero"/>
        <c:auto val="1"/>
        <c:lblAlgn val="ctr"/>
        <c:lblOffset val="100"/>
        <c:noMultiLvlLbl val="0"/>
      </c:catAx>
      <c:valAx>
        <c:axId val="143886216"/>
        <c:scaling>
          <c:orientation val="minMax"/>
        </c:scaling>
        <c:delete val="1"/>
        <c:axPos val="l"/>
        <c:numFmt formatCode="0.0%" sourceLinked="1"/>
        <c:majorTickMark val="none"/>
        <c:minorTickMark val="none"/>
        <c:tickLblPos val="nextTo"/>
        <c:crossAx val="1438858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37952138335649227"/>
          <c:y val="7.5711744945747362E-3"/>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'F130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5A6-4E4C-8396-6722BC24626E}"/>
              </c:ext>
            </c:extLst>
          </c:dPt>
          <c:dPt>
            <c:idx val="2"/>
            <c:invertIfNegative val="0"/>
            <c:bubble3D val="0"/>
            <c:extLst>
              <c:ext xmlns:c16="http://schemas.microsoft.com/office/drawing/2014/chart" uri="{C3380CC4-5D6E-409C-BE32-E72D297353CC}">
                <c16:uniqueId val="{00000001-A5A6-4E4C-8396-6722BC24626E}"/>
              </c:ext>
            </c:extLst>
          </c:dPt>
          <c:dPt>
            <c:idx val="3"/>
            <c:invertIfNegative val="0"/>
            <c:bubble3D val="0"/>
            <c:extLst>
              <c:ext xmlns:c16="http://schemas.microsoft.com/office/drawing/2014/chart" uri="{C3380CC4-5D6E-409C-BE32-E72D297353CC}">
                <c16:uniqueId val="{00000002-A5A6-4E4C-8396-6722BC24626E}"/>
              </c:ext>
            </c:extLst>
          </c:dPt>
          <c:dPt>
            <c:idx val="4"/>
            <c:invertIfNegative val="0"/>
            <c:bubble3D val="0"/>
            <c:extLst>
              <c:ext xmlns:c16="http://schemas.microsoft.com/office/drawing/2014/chart" uri="{C3380CC4-5D6E-409C-BE32-E72D297353CC}">
                <c16:uniqueId val="{00000003-A5A6-4E4C-8396-6722BC24626E}"/>
              </c:ext>
            </c:extLst>
          </c:dPt>
          <c:dPt>
            <c:idx val="5"/>
            <c:invertIfNegative val="0"/>
            <c:bubble3D val="0"/>
            <c:extLst>
              <c:ext xmlns:c16="http://schemas.microsoft.com/office/drawing/2014/chart" uri="{C3380CC4-5D6E-409C-BE32-E72D297353CC}">
                <c16:uniqueId val="{00000004-A5A6-4E4C-8396-6722BC24626E}"/>
              </c:ext>
            </c:extLst>
          </c:dPt>
          <c:dPt>
            <c:idx val="6"/>
            <c:invertIfNegative val="0"/>
            <c:bubble3D val="0"/>
            <c:extLst>
              <c:ext xmlns:c16="http://schemas.microsoft.com/office/drawing/2014/chart" uri="{C3380CC4-5D6E-409C-BE32-E72D297353CC}">
                <c16:uniqueId val="{00000005-A5A6-4E4C-8396-6722BC24626E}"/>
              </c:ext>
            </c:extLst>
          </c:dPt>
          <c:dPt>
            <c:idx val="10"/>
            <c:invertIfNegative val="0"/>
            <c:bubble3D val="0"/>
            <c:extLst>
              <c:ext xmlns:c16="http://schemas.microsoft.com/office/drawing/2014/chart" uri="{C3380CC4-5D6E-409C-BE32-E72D297353CC}">
                <c16:uniqueId val="{00000006-A5A6-4E4C-8396-6722BC24626E}"/>
              </c:ext>
            </c:extLst>
          </c:dPt>
          <c:dPt>
            <c:idx val="11"/>
            <c:invertIfNegative val="0"/>
            <c:bubble3D val="0"/>
            <c:extLst>
              <c:ext xmlns:c16="http://schemas.microsoft.com/office/drawing/2014/chart" uri="{C3380CC4-5D6E-409C-BE32-E72D297353CC}">
                <c16:uniqueId val="{00000007-A5A6-4E4C-8396-6722BC24626E}"/>
              </c:ext>
            </c:extLst>
          </c:dPt>
          <c:dPt>
            <c:idx val="12"/>
            <c:invertIfNegative val="0"/>
            <c:bubble3D val="0"/>
            <c:extLst>
              <c:ext xmlns:c16="http://schemas.microsoft.com/office/drawing/2014/chart" uri="{C3380CC4-5D6E-409C-BE32-E72D297353CC}">
                <c16:uniqueId val="{00000008-A5A6-4E4C-8396-6722BC24626E}"/>
              </c:ext>
            </c:extLst>
          </c:dPt>
          <c:dPt>
            <c:idx val="13"/>
            <c:invertIfNegative val="0"/>
            <c:bubble3D val="0"/>
            <c:extLst>
              <c:ext xmlns:c16="http://schemas.microsoft.com/office/drawing/2014/chart" uri="{C3380CC4-5D6E-409C-BE32-E72D297353CC}">
                <c16:uniqueId val="{00000009-A5A6-4E4C-8396-6722BC24626E}"/>
              </c:ext>
            </c:extLst>
          </c:dPt>
          <c:dPt>
            <c:idx val="14"/>
            <c:invertIfNegative val="0"/>
            <c:bubble3D val="0"/>
            <c:extLst>
              <c:ext xmlns:c16="http://schemas.microsoft.com/office/drawing/2014/chart" uri="{C3380CC4-5D6E-409C-BE32-E72D297353CC}">
                <c16:uniqueId val="{0000000A-A5A6-4E4C-8396-6722BC24626E}"/>
              </c:ext>
            </c:extLst>
          </c:dPt>
          <c:dPt>
            <c:idx val="15"/>
            <c:invertIfNegative val="0"/>
            <c:bubble3D val="0"/>
            <c:extLst>
              <c:ext xmlns:c16="http://schemas.microsoft.com/office/drawing/2014/chart" uri="{C3380CC4-5D6E-409C-BE32-E72D297353CC}">
                <c16:uniqueId val="{0000000B-A5A6-4E4C-8396-6722BC24626E}"/>
              </c:ext>
            </c:extLst>
          </c:dPt>
          <c:dPt>
            <c:idx val="16"/>
            <c:invertIfNegative val="0"/>
            <c:bubble3D val="0"/>
            <c:extLst>
              <c:ext xmlns:c16="http://schemas.microsoft.com/office/drawing/2014/chart" uri="{C3380CC4-5D6E-409C-BE32-E72D297353CC}">
                <c16:uniqueId val="{0000000C-A5A6-4E4C-8396-6722BC24626E}"/>
              </c:ext>
            </c:extLst>
          </c:dPt>
          <c:dPt>
            <c:idx val="17"/>
            <c:invertIfNegative val="0"/>
            <c:bubble3D val="0"/>
            <c:extLst>
              <c:ext xmlns:c16="http://schemas.microsoft.com/office/drawing/2014/chart" uri="{C3380CC4-5D6E-409C-BE32-E72D297353CC}">
                <c16:uniqueId val="{0000000D-A5A6-4E4C-8396-6722BC24626E}"/>
              </c:ext>
            </c:extLst>
          </c:dPt>
          <c:dPt>
            <c:idx val="18"/>
            <c:invertIfNegative val="0"/>
            <c:bubble3D val="0"/>
            <c:extLst>
              <c:ext xmlns:c16="http://schemas.microsoft.com/office/drawing/2014/chart" uri="{C3380CC4-5D6E-409C-BE32-E72D297353CC}">
                <c16:uniqueId val="{0000000E-A5A6-4E4C-8396-6722BC24626E}"/>
              </c:ext>
            </c:extLst>
          </c:dPt>
          <c:dPt>
            <c:idx val="19"/>
            <c:invertIfNegative val="0"/>
            <c:bubble3D val="0"/>
            <c:extLst>
              <c:ext xmlns:c16="http://schemas.microsoft.com/office/drawing/2014/chart" uri="{C3380CC4-5D6E-409C-BE32-E72D297353CC}">
                <c16:uniqueId val="{0000000F-A5A6-4E4C-8396-6722BC24626E}"/>
              </c:ext>
            </c:extLst>
          </c:dPt>
          <c:dPt>
            <c:idx val="20"/>
            <c:invertIfNegative val="0"/>
            <c:bubble3D val="0"/>
            <c:spPr>
              <a:solidFill>
                <a:srgbClr val="FBBB27"/>
              </a:solidFill>
            </c:spPr>
            <c:extLst>
              <c:ext xmlns:c16="http://schemas.microsoft.com/office/drawing/2014/chart" uri="{C3380CC4-5D6E-409C-BE32-E72D297353CC}">
                <c16:uniqueId val="{00000011-A5A6-4E4C-8396-6722BC24626E}"/>
              </c:ext>
            </c:extLst>
          </c:dPt>
          <c:dLbls>
            <c:dLbl>
              <c:idx val="0"/>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A6-4E4C-8396-6722BC24626E}"/>
                </c:ext>
              </c:extLst>
            </c:dLbl>
            <c:dLbl>
              <c:idx val="1"/>
              <c:layout>
                <c:manualLayout>
                  <c:x val="-3.1746031746031746E-3"/>
                  <c:y val="3.639257849298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5A6-4E4C-8396-6722BC24626E}"/>
                </c:ext>
              </c:extLst>
            </c:dLbl>
            <c:dLbl>
              <c:idx val="7"/>
              <c:layout>
                <c:manualLayout>
                  <c:x val="-9.5238095238095247E-3"/>
                  <c:y val="4.5490723116236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5A6-4E4C-8396-6722BC24626E}"/>
                </c:ext>
              </c:extLst>
            </c:dLbl>
            <c:dLbl>
              <c:idx val="8"/>
              <c:layout>
                <c:manualLayout>
                  <c:x val="-3.1746031746031746E-3"/>
                  <c:y val="4.5490723116236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5A6-4E4C-8396-6722BC24626E}"/>
                </c:ext>
              </c:extLst>
            </c:dLbl>
            <c:dLbl>
              <c:idx val="9"/>
              <c:layout>
                <c:manualLayout>
                  <c:x val="0"/>
                  <c:y val="5.458886773948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5A6-4E4C-8396-6722BC24626E}"/>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Caprino'!$G$24:$H$56</c15:sqref>
                  </c15:fullRef>
                </c:ext>
              </c:extLst>
              <c:f>'F130 Caprino'!$G$36:$H$56</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2018-2019</c:v>
                  </c:pt>
                  <c:pt idx="12">
                    <c:v>2019-2020</c:v>
                  </c:pt>
                </c:lvl>
              </c:multiLvlStrCache>
            </c:multiLvlStrRef>
          </c:cat>
          <c:val>
            <c:numRef>
              <c:extLst>
                <c:ext xmlns:c15="http://schemas.microsoft.com/office/drawing/2012/chart" uri="{02D57815-91ED-43cb-92C2-25804820EDAC}">
                  <c15:fullRef>
                    <c15:sqref>'F130 Caprino'!$J$24:$J$56</c15:sqref>
                  </c15:fullRef>
                </c:ext>
              </c:extLst>
              <c:f>'F130 Caprino'!$J$36:$J$56</c:f>
              <c:numCache>
                <c:formatCode>0.0%</c:formatCode>
                <c:ptCount val="21"/>
                <c:pt idx="0">
                  <c:v>-0.1428571428571429</c:v>
                </c:pt>
                <c:pt idx="1">
                  <c:v>-9.0909090909090939E-2</c:v>
                </c:pt>
                <c:pt idx="2">
                  <c:v>-0.38461538461538458</c:v>
                </c:pt>
                <c:pt idx="3">
                  <c:v>-0.4285714285714286</c:v>
                </c:pt>
                <c:pt idx="4">
                  <c:v>-0.26666666666666672</c:v>
                </c:pt>
                <c:pt idx="5">
                  <c:v>-0.30769230769230771</c:v>
                </c:pt>
                <c:pt idx="6">
                  <c:v>-0.11111111111111116</c:v>
                </c:pt>
                <c:pt idx="7">
                  <c:v>0</c:v>
                </c:pt>
                <c:pt idx="8">
                  <c:v>0</c:v>
                </c:pt>
                <c:pt idx="9">
                  <c:v>0</c:v>
                </c:pt>
                <c:pt idx="10">
                  <c:v>-0.30000000000000004</c:v>
                </c:pt>
                <c:pt idx="11">
                  <c:v>-0.5</c:v>
                </c:pt>
                <c:pt idx="12">
                  <c:v>-0.33333333333333337</c:v>
                </c:pt>
                <c:pt idx="13">
                  <c:v>-0.30000000000000004</c:v>
                </c:pt>
                <c:pt idx="14">
                  <c:v>-0.25</c:v>
                </c:pt>
                <c:pt idx="15">
                  <c:v>-0.375</c:v>
                </c:pt>
                <c:pt idx="16">
                  <c:v>-0.45454545454545459</c:v>
                </c:pt>
                <c:pt idx="17">
                  <c:v>-0.22222222222222221</c:v>
                </c:pt>
                <c:pt idx="18">
                  <c:v>-0.125</c:v>
                </c:pt>
                <c:pt idx="19">
                  <c:v>0</c:v>
                </c:pt>
                <c:pt idx="20">
                  <c:v>0</c:v>
                </c:pt>
              </c:numCache>
            </c:numRef>
          </c:val>
          <c:extLst>
            <c:ext xmlns:c16="http://schemas.microsoft.com/office/drawing/2014/chart" uri="{C3380CC4-5D6E-409C-BE32-E72D297353CC}">
              <c16:uniqueId val="{00000016-A5A6-4E4C-8396-6722BC24626E}"/>
            </c:ext>
          </c:extLst>
        </c:ser>
        <c:dLbls>
          <c:showLegendKey val="0"/>
          <c:showVal val="0"/>
          <c:showCatName val="0"/>
          <c:showSerName val="0"/>
          <c:showPercent val="0"/>
          <c:showBubbleSize val="0"/>
        </c:dLbls>
        <c:gapWidth val="150"/>
        <c:axId val="143887000"/>
        <c:axId val="143887392"/>
      </c:barChart>
      <c:catAx>
        <c:axId val="1438870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3887392"/>
        <c:crosses val="autoZero"/>
        <c:auto val="1"/>
        <c:lblAlgn val="ctr"/>
        <c:lblOffset val="100"/>
        <c:noMultiLvlLbl val="0"/>
      </c:catAx>
      <c:valAx>
        <c:axId val="143887392"/>
        <c:scaling>
          <c:orientation val="minMax"/>
        </c:scaling>
        <c:delete val="1"/>
        <c:axPos val="l"/>
        <c:numFmt formatCode="0.0%" sourceLinked="1"/>
        <c:majorTickMark val="none"/>
        <c:minorTickMark val="none"/>
        <c:tickLblPos val="nextTo"/>
        <c:crossAx val="1438870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'F130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C269-4CDA-B6FB-F896A4D34F3D}"/>
              </c:ext>
            </c:extLst>
          </c:dPt>
          <c:dPt>
            <c:idx val="1"/>
            <c:invertIfNegative val="0"/>
            <c:bubble3D val="0"/>
            <c:extLst>
              <c:ext xmlns:c16="http://schemas.microsoft.com/office/drawing/2014/chart" uri="{C3380CC4-5D6E-409C-BE32-E72D297353CC}">
                <c16:uniqueId val="{00000001-C269-4CDA-B6FB-F896A4D34F3D}"/>
              </c:ext>
            </c:extLst>
          </c:dPt>
          <c:dPt>
            <c:idx val="2"/>
            <c:invertIfNegative val="0"/>
            <c:bubble3D val="0"/>
            <c:extLst>
              <c:ext xmlns:c16="http://schemas.microsoft.com/office/drawing/2014/chart" uri="{C3380CC4-5D6E-409C-BE32-E72D297353CC}">
                <c16:uniqueId val="{00000002-C269-4CDA-B6FB-F896A4D34F3D}"/>
              </c:ext>
            </c:extLst>
          </c:dPt>
          <c:dPt>
            <c:idx val="4"/>
            <c:invertIfNegative val="0"/>
            <c:bubble3D val="0"/>
            <c:extLst>
              <c:ext xmlns:c16="http://schemas.microsoft.com/office/drawing/2014/chart" uri="{C3380CC4-5D6E-409C-BE32-E72D297353CC}">
                <c16:uniqueId val="{00000003-C269-4CDA-B6FB-F896A4D34F3D}"/>
              </c:ext>
            </c:extLst>
          </c:dPt>
          <c:dPt>
            <c:idx val="5"/>
            <c:invertIfNegative val="0"/>
            <c:bubble3D val="0"/>
            <c:extLst>
              <c:ext xmlns:c16="http://schemas.microsoft.com/office/drawing/2014/chart" uri="{C3380CC4-5D6E-409C-BE32-E72D297353CC}">
                <c16:uniqueId val="{00000004-C269-4CDA-B6FB-F896A4D34F3D}"/>
              </c:ext>
            </c:extLst>
          </c:dPt>
          <c:dPt>
            <c:idx val="6"/>
            <c:invertIfNegative val="0"/>
            <c:bubble3D val="0"/>
            <c:extLst>
              <c:ext xmlns:c16="http://schemas.microsoft.com/office/drawing/2014/chart" uri="{C3380CC4-5D6E-409C-BE32-E72D297353CC}">
                <c16:uniqueId val="{00000005-C269-4CDA-B6FB-F896A4D34F3D}"/>
              </c:ext>
            </c:extLst>
          </c:dPt>
          <c:dPt>
            <c:idx val="7"/>
            <c:invertIfNegative val="0"/>
            <c:bubble3D val="0"/>
            <c:extLst>
              <c:ext xmlns:c16="http://schemas.microsoft.com/office/drawing/2014/chart" uri="{C3380CC4-5D6E-409C-BE32-E72D297353CC}">
                <c16:uniqueId val="{00000006-C269-4CDA-B6FB-F896A4D34F3D}"/>
              </c:ext>
            </c:extLst>
          </c:dPt>
          <c:dPt>
            <c:idx val="8"/>
            <c:invertIfNegative val="0"/>
            <c:bubble3D val="0"/>
            <c:extLst>
              <c:ext xmlns:c16="http://schemas.microsoft.com/office/drawing/2014/chart" uri="{C3380CC4-5D6E-409C-BE32-E72D297353CC}">
                <c16:uniqueId val="{00000007-C269-4CDA-B6FB-F896A4D34F3D}"/>
              </c:ext>
            </c:extLst>
          </c:dPt>
          <c:dPt>
            <c:idx val="9"/>
            <c:invertIfNegative val="0"/>
            <c:bubble3D val="0"/>
            <c:extLst>
              <c:ext xmlns:c16="http://schemas.microsoft.com/office/drawing/2014/chart" uri="{C3380CC4-5D6E-409C-BE32-E72D297353CC}">
                <c16:uniqueId val="{00000008-C269-4CDA-B6FB-F896A4D34F3D}"/>
              </c:ext>
            </c:extLst>
          </c:dPt>
          <c:dPt>
            <c:idx val="11"/>
            <c:invertIfNegative val="0"/>
            <c:bubble3D val="0"/>
            <c:extLst>
              <c:ext xmlns:c16="http://schemas.microsoft.com/office/drawing/2014/chart" uri="{C3380CC4-5D6E-409C-BE32-E72D297353CC}">
                <c16:uniqueId val="{00000009-C269-4CDA-B6FB-F896A4D34F3D}"/>
              </c:ext>
            </c:extLst>
          </c:dPt>
          <c:dPt>
            <c:idx val="12"/>
            <c:invertIfNegative val="0"/>
            <c:bubble3D val="0"/>
            <c:extLst>
              <c:ext xmlns:c16="http://schemas.microsoft.com/office/drawing/2014/chart" uri="{C3380CC4-5D6E-409C-BE32-E72D297353CC}">
                <c16:uniqueId val="{0000000A-C269-4CDA-B6FB-F896A4D34F3D}"/>
              </c:ext>
            </c:extLst>
          </c:dPt>
          <c:dPt>
            <c:idx val="13"/>
            <c:invertIfNegative val="0"/>
            <c:bubble3D val="0"/>
            <c:extLst>
              <c:ext xmlns:c16="http://schemas.microsoft.com/office/drawing/2014/chart" uri="{C3380CC4-5D6E-409C-BE32-E72D297353CC}">
                <c16:uniqueId val="{0000000B-C269-4CDA-B6FB-F896A4D34F3D}"/>
              </c:ext>
            </c:extLst>
          </c:dPt>
          <c:dPt>
            <c:idx val="14"/>
            <c:invertIfNegative val="0"/>
            <c:bubble3D val="0"/>
            <c:extLst>
              <c:ext xmlns:c16="http://schemas.microsoft.com/office/drawing/2014/chart" uri="{C3380CC4-5D6E-409C-BE32-E72D297353CC}">
                <c16:uniqueId val="{0000000C-C269-4CDA-B6FB-F896A4D34F3D}"/>
              </c:ext>
            </c:extLst>
          </c:dPt>
          <c:dPt>
            <c:idx val="15"/>
            <c:invertIfNegative val="0"/>
            <c:bubble3D val="0"/>
            <c:extLst>
              <c:ext xmlns:c16="http://schemas.microsoft.com/office/drawing/2014/chart" uri="{C3380CC4-5D6E-409C-BE32-E72D297353CC}">
                <c16:uniqueId val="{0000000D-C269-4CDA-B6FB-F896A4D34F3D}"/>
              </c:ext>
            </c:extLst>
          </c:dPt>
          <c:dPt>
            <c:idx val="16"/>
            <c:invertIfNegative val="0"/>
            <c:bubble3D val="0"/>
            <c:extLst>
              <c:ext xmlns:c16="http://schemas.microsoft.com/office/drawing/2014/chart" uri="{C3380CC4-5D6E-409C-BE32-E72D297353CC}">
                <c16:uniqueId val="{0000000E-C269-4CDA-B6FB-F896A4D34F3D}"/>
              </c:ext>
            </c:extLst>
          </c:dPt>
          <c:dPt>
            <c:idx val="17"/>
            <c:invertIfNegative val="0"/>
            <c:bubble3D val="0"/>
            <c:extLst>
              <c:ext xmlns:c16="http://schemas.microsoft.com/office/drawing/2014/chart" uri="{C3380CC4-5D6E-409C-BE32-E72D297353CC}">
                <c16:uniqueId val="{0000000F-C269-4CDA-B6FB-F896A4D34F3D}"/>
              </c:ext>
            </c:extLst>
          </c:dPt>
          <c:dPt>
            <c:idx val="18"/>
            <c:invertIfNegative val="0"/>
            <c:bubble3D val="0"/>
            <c:extLst>
              <c:ext xmlns:c16="http://schemas.microsoft.com/office/drawing/2014/chart" uri="{C3380CC4-5D6E-409C-BE32-E72D297353CC}">
                <c16:uniqueId val="{00000010-C269-4CDA-B6FB-F896A4D34F3D}"/>
              </c:ext>
            </c:extLst>
          </c:dPt>
          <c:dPt>
            <c:idx val="19"/>
            <c:invertIfNegative val="0"/>
            <c:bubble3D val="0"/>
            <c:extLst>
              <c:ext xmlns:c16="http://schemas.microsoft.com/office/drawing/2014/chart" uri="{C3380CC4-5D6E-409C-BE32-E72D297353CC}">
                <c16:uniqueId val="{00000011-C269-4CDA-B6FB-F896A4D34F3D}"/>
              </c:ext>
            </c:extLst>
          </c:dPt>
          <c:dPt>
            <c:idx val="20"/>
            <c:invertIfNegative val="0"/>
            <c:bubble3D val="0"/>
            <c:spPr>
              <a:solidFill>
                <a:srgbClr val="FBBB27"/>
              </a:solidFill>
            </c:spPr>
            <c:extLst>
              <c:ext xmlns:c16="http://schemas.microsoft.com/office/drawing/2014/chart" uri="{C3380CC4-5D6E-409C-BE32-E72D297353CC}">
                <c16:uniqueId val="{00000013-C269-4CDA-B6FB-F896A4D34F3D}"/>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Ovino'!$G$20:$H$52</c15:sqref>
                  </c15:fullRef>
                </c:ext>
              </c:extLst>
              <c:f>'F130 Ovino'!$G$32:$H$52</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2018 - 2019</c:v>
                  </c:pt>
                  <c:pt idx="12">
                    <c:v>2019 - 2020</c:v>
                  </c:pt>
                </c:lvl>
              </c:multiLvlStrCache>
            </c:multiLvlStrRef>
          </c:cat>
          <c:val>
            <c:numRef>
              <c:extLst>
                <c:ext xmlns:c15="http://schemas.microsoft.com/office/drawing/2012/chart" uri="{02D57815-91ED-43cb-92C2-25804820EDAC}">
                  <c15:fullRef>
                    <c15:sqref>'F130 Ovino'!$J$20:$J$52</c15:sqref>
                  </c15:fullRef>
                </c:ext>
              </c:extLst>
              <c:f>'F130 Ovino'!$J$32:$J$52</c:f>
              <c:numCache>
                <c:formatCode>0.0%</c:formatCode>
                <c:ptCount val="21"/>
                <c:pt idx="0">
                  <c:v>0.32000000000000006</c:v>
                </c:pt>
                <c:pt idx="1">
                  <c:v>0.22727272727272729</c:v>
                </c:pt>
                <c:pt idx="2">
                  <c:v>-4.7619047619047672E-2</c:v>
                </c:pt>
                <c:pt idx="3">
                  <c:v>0</c:v>
                </c:pt>
                <c:pt idx="4">
                  <c:v>-9.9999999999999978E-2</c:v>
                </c:pt>
                <c:pt idx="5">
                  <c:v>4.3478260869565188E-2</c:v>
                </c:pt>
                <c:pt idx="6">
                  <c:v>0.5</c:v>
                </c:pt>
                <c:pt idx="7">
                  <c:v>-0.33333333333333337</c:v>
                </c:pt>
                <c:pt idx="8">
                  <c:v>0.21739130434782616</c:v>
                </c:pt>
                <c:pt idx="9">
                  <c:v>0.19230769230769229</c:v>
                </c:pt>
                <c:pt idx="10">
                  <c:v>3.7037037037036979E-2</c:v>
                </c:pt>
                <c:pt idx="11">
                  <c:v>-9.9999999999999978E-2</c:v>
                </c:pt>
                <c:pt idx="12">
                  <c:v>-6.0606060606060552E-2</c:v>
                </c:pt>
                <c:pt idx="13">
                  <c:v>-0.18518518518518523</c:v>
                </c:pt>
                <c:pt idx="14">
                  <c:v>-0.25</c:v>
                </c:pt>
                <c:pt idx="15">
                  <c:v>-0.59090909090909083</c:v>
                </c:pt>
                <c:pt idx="16">
                  <c:v>-0.44444444444444442</c:v>
                </c:pt>
                <c:pt idx="17">
                  <c:v>-0.20833333333333337</c:v>
                </c:pt>
                <c:pt idx="18">
                  <c:v>-0.1333333333333333</c:v>
                </c:pt>
                <c:pt idx="19">
                  <c:v>-0.19999999999999996</c:v>
                </c:pt>
                <c:pt idx="20">
                  <c:v>-0.2142857142857143</c:v>
                </c:pt>
              </c:numCache>
            </c:numRef>
          </c:val>
          <c:extLst>
            <c:ext xmlns:c16="http://schemas.microsoft.com/office/drawing/2014/chart" uri="{C3380CC4-5D6E-409C-BE32-E72D297353CC}">
              <c16:uniqueId val="{00000014-C269-4CDA-B6FB-F896A4D34F3D}"/>
            </c:ext>
          </c:extLst>
        </c:ser>
        <c:dLbls>
          <c:showLegendKey val="0"/>
          <c:showVal val="0"/>
          <c:showCatName val="0"/>
          <c:showSerName val="0"/>
          <c:showPercent val="0"/>
          <c:showBubbleSize val="0"/>
        </c:dLbls>
        <c:gapWidth val="150"/>
        <c:axId val="144290072"/>
        <c:axId val="144290464"/>
      </c:barChart>
      <c:catAx>
        <c:axId val="144290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4290464"/>
        <c:crosses val="autoZero"/>
        <c:auto val="1"/>
        <c:lblAlgn val="ctr"/>
        <c:lblOffset val="100"/>
        <c:noMultiLvlLbl val="0"/>
      </c:catAx>
      <c:valAx>
        <c:axId val="144290464"/>
        <c:scaling>
          <c:orientation val="minMax"/>
        </c:scaling>
        <c:delete val="1"/>
        <c:axPos val="l"/>
        <c:numFmt formatCode="0.0%" sourceLinked="1"/>
        <c:majorTickMark val="none"/>
        <c:minorTickMark val="none"/>
        <c:tickLblPos val="nextTo"/>
        <c:crossAx val="144290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'F15'!$C$5</c:f>
              <c:strCache>
                <c:ptCount val="1"/>
                <c:pt idx="0">
                  <c:v>Guadalajara</c:v>
                </c:pt>
              </c:strCache>
            </c:strRef>
          </c:tx>
          <c:spPr>
            <a:solidFill>
              <a:srgbClr val="FAD496"/>
            </a:solidFill>
            <a:ln>
              <a:noFill/>
            </a:ln>
            <a:effectLst/>
          </c:spPr>
          <c:invertIfNegative val="0"/>
          <c:dPt>
            <c:idx val="0"/>
            <c:invertIfNegative val="0"/>
            <c:bubble3D val="0"/>
            <c:spPr>
              <a:solidFill>
                <a:srgbClr val="FAD496"/>
              </a:solidFill>
              <a:ln>
                <a:noFill/>
              </a:ln>
              <a:effectLst/>
            </c:spPr>
            <c:extLst>
              <c:ext xmlns:c16="http://schemas.microsoft.com/office/drawing/2014/chart" uri="{C3380CC4-5D6E-409C-BE32-E72D297353CC}">
                <c16:uniqueId val="{00000001-79A5-405E-B811-5CE846320B27}"/>
              </c:ext>
            </c:extLst>
          </c:dPt>
          <c:dPt>
            <c:idx val="1"/>
            <c:invertIfNegative val="0"/>
            <c:bubble3D val="0"/>
            <c:spPr>
              <a:solidFill>
                <a:srgbClr val="FAD496"/>
              </a:solidFill>
              <a:ln>
                <a:noFill/>
              </a:ln>
              <a:effectLst/>
            </c:spPr>
            <c:extLst>
              <c:ext xmlns:c16="http://schemas.microsoft.com/office/drawing/2014/chart" uri="{C3380CC4-5D6E-409C-BE32-E72D297353CC}">
                <c16:uniqueId val="{00000003-79A5-405E-B811-5CE846320B27}"/>
              </c:ext>
            </c:extLst>
          </c:dPt>
          <c:dPt>
            <c:idx val="2"/>
            <c:invertIfNegative val="0"/>
            <c:bubble3D val="0"/>
            <c:spPr>
              <a:solidFill>
                <a:srgbClr val="F5A82B"/>
              </a:solidFill>
              <a:ln>
                <a:noFill/>
              </a:ln>
              <a:effectLst/>
            </c:spPr>
            <c:extLst>
              <c:ext xmlns:c16="http://schemas.microsoft.com/office/drawing/2014/chart" uri="{C3380CC4-5D6E-409C-BE32-E72D297353CC}">
                <c16:uniqueId val="{00000005-79A5-405E-B811-5CE846320B27}"/>
              </c:ext>
            </c:extLst>
          </c:dPt>
          <c:dPt>
            <c:idx val="4"/>
            <c:invertIfNegative val="0"/>
            <c:bubble3D val="0"/>
            <c:spPr>
              <a:solidFill>
                <a:srgbClr val="FAD496"/>
              </a:solidFill>
              <a:ln>
                <a:noFill/>
              </a:ln>
              <a:effectLst/>
            </c:spPr>
            <c:extLst>
              <c:ext xmlns:c16="http://schemas.microsoft.com/office/drawing/2014/chart" uri="{C3380CC4-5D6E-409C-BE32-E72D297353CC}">
                <c16:uniqueId val="{00000007-79A5-405E-B811-5CE846320B27}"/>
              </c:ext>
            </c:extLst>
          </c:dPt>
          <c:dPt>
            <c:idx val="5"/>
            <c:invertIfNegative val="0"/>
            <c:bubble3D val="0"/>
            <c:spPr>
              <a:solidFill>
                <a:srgbClr val="FAD496"/>
              </a:solidFill>
              <a:ln>
                <a:noFill/>
              </a:ln>
              <a:effectLst/>
            </c:spPr>
            <c:extLst>
              <c:ext xmlns:c16="http://schemas.microsoft.com/office/drawing/2014/chart" uri="{C3380CC4-5D6E-409C-BE32-E72D297353CC}">
                <c16:uniqueId val="{00000009-79A5-405E-B811-5CE846320B27}"/>
              </c:ext>
            </c:extLst>
          </c:dPt>
          <c:dPt>
            <c:idx val="6"/>
            <c:invertIfNegative val="0"/>
            <c:bubble3D val="0"/>
            <c:spPr>
              <a:solidFill>
                <a:srgbClr val="F5A82B"/>
              </a:solidFill>
              <a:ln>
                <a:noFill/>
              </a:ln>
              <a:effectLst/>
            </c:spPr>
            <c:extLst>
              <c:ext xmlns:c16="http://schemas.microsoft.com/office/drawing/2014/chart" uri="{C3380CC4-5D6E-409C-BE32-E72D297353CC}">
                <c16:uniqueId val="{0000000B-79A5-405E-B811-5CE846320B27}"/>
              </c:ext>
            </c:extLst>
          </c:dPt>
          <c:dPt>
            <c:idx val="9"/>
            <c:invertIfNegative val="0"/>
            <c:bubble3D val="0"/>
            <c:spPr>
              <a:solidFill>
                <a:srgbClr val="FAD496"/>
              </a:solidFill>
              <a:ln>
                <a:noFill/>
              </a:ln>
              <a:effectLst/>
            </c:spPr>
            <c:extLst>
              <c:ext xmlns:c16="http://schemas.microsoft.com/office/drawing/2014/chart" uri="{C3380CC4-5D6E-409C-BE32-E72D297353CC}">
                <c16:uniqueId val="{0000000D-79A5-405E-B811-5CE846320B27}"/>
              </c:ext>
            </c:extLst>
          </c:dPt>
          <c:dPt>
            <c:idx val="10"/>
            <c:invertIfNegative val="0"/>
            <c:bubble3D val="0"/>
            <c:spPr>
              <a:solidFill>
                <a:srgbClr val="F5A82B"/>
              </a:solidFill>
              <a:ln>
                <a:noFill/>
              </a:ln>
              <a:effectLst/>
            </c:spPr>
            <c:extLst>
              <c:ext xmlns:c16="http://schemas.microsoft.com/office/drawing/2014/chart" uri="{C3380CC4-5D6E-409C-BE32-E72D297353CC}">
                <c16:uniqueId val="{0000000F-79A5-405E-B811-5CE846320B27}"/>
              </c:ext>
            </c:extLst>
          </c:dPt>
          <c:dPt>
            <c:idx val="12"/>
            <c:invertIfNegative val="0"/>
            <c:bubble3D val="0"/>
            <c:spPr>
              <a:solidFill>
                <a:srgbClr val="FAD496"/>
              </a:solidFill>
              <a:ln>
                <a:noFill/>
              </a:ln>
              <a:effectLst/>
            </c:spPr>
            <c:extLst>
              <c:ext xmlns:c16="http://schemas.microsoft.com/office/drawing/2014/chart" uri="{C3380CC4-5D6E-409C-BE32-E72D297353CC}">
                <c16:uniqueId val="{00000011-79A5-405E-B811-5CE846320B27}"/>
              </c:ext>
            </c:extLst>
          </c:dPt>
          <c:dPt>
            <c:idx val="13"/>
            <c:invertIfNegative val="0"/>
            <c:bubble3D val="0"/>
            <c:spPr>
              <a:solidFill>
                <a:srgbClr val="FAD496"/>
              </a:solidFill>
              <a:ln>
                <a:noFill/>
              </a:ln>
              <a:effectLst/>
            </c:spPr>
            <c:extLst>
              <c:ext xmlns:c16="http://schemas.microsoft.com/office/drawing/2014/chart" uri="{C3380CC4-5D6E-409C-BE32-E72D297353CC}">
                <c16:uniqueId val="{00000013-79A5-405E-B811-5CE846320B27}"/>
              </c:ext>
            </c:extLst>
          </c:dPt>
          <c:dPt>
            <c:idx val="14"/>
            <c:invertIfNegative val="0"/>
            <c:bubble3D val="0"/>
            <c:spPr>
              <a:solidFill>
                <a:srgbClr val="F5A82B"/>
              </a:solidFill>
              <a:ln>
                <a:noFill/>
              </a:ln>
              <a:effectLst/>
            </c:spPr>
            <c:extLst>
              <c:ext xmlns:c16="http://schemas.microsoft.com/office/drawing/2014/chart" uri="{C3380CC4-5D6E-409C-BE32-E72D297353CC}">
                <c16:uniqueId val="{00000015-79A5-405E-B811-5CE846320B27}"/>
              </c:ext>
            </c:extLst>
          </c:dPt>
          <c:dPt>
            <c:idx val="16"/>
            <c:invertIfNegative val="0"/>
            <c:bubble3D val="0"/>
            <c:spPr>
              <a:solidFill>
                <a:srgbClr val="FAD496"/>
              </a:solidFill>
              <a:ln>
                <a:noFill/>
              </a:ln>
              <a:effectLst/>
            </c:spPr>
            <c:extLst>
              <c:ext xmlns:c16="http://schemas.microsoft.com/office/drawing/2014/chart" uri="{C3380CC4-5D6E-409C-BE32-E72D297353CC}">
                <c16:uniqueId val="{00000017-79A5-405E-B811-5CE846320B27}"/>
              </c:ext>
            </c:extLst>
          </c:dPt>
          <c:dPt>
            <c:idx val="17"/>
            <c:invertIfNegative val="0"/>
            <c:bubble3D val="0"/>
            <c:spPr>
              <a:solidFill>
                <a:srgbClr val="FAD496"/>
              </a:solidFill>
              <a:ln>
                <a:noFill/>
              </a:ln>
              <a:effectLst/>
            </c:spPr>
            <c:extLst>
              <c:ext xmlns:c16="http://schemas.microsoft.com/office/drawing/2014/chart" uri="{C3380CC4-5D6E-409C-BE32-E72D297353CC}">
                <c16:uniqueId val="{00000019-79A5-405E-B811-5CE846320B27}"/>
              </c:ext>
            </c:extLst>
          </c:dPt>
          <c:dPt>
            <c:idx val="18"/>
            <c:invertIfNegative val="0"/>
            <c:bubble3D val="0"/>
            <c:spPr>
              <a:solidFill>
                <a:srgbClr val="F5A82B"/>
              </a:solidFill>
              <a:ln>
                <a:noFill/>
              </a:ln>
              <a:effectLst/>
            </c:spPr>
            <c:extLst>
              <c:ext xmlns:c16="http://schemas.microsoft.com/office/drawing/2014/chart" uri="{C3380CC4-5D6E-409C-BE32-E72D297353CC}">
                <c16:uniqueId val="{0000001B-79A5-405E-B811-5CE846320B27}"/>
              </c:ext>
            </c:extLst>
          </c:dPt>
          <c:dPt>
            <c:idx val="20"/>
            <c:invertIfNegative val="0"/>
            <c:bubble3D val="0"/>
            <c:spPr>
              <a:solidFill>
                <a:srgbClr val="FAD496"/>
              </a:solidFill>
              <a:ln>
                <a:noFill/>
              </a:ln>
              <a:effectLst/>
            </c:spPr>
            <c:extLst>
              <c:ext xmlns:c16="http://schemas.microsoft.com/office/drawing/2014/chart" uri="{C3380CC4-5D6E-409C-BE32-E72D297353CC}">
                <c16:uniqueId val="{0000001D-79A5-405E-B811-5CE846320B27}"/>
              </c:ext>
            </c:extLst>
          </c:dPt>
          <c:dPt>
            <c:idx val="21"/>
            <c:invertIfNegative val="0"/>
            <c:bubble3D val="0"/>
            <c:spPr>
              <a:solidFill>
                <a:srgbClr val="FAD496"/>
              </a:solidFill>
              <a:ln>
                <a:noFill/>
              </a:ln>
              <a:effectLst/>
            </c:spPr>
            <c:extLst>
              <c:ext xmlns:c16="http://schemas.microsoft.com/office/drawing/2014/chart" uri="{C3380CC4-5D6E-409C-BE32-E72D297353CC}">
                <c16:uniqueId val="{0000001F-79A5-405E-B811-5CE846320B27}"/>
              </c:ext>
            </c:extLst>
          </c:dPt>
          <c:dPt>
            <c:idx val="22"/>
            <c:invertIfNegative val="0"/>
            <c:bubble3D val="0"/>
            <c:spPr>
              <a:solidFill>
                <a:srgbClr val="F5A82B"/>
              </a:solidFill>
              <a:ln>
                <a:noFill/>
              </a:ln>
              <a:effectLst/>
            </c:spPr>
            <c:extLst>
              <c:ext xmlns:c16="http://schemas.microsoft.com/office/drawing/2014/chart" uri="{C3380CC4-5D6E-409C-BE32-E72D297353CC}">
                <c16:uniqueId val="{00000021-79A5-405E-B811-5CE846320B27}"/>
              </c:ext>
            </c:extLst>
          </c:dPt>
          <c:dPt>
            <c:idx val="24"/>
            <c:invertIfNegative val="0"/>
            <c:bubble3D val="0"/>
            <c:spPr>
              <a:solidFill>
                <a:srgbClr val="FAD496"/>
              </a:solidFill>
              <a:ln>
                <a:noFill/>
              </a:ln>
              <a:effectLst/>
            </c:spPr>
            <c:extLst>
              <c:ext xmlns:c16="http://schemas.microsoft.com/office/drawing/2014/chart" uri="{C3380CC4-5D6E-409C-BE32-E72D297353CC}">
                <c16:uniqueId val="{00000023-79A5-405E-B811-5CE846320B27}"/>
              </c:ext>
            </c:extLst>
          </c:dPt>
          <c:dPt>
            <c:idx val="25"/>
            <c:invertIfNegative val="0"/>
            <c:bubble3D val="0"/>
            <c:spPr>
              <a:solidFill>
                <a:srgbClr val="FAD496"/>
              </a:solidFill>
              <a:ln>
                <a:noFill/>
              </a:ln>
              <a:effectLst/>
            </c:spPr>
            <c:extLst>
              <c:ext xmlns:c16="http://schemas.microsoft.com/office/drawing/2014/chart" uri="{C3380CC4-5D6E-409C-BE32-E72D297353CC}">
                <c16:uniqueId val="{00000025-79A5-405E-B811-5CE846320B27}"/>
              </c:ext>
            </c:extLst>
          </c:dPt>
          <c:dPt>
            <c:idx val="26"/>
            <c:invertIfNegative val="0"/>
            <c:bubble3D val="0"/>
            <c:spPr>
              <a:solidFill>
                <a:srgbClr val="F5A82B"/>
              </a:solidFill>
              <a:ln>
                <a:noFill/>
              </a:ln>
              <a:effectLst/>
            </c:spPr>
            <c:extLst>
              <c:ext xmlns:c16="http://schemas.microsoft.com/office/drawing/2014/chart" uri="{C3380CC4-5D6E-409C-BE32-E72D297353CC}">
                <c16:uniqueId val="{00000027-79A5-405E-B811-5CE846320B27}"/>
              </c:ext>
            </c:extLst>
          </c:dPt>
          <c:dPt>
            <c:idx val="28"/>
            <c:invertIfNegative val="0"/>
            <c:bubble3D val="0"/>
            <c:spPr>
              <a:solidFill>
                <a:srgbClr val="FAD496"/>
              </a:solidFill>
              <a:ln>
                <a:noFill/>
              </a:ln>
              <a:effectLst/>
            </c:spPr>
            <c:extLst>
              <c:ext xmlns:c16="http://schemas.microsoft.com/office/drawing/2014/chart" uri="{C3380CC4-5D6E-409C-BE32-E72D297353CC}">
                <c16:uniqueId val="{00000029-79A5-405E-B811-5CE846320B27}"/>
              </c:ext>
            </c:extLst>
          </c:dPt>
          <c:dPt>
            <c:idx val="29"/>
            <c:invertIfNegative val="0"/>
            <c:bubble3D val="0"/>
            <c:spPr>
              <a:solidFill>
                <a:srgbClr val="FAD496"/>
              </a:solidFill>
              <a:ln>
                <a:noFill/>
              </a:ln>
              <a:effectLst/>
            </c:spPr>
            <c:extLst>
              <c:ext xmlns:c16="http://schemas.microsoft.com/office/drawing/2014/chart" uri="{C3380CC4-5D6E-409C-BE32-E72D297353CC}">
                <c16:uniqueId val="{0000002B-79A5-405E-B811-5CE846320B27}"/>
              </c:ext>
            </c:extLst>
          </c:dPt>
          <c:dPt>
            <c:idx val="30"/>
            <c:invertIfNegative val="0"/>
            <c:bubble3D val="0"/>
            <c:spPr>
              <a:solidFill>
                <a:srgbClr val="C49500"/>
              </a:solidFill>
              <a:ln>
                <a:noFill/>
              </a:ln>
              <a:effectLst/>
            </c:spPr>
            <c:extLst>
              <c:ext xmlns:c16="http://schemas.microsoft.com/office/drawing/2014/chart" uri="{C3380CC4-5D6E-409C-BE32-E72D297353CC}">
                <c16:uniqueId val="{0000002D-79A5-405E-B811-5CE846320B27}"/>
              </c:ext>
            </c:extLst>
          </c:dPt>
          <c:dPt>
            <c:idx val="53"/>
            <c:invertIfNegative val="0"/>
            <c:bubble3D val="0"/>
            <c:spPr>
              <a:solidFill>
                <a:srgbClr val="FAD496"/>
              </a:solidFill>
              <a:ln>
                <a:noFill/>
              </a:ln>
              <a:effectLst/>
            </c:spPr>
            <c:extLst>
              <c:ext xmlns:c16="http://schemas.microsoft.com/office/drawing/2014/chart" uri="{C3380CC4-5D6E-409C-BE32-E72D297353CC}">
                <c16:uniqueId val="{0000002F-79A5-405E-B811-5CE846320B27}"/>
              </c:ext>
            </c:extLst>
          </c:dPt>
          <c:dLbls>
            <c:dLbl>
              <c:idx val="30"/>
              <c:layout>
                <c:manualLayout>
                  <c:x val="6.3640252509822902E-3"/>
                  <c:y val="-0.324431364223756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79A5-405E-B811-5CE846320B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'F15'!$A$39:$B$69</c:f>
              <c:multiLvlStrCache>
                <c:ptCount val="3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lvl>
                <c:lvl>
                  <c:pt idx="0">
                    <c:v>2013</c:v>
                  </c:pt>
                  <c:pt idx="4">
                    <c:v>2014</c:v>
                  </c:pt>
                  <c:pt idx="8">
                    <c:v>2015</c:v>
                  </c:pt>
                  <c:pt idx="12">
                    <c:v>2016</c:v>
                  </c:pt>
                  <c:pt idx="16">
                    <c:v>2017</c:v>
                  </c:pt>
                  <c:pt idx="20">
                    <c:v>2018</c:v>
                  </c:pt>
                  <c:pt idx="24">
                    <c:v>2019</c:v>
                  </c:pt>
                  <c:pt idx="28">
                    <c:v>2020</c:v>
                  </c:pt>
                </c:lvl>
              </c:multiLvlStrCache>
            </c:multiLvlStrRef>
          </c:cat>
          <c:val>
            <c:numRef>
              <c:f>'F15'!$E$39:$E$69</c:f>
              <c:numCache>
                <c:formatCode>0.0</c:formatCode>
                <c:ptCount val="31"/>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numCache>
            </c:numRef>
          </c:val>
          <c:extLst>
            <c:ext xmlns:c16="http://schemas.microsoft.com/office/drawing/2014/chart" uri="{C3380CC4-5D6E-409C-BE32-E72D297353CC}">
              <c16:uniqueId val="{00000030-79A5-405E-B811-5CE846320B27}"/>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'F15'!$G$5</c:f>
              <c:strCache>
                <c:ptCount val="1"/>
                <c:pt idx="0">
                  <c:v>Monterrey</c:v>
                </c:pt>
              </c:strCache>
            </c:strRef>
          </c:tx>
          <c:spPr>
            <a:ln w="47625" cap="rnd">
              <a:solidFill>
                <a:schemeClr val="bg2">
                  <a:lumMod val="50000"/>
                </a:schemeClr>
              </a:solidFill>
              <a:prstDash val="sysDot"/>
              <a:round/>
            </a:ln>
            <a:effectLst/>
          </c:spPr>
          <c:marker>
            <c:symbol val="none"/>
          </c:marker>
          <c:dLbls>
            <c:dLbl>
              <c:idx val="30"/>
              <c:layout>
                <c:manualLayout>
                  <c:x val="0"/>
                  <c:y val="-0.324431364223756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1-79A5-405E-B811-5CE846320B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'F15'!$I$39:$I$69</c:f>
              <c:numCache>
                <c:formatCode>0.0</c:formatCode>
                <c:ptCount val="31"/>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numCache>
            </c:numRef>
          </c:val>
          <c:smooth val="0"/>
          <c:extLst>
            <c:ext xmlns:c16="http://schemas.microsoft.com/office/drawing/2014/chart" uri="{C3380CC4-5D6E-409C-BE32-E72D297353CC}">
              <c16:uniqueId val="{00000032-79A5-405E-B811-5CE846320B27}"/>
            </c:ext>
          </c:extLst>
        </c:ser>
        <c:ser>
          <c:idx val="4"/>
          <c:order val="2"/>
          <c:tx>
            <c:strRef>
              <c:f>'F15'!$S$5</c:f>
              <c:strCache>
                <c:ptCount val="1"/>
                <c:pt idx="0">
                  <c:v>Valle de México</c:v>
                </c:pt>
              </c:strCache>
            </c:strRef>
          </c:tx>
          <c:spPr>
            <a:ln w="38100" cap="rnd">
              <a:solidFill>
                <a:srgbClr val="FF6C37"/>
              </a:solidFill>
              <a:prstDash val="dashDot"/>
              <a:round/>
            </a:ln>
            <a:effectLst/>
          </c:spPr>
          <c:marker>
            <c:symbol val="none"/>
          </c:marker>
          <c:dLbls>
            <c:dLbl>
              <c:idx val="30"/>
              <c:layout>
                <c:manualLayout>
                  <c:x val="0"/>
                  <c:y val="-0.5146152673894066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3-79A5-405E-B811-5CE846320B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'F15'!$U$39:$U$69</c:f>
              <c:numCache>
                <c:formatCode>0.0</c:formatCode>
                <c:ptCount val="31"/>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numCache>
            </c:numRef>
          </c:val>
          <c:smooth val="0"/>
          <c:extLst>
            <c:ext xmlns:c16="http://schemas.microsoft.com/office/drawing/2014/chart" uri="{C3380CC4-5D6E-409C-BE32-E72D297353CC}">
              <c16:uniqueId val="{00000034-79A5-405E-B811-5CE846320B27}"/>
            </c:ext>
          </c:extLst>
        </c:ser>
        <c:ser>
          <c:idx val="5"/>
          <c:order val="3"/>
          <c:tx>
            <c:strRef>
              <c:f>'F15'!$W$5</c:f>
              <c:strCache>
                <c:ptCount val="1"/>
                <c:pt idx="0">
                  <c:v>Nacional</c:v>
                </c:pt>
              </c:strCache>
            </c:strRef>
          </c:tx>
          <c:spPr>
            <a:ln w="38100" cap="rnd">
              <a:solidFill>
                <a:srgbClr val="95682B"/>
              </a:solidFill>
              <a:prstDash val="dash"/>
              <a:round/>
            </a:ln>
            <a:effectLst/>
          </c:spPr>
          <c:marker>
            <c:symbol val="none"/>
          </c:marker>
          <c:dLbls>
            <c:dLbl>
              <c:idx val="30"/>
              <c:layout>
                <c:manualLayout>
                  <c:x val="0"/>
                  <c:y val="-0.3617223256287858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5-79A5-405E-B811-5CE846320B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'F15'!$Y$39:$Y$69</c:f>
              <c:numCache>
                <c:formatCode>0.0</c:formatCode>
                <c:ptCount val="31"/>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numCache>
            </c:numRef>
          </c:val>
          <c:smooth val="0"/>
          <c:extLst>
            <c:ext xmlns:c16="http://schemas.microsoft.com/office/drawing/2014/chart" uri="{C3380CC4-5D6E-409C-BE32-E72D297353CC}">
              <c16:uniqueId val="{00000036-79A5-405E-B811-5CE846320B27}"/>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'F130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DF5-4C18-AE09-F004BEF65C28}"/>
              </c:ext>
            </c:extLst>
          </c:dPt>
          <c:dPt>
            <c:idx val="1"/>
            <c:invertIfNegative val="0"/>
            <c:bubble3D val="0"/>
            <c:extLst>
              <c:ext xmlns:c16="http://schemas.microsoft.com/office/drawing/2014/chart" uri="{C3380CC4-5D6E-409C-BE32-E72D297353CC}">
                <c16:uniqueId val="{00000001-6DF5-4C18-AE09-F004BEF65C28}"/>
              </c:ext>
            </c:extLst>
          </c:dPt>
          <c:dPt>
            <c:idx val="2"/>
            <c:invertIfNegative val="0"/>
            <c:bubble3D val="0"/>
            <c:extLst>
              <c:ext xmlns:c16="http://schemas.microsoft.com/office/drawing/2014/chart" uri="{C3380CC4-5D6E-409C-BE32-E72D297353CC}">
                <c16:uniqueId val="{00000002-6DF5-4C18-AE09-F004BEF65C28}"/>
              </c:ext>
            </c:extLst>
          </c:dPt>
          <c:dPt>
            <c:idx val="3"/>
            <c:invertIfNegative val="0"/>
            <c:bubble3D val="0"/>
            <c:extLst>
              <c:ext xmlns:c16="http://schemas.microsoft.com/office/drawing/2014/chart" uri="{C3380CC4-5D6E-409C-BE32-E72D297353CC}">
                <c16:uniqueId val="{00000003-6DF5-4C18-AE09-F004BEF65C28}"/>
              </c:ext>
            </c:extLst>
          </c:dPt>
          <c:dPt>
            <c:idx val="4"/>
            <c:invertIfNegative val="0"/>
            <c:bubble3D val="0"/>
            <c:extLst>
              <c:ext xmlns:c16="http://schemas.microsoft.com/office/drawing/2014/chart" uri="{C3380CC4-5D6E-409C-BE32-E72D297353CC}">
                <c16:uniqueId val="{00000004-6DF5-4C18-AE09-F004BEF65C28}"/>
              </c:ext>
            </c:extLst>
          </c:dPt>
          <c:dPt>
            <c:idx val="5"/>
            <c:invertIfNegative val="0"/>
            <c:bubble3D val="0"/>
            <c:extLst>
              <c:ext xmlns:c16="http://schemas.microsoft.com/office/drawing/2014/chart" uri="{C3380CC4-5D6E-409C-BE32-E72D297353CC}">
                <c16:uniqueId val="{00000005-6DF5-4C18-AE09-F004BEF65C28}"/>
              </c:ext>
            </c:extLst>
          </c:dPt>
          <c:dPt>
            <c:idx val="6"/>
            <c:invertIfNegative val="0"/>
            <c:bubble3D val="0"/>
            <c:extLst>
              <c:ext xmlns:c16="http://schemas.microsoft.com/office/drawing/2014/chart" uri="{C3380CC4-5D6E-409C-BE32-E72D297353CC}">
                <c16:uniqueId val="{00000006-6DF5-4C18-AE09-F004BEF65C28}"/>
              </c:ext>
            </c:extLst>
          </c:dPt>
          <c:dPt>
            <c:idx val="7"/>
            <c:invertIfNegative val="0"/>
            <c:bubble3D val="0"/>
            <c:extLst>
              <c:ext xmlns:c16="http://schemas.microsoft.com/office/drawing/2014/chart" uri="{C3380CC4-5D6E-409C-BE32-E72D297353CC}">
                <c16:uniqueId val="{00000007-6DF5-4C18-AE09-F004BEF65C28}"/>
              </c:ext>
            </c:extLst>
          </c:dPt>
          <c:dPt>
            <c:idx val="8"/>
            <c:invertIfNegative val="0"/>
            <c:bubble3D val="0"/>
            <c:extLst>
              <c:ext xmlns:c16="http://schemas.microsoft.com/office/drawing/2014/chart" uri="{C3380CC4-5D6E-409C-BE32-E72D297353CC}">
                <c16:uniqueId val="{00000008-6DF5-4C18-AE09-F004BEF65C28}"/>
              </c:ext>
            </c:extLst>
          </c:dPt>
          <c:dPt>
            <c:idx val="9"/>
            <c:invertIfNegative val="0"/>
            <c:bubble3D val="0"/>
            <c:extLst>
              <c:ext xmlns:c16="http://schemas.microsoft.com/office/drawing/2014/chart" uri="{C3380CC4-5D6E-409C-BE32-E72D297353CC}">
                <c16:uniqueId val="{00000009-6DF5-4C18-AE09-F004BEF65C28}"/>
              </c:ext>
            </c:extLst>
          </c:dPt>
          <c:dPt>
            <c:idx val="10"/>
            <c:invertIfNegative val="0"/>
            <c:bubble3D val="0"/>
            <c:extLst>
              <c:ext xmlns:c16="http://schemas.microsoft.com/office/drawing/2014/chart" uri="{C3380CC4-5D6E-409C-BE32-E72D297353CC}">
                <c16:uniqueId val="{0000000A-6DF5-4C18-AE09-F004BEF65C28}"/>
              </c:ext>
            </c:extLst>
          </c:dPt>
          <c:dPt>
            <c:idx val="11"/>
            <c:invertIfNegative val="0"/>
            <c:bubble3D val="0"/>
            <c:extLst>
              <c:ext xmlns:c16="http://schemas.microsoft.com/office/drawing/2014/chart" uri="{C3380CC4-5D6E-409C-BE32-E72D297353CC}">
                <c16:uniqueId val="{0000000B-6DF5-4C18-AE09-F004BEF65C28}"/>
              </c:ext>
            </c:extLst>
          </c:dPt>
          <c:dPt>
            <c:idx val="12"/>
            <c:invertIfNegative val="0"/>
            <c:bubble3D val="0"/>
            <c:extLst>
              <c:ext xmlns:c16="http://schemas.microsoft.com/office/drawing/2014/chart" uri="{C3380CC4-5D6E-409C-BE32-E72D297353CC}">
                <c16:uniqueId val="{0000000C-6DF5-4C18-AE09-F004BEF65C28}"/>
              </c:ext>
            </c:extLst>
          </c:dPt>
          <c:dPt>
            <c:idx val="13"/>
            <c:invertIfNegative val="0"/>
            <c:bubble3D val="0"/>
            <c:extLst>
              <c:ext xmlns:c16="http://schemas.microsoft.com/office/drawing/2014/chart" uri="{C3380CC4-5D6E-409C-BE32-E72D297353CC}">
                <c16:uniqueId val="{0000000D-6DF5-4C18-AE09-F004BEF65C28}"/>
              </c:ext>
            </c:extLst>
          </c:dPt>
          <c:dPt>
            <c:idx val="14"/>
            <c:invertIfNegative val="0"/>
            <c:bubble3D val="0"/>
            <c:extLst>
              <c:ext xmlns:c16="http://schemas.microsoft.com/office/drawing/2014/chart" uri="{C3380CC4-5D6E-409C-BE32-E72D297353CC}">
                <c16:uniqueId val="{0000000E-6DF5-4C18-AE09-F004BEF65C28}"/>
              </c:ext>
            </c:extLst>
          </c:dPt>
          <c:dPt>
            <c:idx val="15"/>
            <c:invertIfNegative val="0"/>
            <c:bubble3D val="0"/>
            <c:extLst>
              <c:ext xmlns:c16="http://schemas.microsoft.com/office/drawing/2014/chart" uri="{C3380CC4-5D6E-409C-BE32-E72D297353CC}">
                <c16:uniqueId val="{0000000F-6DF5-4C18-AE09-F004BEF65C28}"/>
              </c:ext>
            </c:extLst>
          </c:dPt>
          <c:dPt>
            <c:idx val="16"/>
            <c:invertIfNegative val="0"/>
            <c:bubble3D val="0"/>
            <c:extLst>
              <c:ext xmlns:c16="http://schemas.microsoft.com/office/drawing/2014/chart" uri="{C3380CC4-5D6E-409C-BE32-E72D297353CC}">
                <c16:uniqueId val="{00000010-6DF5-4C18-AE09-F004BEF65C28}"/>
              </c:ext>
            </c:extLst>
          </c:dPt>
          <c:dPt>
            <c:idx val="17"/>
            <c:invertIfNegative val="0"/>
            <c:bubble3D val="0"/>
            <c:extLst>
              <c:ext xmlns:c16="http://schemas.microsoft.com/office/drawing/2014/chart" uri="{C3380CC4-5D6E-409C-BE32-E72D297353CC}">
                <c16:uniqueId val="{00000011-6DF5-4C18-AE09-F004BEF65C28}"/>
              </c:ext>
            </c:extLst>
          </c:dPt>
          <c:dPt>
            <c:idx val="18"/>
            <c:invertIfNegative val="0"/>
            <c:bubble3D val="0"/>
            <c:extLst>
              <c:ext xmlns:c16="http://schemas.microsoft.com/office/drawing/2014/chart" uri="{C3380CC4-5D6E-409C-BE32-E72D297353CC}">
                <c16:uniqueId val="{00000012-6DF5-4C18-AE09-F004BEF65C28}"/>
              </c:ext>
            </c:extLst>
          </c:dPt>
          <c:dPt>
            <c:idx val="19"/>
            <c:invertIfNegative val="0"/>
            <c:bubble3D val="0"/>
            <c:extLst>
              <c:ext xmlns:c16="http://schemas.microsoft.com/office/drawing/2014/chart" uri="{C3380CC4-5D6E-409C-BE32-E72D297353CC}">
                <c16:uniqueId val="{00000013-6DF5-4C18-AE09-F004BEF65C28}"/>
              </c:ext>
            </c:extLst>
          </c:dPt>
          <c:dPt>
            <c:idx val="20"/>
            <c:invertIfNegative val="0"/>
            <c:bubble3D val="0"/>
            <c:spPr>
              <a:solidFill>
                <a:srgbClr val="FBBB27"/>
              </a:solidFill>
            </c:spPr>
            <c:extLst>
              <c:ext xmlns:c16="http://schemas.microsoft.com/office/drawing/2014/chart" uri="{C3380CC4-5D6E-409C-BE32-E72D297353CC}">
                <c16:uniqueId val="{00000015-6DF5-4C18-AE09-F004BEF65C28}"/>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'F130 Porcino'!$G$20:$H$52</c15:sqref>
                  </c15:fullRef>
                </c:ext>
              </c:extLst>
              <c:f>'F130 Porcino'!$G$32:$H$52</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2018 - 2019</c:v>
                  </c:pt>
                  <c:pt idx="12">
                    <c:v>2019 - 2020</c:v>
                  </c:pt>
                </c:lvl>
              </c:multiLvlStrCache>
            </c:multiLvlStrRef>
          </c:cat>
          <c:val>
            <c:numRef>
              <c:extLst>
                <c:ext xmlns:c15="http://schemas.microsoft.com/office/drawing/2012/chart" uri="{02D57815-91ED-43cb-92C2-25804820EDAC}">
                  <c15:fullRef>
                    <c15:sqref>'F130 Porcino'!$J$20:$J$52</c15:sqref>
                  </c15:fullRef>
                </c:ext>
              </c:extLst>
              <c:f>'F130 Porcino'!$J$32:$J$52</c:f>
              <c:numCache>
                <c:formatCode>0.0%</c:formatCode>
                <c:ptCount val="21"/>
                <c:pt idx="0">
                  <c:v>0.14766169154228859</c:v>
                </c:pt>
                <c:pt idx="1">
                  <c:v>0.34785819793205319</c:v>
                </c:pt>
                <c:pt idx="2">
                  <c:v>0.10930442637759707</c:v>
                </c:pt>
                <c:pt idx="3">
                  <c:v>7.6335877862594437E-3</c:v>
                </c:pt>
                <c:pt idx="4">
                  <c:v>0.12312138728323707</c:v>
                </c:pt>
                <c:pt idx="5">
                  <c:v>3.2069970845481022E-2</c:v>
                </c:pt>
                <c:pt idx="6">
                  <c:v>4.7086844998167843E-2</c:v>
                </c:pt>
                <c:pt idx="7">
                  <c:v>4.8251121076233083E-2</c:v>
                </c:pt>
                <c:pt idx="8">
                  <c:v>5.2487804878048827E-2</c:v>
                </c:pt>
                <c:pt idx="9">
                  <c:v>1.668129938542573E-2</c:v>
                </c:pt>
                <c:pt idx="10">
                  <c:v>2.1649484536082397E-2</c:v>
                </c:pt>
                <c:pt idx="11">
                  <c:v>-3.0584142629366595E-2</c:v>
                </c:pt>
                <c:pt idx="12">
                  <c:v>-2.4102653025836696E-2</c:v>
                </c:pt>
                <c:pt idx="13">
                  <c:v>-0.10118721461187219</c:v>
                </c:pt>
                <c:pt idx="14">
                  <c:v>3.2573289902280145E-2</c:v>
                </c:pt>
                <c:pt idx="15">
                  <c:v>-3.7264537264537267E-2</c:v>
                </c:pt>
                <c:pt idx="16">
                  <c:v>-8.2346886258363394E-2</c:v>
                </c:pt>
                <c:pt idx="17">
                  <c:v>-1.1487758945386117E-2</c:v>
                </c:pt>
                <c:pt idx="18">
                  <c:v>-5.9142607174103246E-2</c:v>
                </c:pt>
                <c:pt idx="19">
                  <c:v>-0.12149212867898695</c:v>
                </c:pt>
                <c:pt idx="20">
                  <c:v>-4.9128661475713709E-2</c:v>
                </c:pt>
              </c:numCache>
            </c:numRef>
          </c:val>
          <c:extLst>
            <c:ext xmlns:c16="http://schemas.microsoft.com/office/drawing/2014/chart" uri="{C3380CC4-5D6E-409C-BE32-E72D297353CC}">
              <c16:uniqueId val="{00000016-6DF5-4C18-AE09-F004BEF65C28}"/>
            </c:ext>
          </c:extLst>
        </c:ser>
        <c:dLbls>
          <c:showLegendKey val="0"/>
          <c:showVal val="0"/>
          <c:showCatName val="0"/>
          <c:showSerName val="0"/>
          <c:showPercent val="0"/>
          <c:showBubbleSize val="0"/>
        </c:dLbls>
        <c:gapWidth val="150"/>
        <c:axId val="144291248"/>
        <c:axId val="144291640"/>
      </c:barChart>
      <c:catAx>
        <c:axId val="144291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44291640"/>
        <c:crosses val="autoZero"/>
        <c:auto val="1"/>
        <c:lblAlgn val="ctr"/>
        <c:lblOffset val="100"/>
        <c:noMultiLvlLbl val="0"/>
      </c:catAx>
      <c:valAx>
        <c:axId val="144291640"/>
        <c:scaling>
          <c:orientation val="minMax"/>
        </c:scaling>
        <c:delete val="1"/>
        <c:axPos val="l"/>
        <c:numFmt formatCode="0.0%" sourceLinked="1"/>
        <c:majorTickMark val="none"/>
        <c:minorTickMark val="none"/>
        <c:tickLblPos val="nextTo"/>
        <c:crossAx val="144291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28B-453A-BFCB-AABF91A648B0}"/>
              </c:ext>
            </c:extLst>
          </c:dPt>
          <c:dPt>
            <c:idx val="28"/>
            <c:invertIfNegative val="0"/>
            <c:bubble3D val="0"/>
            <c:spPr>
              <a:solidFill>
                <a:srgbClr val="FFC000"/>
              </a:solidFill>
              <a:ln>
                <a:noFill/>
              </a:ln>
              <a:effectLst/>
            </c:spPr>
            <c:extLst>
              <c:ext xmlns:c16="http://schemas.microsoft.com/office/drawing/2014/chart" uri="{C3380CC4-5D6E-409C-BE32-E72D297353CC}">
                <c16:uniqueId val="{00000002-428B-453A-BFCB-AABF91A648B0}"/>
              </c:ext>
            </c:extLst>
          </c:dPt>
          <c:dPt>
            <c:idx val="29"/>
            <c:invertIfNegative val="0"/>
            <c:bubble3D val="0"/>
            <c:extLst>
              <c:ext xmlns:c16="http://schemas.microsoft.com/office/drawing/2014/chart" uri="{C3380CC4-5D6E-409C-BE32-E72D297353CC}">
                <c16:uniqueId val="{00000003-428B-453A-BFCB-AABF91A648B0}"/>
              </c:ext>
            </c:extLst>
          </c:dPt>
          <c:dPt>
            <c:idx val="30"/>
            <c:invertIfNegative val="0"/>
            <c:bubble3D val="0"/>
            <c:extLst>
              <c:ext xmlns:c16="http://schemas.microsoft.com/office/drawing/2014/chart" uri="{C3380CC4-5D6E-409C-BE32-E72D297353CC}">
                <c16:uniqueId val="{00000004-428B-453A-BFCB-AABF91A648B0}"/>
              </c:ext>
            </c:extLst>
          </c:dPt>
          <c:dPt>
            <c:idx val="31"/>
            <c:invertIfNegative val="0"/>
            <c:bubble3D val="0"/>
            <c:extLst>
              <c:ext xmlns:c16="http://schemas.microsoft.com/office/drawing/2014/chart" uri="{C3380CC4-5D6E-409C-BE32-E72D297353CC}">
                <c16:uniqueId val="{00000005-428B-453A-BFCB-AABF91A648B0}"/>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'F16'!$C$7:$C$38</c:f>
              <c:strCache>
                <c:ptCount val="32"/>
                <c:pt idx="0">
                  <c:v>Ciudad de México</c:v>
                </c:pt>
                <c:pt idx="1">
                  <c:v>Morelos</c:v>
                </c:pt>
                <c:pt idx="2">
                  <c:v>Hidalgo</c:v>
                </c:pt>
                <c:pt idx="3">
                  <c:v>Guerrero</c:v>
                </c:pt>
                <c:pt idx="4">
                  <c:v>México</c:v>
                </c:pt>
                <c:pt idx="5">
                  <c:v>Tlaxcala</c:v>
                </c:pt>
                <c:pt idx="6">
                  <c:v>Zacatecas</c:v>
                </c:pt>
                <c:pt idx="7">
                  <c:v>Veracruz</c:v>
                </c:pt>
                <c:pt idx="8">
                  <c:v>Querétaro</c:v>
                </c:pt>
                <c:pt idx="9">
                  <c:v>Oaxaca</c:v>
                </c:pt>
                <c:pt idx="10">
                  <c:v>Tabasco</c:v>
                </c:pt>
                <c:pt idx="11">
                  <c:v>Chiapas</c:v>
                </c:pt>
                <c:pt idx="12">
                  <c:v>Michoacán</c:v>
                </c:pt>
                <c:pt idx="13">
                  <c:v>Tamaulipas</c:v>
                </c:pt>
                <c:pt idx="14">
                  <c:v>Aguascalientes</c:v>
                </c:pt>
                <c:pt idx="15">
                  <c:v>Durango</c:v>
                </c:pt>
                <c:pt idx="16">
                  <c:v>Guanajuato</c:v>
                </c:pt>
                <c:pt idx="17">
                  <c:v>Coahuila</c:v>
                </c:pt>
                <c:pt idx="18">
                  <c:v>Yucatán</c:v>
                </c:pt>
                <c:pt idx="19">
                  <c:v>Colima</c:v>
                </c:pt>
                <c:pt idx="20">
                  <c:v>Chihuahua</c:v>
                </c:pt>
                <c:pt idx="21">
                  <c:v>Quintana Roo</c:v>
                </c:pt>
                <c:pt idx="22">
                  <c:v>Puebla</c:v>
                </c:pt>
                <c:pt idx="23">
                  <c:v>Campeche</c:v>
                </c:pt>
                <c:pt idx="24">
                  <c:v>Nayarit</c:v>
                </c:pt>
                <c:pt idx="25">
                  <c:v>Nuevo León</c:v>
                </c:pt>
                <c:pt idx="26">
                  <c:v>Sonora</c:v>
                </c:pt>
                <c:pt idx="27">
                  <c:v>Baja California</c:v>
                </c:pt>
                <c:pt idx="28">
                  <c:v>Jalisco</c:v>
                </c:pt>
                <c:pt idx="29">
                  <c:v>San Luis Potosí</c:v>
                </c:pt>
                <c:pt idx="30">
                  <c:v>Sinaloa</c:v>
                </c:pt>
                <c:pt idx="31">
                  <c:v>Baja California Sur</c:v>
                </c:pt>
              </c:strCache>
            </c:strRef>
          </c:cat>
          <c:val>
            <c:numRef>
              <c:f>'F16'!$F$7:$F$38</c:f>
              <c:numCache>
                <c:formatCode>0.0</c:formatCode>
                <c:ptCount val="32"/>
                <c:pt idx="0">
                  <c:v>-0.46317989845906499</c:v>
                </c:pt>
                <c:pt idx="1">
                  <c:v>4.1240393691670301</c:v>
                </c:pt>
                <c:pt idx="2">
                  <c:v>4.2154819370666203</c:v>
                </c:pt>
                <c:pt idx="3">
                  <c:v>4.2872037076563796</c:v>
                </c:pt>
                <c:pt idx="4">
                  <c:v>4.4225414347019303</c:v>
                </c:pt>
                <c:pt idx="5">
                  <c:v>4.4344821004470996</c:v>
                </c:pt>
                <c:pt idx="6">
                  <c:v>4.4911296978294502</c:v>
                </c:pt>
                <c:pt idx="7">
                  <c:v>5.0583833506748999</c:v>
                </c:pt>
                <c:pt idx="8">
                  <c:v>5.1520247953650298</c:v>
                </c:pt>
                <c:pt idx="9">
                  <c:v>5.3816867100199097</c:v>
                </c:pt>
                <c:pt idx="10">
                  <c:v>5.41107916668608</c:v>
                </c:pt>
                <c:pt idx="11">
                  <c:v>5.4758075800233703</c:v>
                </c:pt>
                <c:pt idx="12">
                  <c:v>5.4760935052490201</c:v>
                </c:pt>
                <c:pt idx="13">
                  <c:v>5.5046073611718898</c:v>
                </c:pt>
                <c:pt idx="14">
                  <c:v>5.63283817578077</c:v>
                </c:pt>
                <c:pt idx="15">
                  <c:v>5.6710021785497204</c:v>
                </c:pt>
                <c:pt idx="16">
                  <c:v>5.8366428723533899</c:v>
                </c:pt>
                <c:pt idx="17">
                  <c:v>5.8973824336072704</c:v>
                </c:pt>
                <c:pt idx="18">
                  <c:v>5.98520442677333</c:v>
                </c:pt>
                <c:pt idx="19">
                  <c:v>5.9894675804751802</c:v>
                </c:pt>
                <c:pt idx="20">
                  <c:v>6.0742147957808701</c:v>
                </c:pt>
                <c:pt idx="21">
                  <c:v>6.3176853240958204</c:v>
                </c:pt>
                <c:pt idx="22">
                  <c:v>6.3987530895028799</c:v>
                </c:pt>
                <c:pt idx="23">
                  <c:v>6.4883096537435403</c:v>
                </c:pt>
                <c:pt idx="24">
                  <c:v>6.5006928912177697</c:v>
                </c:pt>
                <c:pt idx="25">
                  <c:v>6.7865432071490002</c:v>
                </c:pt>
                <c:pt idx="26">
                  <c:v>6.8987556269832799</c:v>
                </c:pt>
                <c:pt idx="27">
                  <c:v>6.9417705263345804</c:v>
                </c:pt>
                <c:pt idx="28">
                  <c:v>7.0660801773140696</c:v>
                </c:pt>
                <c:pt idx="29">
                  <c:v>7.2560419413835602</c:v>
                </c:pt>
                <c:pt idx="30">
                  <c:v>7.2576371720552801</c:v>
                </c:pt>
                <c:pt idx="31">
                  <c:v>7.5503797624572897</c:v>
                </c:pt>
              </c:numCache>
            </c:numRef>
          </c:val>
          <c:extLst>
            <c:ext xmlns:c16="http://schemas.microsoft.com/office/drawing/2014/chart" uri="{C3380CC4-5D6E-409C-BE32-E72D297353CC}">
              <c16:uniqueId val="{00000006-428B-453A-BFCB-AABF91A648B0}"/>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'F16'!$A$42</c:f>
              <c:strCache>
                <c:ptCount val="1"/>
                <c:pt idx="0">
                  <c:v>Promedio Nacional</c:v>
                </c:pt>
              </c:strCache>
            </c:strRef>
          </c:tx>
          <c:spPr>
            <a:ln w="44450">
              <a:solidFill>
                <a:srgbClr val="EEECE1">
                  <a:lumMod val="50000"/>
                </a:srgbClr>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428B-453A-BFCB-AABF91A648B0}"/>
                </c:ext>
              </c:extLst>
            </c:dLbl>
            <c:dLbl>
              <c:idx val="1"/>
              <c:layout>
                <c:manualLayout>
                  <c:x val="-6.1904761904761907E-2"/>
                  <c:y val="0.13091641490433031"/>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28B-453A-BFCB-AABF91A648B0}"/>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'F16'!$D$42:$D$43</c:f>
              <c:numCache>
                <c:formatCode>0.0</c:formatCode>
                <c:ptCount val="2"/>
                <c:pt idx="0">
                  <c:v>5</c:v>
                </c:pt>
                <c:pt idx="1">
                  <c:v>5</c:v>
                </c:pt>
              </c:numCache>
            </c:numRef>
          </c:xVal>
          <c:yVal>
            <c:numRef>
              <c:f>'F16'!$C$42:$C$43</c:f>
              <c:numCache>
                <c:formatCode>0.0</c:formatCode>
                <c:ptCount val="2"/>
                <c:pt idx="0">
                  <c:v>0</c:v>
                </c:pt>
                <c:pt idx="1">
                  <c:v>1</c:v>
                </c:pt>
              </c:numCache>
            </c:numRef>
          </c:yVal>
          <c:smooth val="0"/>
          <c:extLst>
            <c:ext xmlns:c16="http://schemas.microsoft.com/office/drawing/2014/chart" uri="{C3380CC4-5D6E-409C-BE32-E72D297353CC}">
              <c16:uniqueId val="{00000009-428B-453A-BFCB-AABF91A648B0}"/>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spPr>
              <a:solidFill>
                <a:srgbClr val="FFC000"/>
              </a:solidFill>
              <a:ln>
                <a:noFill/>
              </a:ln>
              <a:effectLst/>
            </c:spPr>
            <c:extLst>
              <c:ext xmlns:c16="http://schemas.microsoft.com/office/drawing/2014/chart" uri="{C3380CC4-5D6E-409C-BE32-E72D297353CC}">
                <c16:uniqueId val="{00000001-458B-49B0-B69F-BC9AD3673B95}"/>
              </c:ext>
            </c:extLst>
          </c:dPt>
          <c:dPt>
            <c:idx val="19"/>
            <c:invertIfNegative val="0"/>
            <c:bubble3D val="0"/>
            <c:extLst>
              <c:ext xmlns:c16="http://schemas.microsoft.com/office/drawing/2014/chart" uri="{C3380CC4-5D6E-409C-BE32-E72D297353CC}">
                <c16:uniqueId val="{00000002-458B-49B0-B69F-BC9AD3673B95}"/>
              </c:ext>
            </c:extLst>
          </c:dPt>
          <c:dPt>
            <c:idx val="20"/>
            <c:invertIfNegative val="0"/>
            <c:bubble3D val="0"/>
            <c:spPr>
              <a:solidFill>
                <a:srgbClr val="FFC000"/>
              </a:solidFill>
              <a:ln>
                <a:noFill/>
              </a:ln>
              <a:effectLst/>
            </c:spPr>
            <c:extLst>
              <c:ext xmlns:c16="http://schemas.microsoft.com/office/drawing/2014/chart" uri="{C3380CC4-5D6E-409C-BE32-E72D297353CC}">
                <c16:uniqueId val="{00000004-458B-49B0-B69F-BC9AD3673B95}"/>
              </c:ext>
            </c:extLst>
          </c:dPt>
          <c:dPt>
            <c:idx val="22"/>
            <c:invertIfNegative val="0"/>
            <c:bubble3D val="0"/>
            <c:spPr>
              <a:solidFill>
                <a:srgbClr val="FFC000"/>
              </a:solidFill>
              <a:ln>
                <a:noFill/>
              </a:ln>
              <a:effectLst/>
            </c:spPr>
            <c:extLst>
              <c:ext xmlns:c16="http://schemas.microsoft.com/office/drawing/2014/chart" uri="{C3380CC4-5D6E-409C-BE32-E72D297353CC}">
                <c16:uniqueId val="{00000006-458B-49B0-B69F-BC9AD3673B95}"/>
              </c:ext>
            </c:extLst>
          </c:dPt>
          <c:dPt>
            <c:idx val="24"/>
            <c:invertIfNegative val="0"/>
            <c:bubble3D val="0"/>
            <c:extLst>
              <c:ext xmlns:c16="http://schemas.microsoft.com/office/drawing/2014/chart" uri="{C3380CC4-5D6E-409C-BE32-E72D297353CC}">
                <c16:uniqueId val="{00000007-458B-49B0-B69F-BC9AD3673B95}"/>
              </c:ext>
            </c:extLst>
          </c:dPt>
          <c:dPt>
            <c:idx val="25"/>
            <c:invertIfNegative val="0"/>
            <c:bubble3D val="0"/>
            <c:extLst>
              <c:ext xmlns:c16="http://schemas.microsoft.com/office/drawing/2014/chart" uri="{C3380CC4-5D6E-409C-BE32-E72D297353CC}">
                <c16:uniqueId val="{00000008-458B-49B0-B69F-BC9AD3673B95}"/>
              </c:ext>
            </c:extLst>
          </c:dPt>
          <c:dPt>
            <c:idx val="26"/>
            <c:invertIfNegative val="0"/>
            <c:bubble3D val="0"/>
            <c:extLst>
              <c:ext xmlns:c16="http://schemas.microsoft.com/office/drawing/2014/chart" uri="{C3380CC4-5D6E-409C-BE32-E72D297353CC}">
                <c16:uniqueId val="{00000009-458B-49B0-B69F-BC9AD3673B95}"/>
              </c:ext>
            </c:extLst>
          </c:dPt>
          <c:dPt>
            <c:idx val="28"/>
            <c:invertIfNegative val="0"/>
            <c:bubble3D val="0"/>
            <c:extLst>
              <c:ext xmlns:c16="http://schemas.microsoft.com/office/drawing/2014/chart" uri="{C3380CC4-5D6E-409C-BE32-E72D297353CC}">
                <c16:uniqueId val="{0000000A-458B-49B0-B69F-BC9AD3673B95}"/>
              </c:ext>
            </c:extLst>
          </c:dPt>
          <c:dPt>
            <c:idx val="29"/>
            <c:invertIfNegative val="0"/>
            <c:bubble3D val="0"/>
            <c:extLst>
              <c:ext xmlns:c16="http://schemas.microsoft.com/office/drawing/2014/chart" uri="{C3380CC4-5D6E-409C-BE32-E72D297353CC}">
                <c16:uniqueId val="{0000000B-458B-49B0-B69F-BC9AD3673B95}"/>
              </c:ext>
            </c:extLst>
          </c:dPt>
          <c:dPt>
            <c:idx val="30"/>
            <c:invertIfNegative val="0"/>
            <c:bubble3D val="0"/>
            <c:extLst>
              <c:ext xmlns:c16="http://schemas.microsoft.com/office/drawing/2014/chart" uri="{C3380CC4-5D6E-409C-BE32-E72D297353CC}">
                <c16:uniqueId val="{0000000C-458B-49B0-B69F-BC9AD3673B95}"/>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'F17'!$E$46:$E$75</c:f>
              <c:strCache>
                <c:ptCount val="30"/>
                <c:pt idx="0">
                  <c:v>Juárez, NL</c:v>
                </c:pt>
                <c:pt idx="1">
                  <c:v>Morelia, Mich</c:v>
                </c:pt>
                <c:pt idx="2">
                  <c:v>Torreón, Coah</c:v>
                </c:pt>
                <c:pt idx="3">
                  <c:v>Reynosa, Tamps</c:v>
                </c:pt>
                <c:pt idx="4">
                  <c:v>Mérida, Yuc</c:v>
                </c:pt>
                <c:pt idx="5">
                  <c:v>Huejotzingo, Pue</c:v>
                </c:pt>
                <c:pt idx="6">
                  <c:v>Chihuahua, Chih</c:v>
                </c:pt>
                <c:pt idx="7">
                  <c:v>Saltillo, Coah</c:v>
                </c:pt>
                <c:pt idx="8">
                  <c:v>Cajeme, Son</c:v>
                </c:pt>
                <c:pt idx="9">
                  <c:v>Apodaca, NL</c:v>
                </c:pt>
                <c:pt idx="10">
                  <c:v>Juárez, Chih</c:v>
                </c:pt>
                <c:pt idx="11">
                  <c:v>Puebla, Pue</c:v>
                </c:pt>
                <c:pt idx="12">
                  <c:v>León, Gto</c:v>
                </c:pt>
                <c:pt idx="13">
                  <c:v>San Pedro Tlaquepaque, Jal</c:v>
                </c:pt>
                <c:pt idx="14">
                  <c:v>Soledad de Graciano Sánchez, SLP</c:v>
                </c:pt>
                <c:pt idx="15">
                  <c:v>Tepic, Nay</c:v>
                </c:pt>
                <c:pt idx="16">
                  <c:v>García, NL</c:v>
                </c:pt>
                <c:pt idx="17">
                  <c:v>Benito Juárez, Qroo</c:v>
                </c:pt>
                <c:pt idx="18">
                  <c:v>Bahía de Banderas, Nay</c:v>
                </c:pt>
                <c:pt idx="19">
                  <c:v>Mexicali, BC</c:v>
                </c:pt>
                <c:pt idx="20">
                  <c:v>Tlajomulco de Zúñiga, Jal</c:v>
                </c:pt>
                <c:pt idx="21">
                  <c:v>Tijuana, BC</c:v>
                </c:pt>
                <c:pt idx="22">
                  <c:v>Zapopan, Jal</c:v>
                </c:pt>
                <c:pt idx="23">
                  <c:v>Los Cabos, BCS</c:v>
                </c:pt>
                <c:pt idx="24">
                  <c:v>Hermosillo, Son</c:v>
                </c:pt>
                <c:pt idx="25">
                  <c:v>Mazatlán, Sin</c:v>
                </c:pt>
                <c:pt idx="26">
                  <c:v>Culiacán, Sin</c:v>
                </c:pt>
                <c:pt idx="27">
                  <c:v>Carmen, Camp</c:v>
                </c:pt>
                <c:pt idx="28">
                  <c:v>San Luis Potosí, SLP</c:v>
                </c:pt>
                <c:pt idx="29">
                  <c:v>La Paz, BCS</c:v>
                </c:pt>
              </c:strCache>
            </c:strRef>
          </c:cat>
          <c:val>
            <c:numRef>
              <c:f>'F17'!$H$46:$H$75</c:f>
              <c:numCache>
                <c:formatCode>0.0</c:formatCode>
                <c:ptCount val="30"/>
                <c:pt idx="0">
                  <c:v>6.0305296626881999</c:v>
                </c:pt>
                <c:pt idx="1">
                  <c:v>6.07655409178256</c:v>
                </c:pt>
                <c:pt idx="2">
                  <c:v>6.0780955339263496</c:v>
                </c:pt>
                <c:pt idx="3">
                  <c:v>6.1603449170368298</c:v>
                </c:pt>
                <c:pt idx="4">
                  <c:v>6.1750324926352897</c:v>
                </c:pt>
                <c:pt idx="5">
                  <c:v>6.3140548926097004</c:v>
                </c:pt>
                <c:pt idx="6">
                  <c:v>6.3459454235722097</c:v>
                </c:pt>
                <c:pt idx="7">
                  <c:v>6.3675696361123801</c:v>
                </c:pt>
                <c:pt idx="8">
                  <c:v>6.3944119806088802</c:v>
                </c:pt>
                <c:pt idx="9">
                  <c:v>6.4122713014363804</c:v>
                </c:pt>
                <c:pt idx="10">
                  <c:v>6.4230884070862704</c:v>
                </c:pt>
                <c:pt idx="11">
                  <c:v>6.4447074834312703</c:v>
                </c:pt>
                <c:pt idx="12">
                  <c:v>6.47708349259584</c:v>
                </c:pt>
                <c:pt idx="13">
                  <c:v>6.5382095460922596</c:v>
                </c:pt>
                <c:pt idx="14">
                  <c:v>6.5444999555080301</c:v>
                </c:pt>
                <c:pt idx="15">
                  <c:v>6.5576474022236697</c:v>
                </c:pt>
                <c:pt idx="16">
                  <c:v>6.6638387917505399</c:v>
                </c:pt>
                <c:pt idx="17">
                  <c:v>6.6892300118766004</c:v>
                </c:pt>
                <c:pt idx="18">
                  <c:v>6.7884133064657997</c:v>
                </c:pt>
                <c:pt idx="19">
                  <c:v>6.7970378224180896</c:v>
                </c:pt>
                <c:pt idx="20">
                  <c:v>7.2079325548226798</c:v>
                </c:pt>
                <c:pt idx="21">
                  <c:v>7.2848871708546001</c:v>
                </c:pt>
                <c:pt idx="22">
                  <c:v>7.4106153589887898</c:v>
                </c:pt>
                <c:pt idx="23">
                  <c:v>7.4360771664897296</c:v>
                </c:pt>
                <c:pt idx="24">
                  <c:v>7.4707049862989399</c:v>
                </c:pt>
                <c:pt idx="25">
                  <c:v>7.5852118775516102</c:v>
                </c:pt>
                <c:pt idx="26">
                  <c:v>7.5874471812264099</c:v>
                </c:pt>
                <c:pt idx="27">
                  <c:v>7.5893476924258501</c:v>
                </c:pt>
                <c:pt idx="28">
                  <c:v>7.7133853233989802</c:v>
                </c:pt>
                <c:pt idx="29">
                  <c:v>7.7565143977010402</c:v>
                </c:pt>
              </c:numCache>
            </c:numRef>
          </c:val>
          <c:extLst>
            <c:ext xmlns:c16="http://schemas.microsoft.com/office/drawing/2014/chart" uri="{C3380CC4-5D6E-409C-BE32-E72D297353CC}">
              <c16:uniqueId val="{0000000D-458B-49B0-B69F-BC9AD3673B95}"/>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'F17'!$E$79</c:f>
              <c:strCache>
                <c:ptCount val="1"/>
                <c:pt idx="0">
                  <c:v>Nacional</c:v>
                </c:pt>
              </c:strCache>
            </c:strRef>
          </c:tx>
          <c:spPr>
            <a:ln w="44450">
              <a:solidFill>
                <a:srgbClr val="95681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458B-49B0-B69F-BC9AD3673B95}"/>
                </c:ext>
              </c:extLst>
            </c:dLbl>
            <c:dLbl>
              <c:idx val="1"/>
              <c:layout>
                <c:manualLayout>
                  <c:x val="-5.1140748986698632E-2"/>
                  <c:y val="0.3762962962962963"/>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458B-49B0-B69F-BC9AD3673B9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'F17'!$H$79:$H$80</c:f>
              <c:numCache>
                <c:formatCode>0.0</c:formatCode>
                <c:ptCount val="2"/>
                <c:pt idx="0">
                  <c:v>5</c:v>
                </c:pt>
                <c:pt idx="1">
                  <c:v>5</c:v>
                </c:pt>
              </c:numCache>
            </c:numRef>
          </c:xVal>
          <c:yVal>
            <c:numRef>
              <c:f>'F17'!$G$79:$G$80</c:f>
              <c:numCache>
                <c:formatCode>0.0</c:formatCode>
                <c:ptCount val="2"/>
                <c:pt idx="0">
                  <c:v>0</c:v>
                </c:pt>
                <c:pt idx="1">
                  <c:v>1</c:v>
                </c:pt>
              </c:numCache>
            </c:numRef>
          </c:yVal>
          <c:smooth val="0"/>
          <c:extLst>
            <c:ext xmlns:c16="http://schemas.microsoft.com/office/drawing/2014/chart" uri="{C3380CC4-5D6E-409C-BE32-E72D297353CC}">
              <c16:uniqueId val="{00000010-458B-49B0-B69F-BC9AD3673B95}"/>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3">
                <a:lumMod val="75000"/>
              </a:schemeClr>
            </a:solidFill>
            <a:ln>
              <a:noFill/>
            </a:ln>
            <a:effectLst/>
          </c:spPr>
          <c:invertIfNegative val="0"/>
          <c:dPt>
            <c:idx val="1"/>
            <c:invertIfNegative val="0"/>
            <c:bubble3D val="0"/>
            <c:spPr>
              <a:solidFill>
                <a:srgbClr val="7C7C7C"/>
              </a:solidFill>
              <a:ln>
                <a:noFill/>
              </a:ln>
              <a:effectLst/>
            </c:spPr>
            <c:extLst>
              <c:ext xmlns:c16="http://schemas.microsoft.com/office/drawing/2014/chart" uri="{C3380CC4-5D6E-409C-BE32-E72D297353CC}">
                <c16:uniqueId val="{00000001-39E7-4372-8BD3-859E112439D1}"/>
              </c:ext>
            </c:extLst>
          </c:dPt>
          <c:dPt>
            <c:idx val="2"/>
            <c:invertIfNegative val="0"/>
            <c:bubble3D val="0"/>
            <c:spPr>
              <a:solidFill>
                <a:srgbClr val="BF9000"/>
              </a:solidFill>
              <a:ln>
                <a:noFill/>
              </a:ln>
              <a:effectLst/>
            </c:spPr>
            <c:extLst>
              <c:ext xmlns:c16="http://schemas.microsoft.com/office/drawing/2014/chart" uri="{C3380CC4-5D6E-409C-BE32-E72D297353CC}">
                <c16:uniqueId val="{00000003-39E7-4372-8BD3-859E112439D1}"/>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5-39E7-4372-8BD3-859E112439D1}"/>
              </c:ext>
            </c:extLst>
          </c:dPt>
          <c:dPt>
            <c:idx val="17"/>
            <c:invertIfNegative val="0"/>
            <c:bubble3D val="0"/>
            <c:extLst>
              <c:ext xmlns:c16="http://schemas.microsoft.com/office/drawing/2014/chart" uri="{C3380CC4-5D6E-409C-BE32-E72D297353CC}">
                <c16:uniqueId val="{00000006-39E7-4372-8BD3-859E112439D1}"/>
              </c:ext>
            </c:extLst>
          </c:dPt>
          <c:dPt>
            <c:idx val="18"/>
            <c:invertIfNegative val="0"/>
            <c:bubble3D val="0"/>
            <c:extLst>
              <c:ext xmlns:c16="http://schemas.microsoft.com/office/drawing/2014/chart" uri="{C3380CC4-5D6E-409C-BE32-E72D297353CC}">
                <c16:uniqueId val="{00000007-39E7-4372-8BD3-859E112439D1}"/>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'F18'!$A$6:$C$7</c:f>
              <c:multiLvlStrCache>
                <c:ptCount val="3"/>
                <c:lvl>
                  <c:pt idx="0">
                    <c:v>3er trimestre</c:v>
                  </c:pt>
                  <c:pt idx="1">
                    <c:v>3er trimestre</c:v>
                  </c:pt>
                  <c:pt idx="2">
                    <c:v>3er trimestre</c:v>
                  </c:pt>
                </c:lvl>
                <c:lvl>
                  <c:pt idx="0">
                    <c:v>2018</c:v>
                  </c:pt>
                  <c:pt idx="1">
                    <c:v>2019</c:v>
                  </c:pt>
                  <c:pt idx="2">
                    <c:v>2020</c:v>
                  </c:pt>
                </c:lvl>
              </c:multiLvlStrCache>
            </c:multiLvlStrRef>
          </c:cat>
          <c:val>
            <c:numRef>
              <c:f>'F18'!$A$8:$C$8</c:f>
              <c:numCache>
                <c:formatCode>0.0</c:formatCode>
                <c:ptCount val="3"/>
                <c:pt idx="0">
                  <c:v>218.49857799999998</c:v>
                </c:pt>
                <c:pt idx="1">
                  <c:v>161.55413060999999</c:v>
                </c:pt>
                <c:pt idx="2" formatCode="General">
                  <c:v>60.750413400000006</c:v>
                </c:pt>
              </c:numCache>
            </c:numRef>
          </c:val>
          <c:extLst>
            <c:ext xmlns:c16="http://schemas.microsoft.com/office/drawing/2014/chart" uri="{C3380CC4-5D6E-409C-BE32-E72D297353CC}">
              <c16:uniqueId val="{00000008-39E7-4372-8BD3-859E112439D1}"/>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'F19'!$C$6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0A1C-4643-A517-AD7872C1717D}"/>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'F19'!$A$8:$B$10</c:f>
              <c:multiLvlStrCache>
                <c:ptCount val="3"/>
                <c:lvl>
                  <c:pt idx="0">
                    <c:v>3er trimestre</c:v>
                  </c:pt>
                  <c:pt idx="1">
                    <c:v>3er trimestre</c:v>
                  </c:pt>
                  <c:pt idx="2">
                    <c:v>3er trimestre</c:v>
                  </c:pt>
                </c:lvl>
                <c:lvl>
                  <c:pt idx="0">
                    <c:v>2018</c:v>
                  </c:pt>
                  <c:pt idx="1">
                    <c:v>2019</c:v>
                  </c:pt>
                  <c:pt idx="2">
                    <c:v>2020</c:v>
                  </c:pt>
                </c:lvl>
              </c:multiLvlStrCache>
            </c:multiLvlStrRef>
          </c:cat>
          <c:val>
            <c:numRef>
              <c:f>'F19'!$C$8:$C$10</c:f>
              <c:numCache>
                <c:formatCode>#,##0.0</c:formatCode>
                <c:ptCount val="3"/>
                <c:pt idx="0">
                  <c:v>57.024551000000002</c:v>
                </c:pt>
                <c:pt idx="1">
                  <c:v>170.24694410000001</c:v>
                </c:pt>
                <c:pt idx="2">
                  <c:v>103.46581482999999</c:v>
                </c:pt>
              </c:numCache>
            </c:numRef>
          </c:val>
          <c:extLst>
            <c:ext xmlns:c16="http://schemas.microsoft.com/office/drawing/2014/chart" uri="{C3380CC4-5D6E-409C-BE32-E72D297353CC}">
              <c16:uniqueId val="{00000001-0A1C-4643-A517-AD7872C1717D}"/>
            </c:ext>
          </c:extLst>
        </c:ser>
        <c:ser>
          <c:idx val="1"/>
          <c:order val="1"/>
          <c:tx>
            <c:strRef>
              <c:f>'F19'!$D$6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'F19'!$A$8:$B$10</c:f>
              <c:multiLvlStrCache>
                <c:ptCount val="3"/>
                <c:lvl>
                  <c:pt idx="0">
                    <c:v>3er trimestre</c:v>
                  </c:pt>
                  <c:pt idx="1">
                    <c:v>3er trimestre</c:v>
                  </c:pt>
                  <c:pt idx="2">
                    <c:v>3er trimestre</c:v>
                  </c:pt>
                </c:lvl>
                <c:lvl>
                  <c:pt idx="0">
                    <c:v>2018</c:v>
                  </c:pt>
                  <c:pt idx="1">
                    <c:v>2019</c:v>
                  </c:pt>
                  <c:pt idx="2">
                    <c:v>2020</c:v>
                  </c:pt>
                </c:lvl>
              </c:multiLvlStrCache>
            </c:multiLvlStrRef>
          </c:cat>
          <c:val>
            <c:numRef>
              <c:f>'F19'!$D$8:$D$10</c:f>
              <c:numCache>
                <c:formatCode>#,##0.0</c:formatCode>
                <c:ptCount val="3"/>
                <c:pt idx="0">
                  <c:v>11.762252999999999</c:v>
                </c:pt>
                <c:pt idx="1">
                  <c:v>16.05118534</c:v>
                </c:pt>
                <c:pt idx="2">
                  <c:v>34.037625399999996</c:v>
                </c:pt>
              </c:numCache>
            </c:numRef>
          </c:val>
          <c:extLst>
            <c:ext xmlns:c16="http://schemas.microsoft.com/office/drawing/2014/chart" uri="{C3380CC4-5D6E-409C-BE32-E72D297353CC}">
              <c16:uniqueId val="{00000002-0A1C-4643-A517-AD7872C1717D}"/>
            </c:ext>
          </c:extLst>
        </c:ser>
        <c:ser>
          <c:idx val="2"/>
          <c:order val="2"/>
          <c:tx>
            <c:strRef>
              <c:f>'F19'!$E$6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'F19'!$A$8:$B$10</c:f>
              <c:multiLvlStrCache>
                <c:ptCount val="3"/>
                <c:lvl>
                  <c:pt idx="0">
                    <c:v>3er trimestre</c:v>
                  </c:pt>
                  <c:pt idx="1">
                    <c:v>3er trimestre</c:v>
                  </c:pt>
                  <c:pt idx="2">
                    <c:v>3er trimestre</c:v>
                  </c:pt>
                </c:lvl>
                <c:lvl>
                  <c:pt idx="0">
                    <c:v>2018</c:v>
                  </c:pt>
                  <c:pt idx="1">
                    <c:v>2019</c:v>
                  </c:pt>
                  <c:pt idx="2">
                    <c:v>2020</c:v>
                  </c:pt>
                </c:lvl>
              </c:multiLvlStrCache>
            </c:multiLvlStrRef>
          </c:cat>
          <c:val>
            <c:numRef>
              <c:f>'F19'!$E$8:$E$10</c:f>
              <c:numCache>
                <c:formatCode>#,##0.0</c:formatCode>
                <c:ptCount val="3"/>
                <c:pt idx="0">
                  <c:v>149.71177399999999</c:v>
                </c:pt>
                <c:pt idx="1">
                  <c:v>-24.743998829999999</c:v>
                </c:pt>
                <c:pt idx="2">
                  <c:v>-76.753026829999982</c:v>
                </c:pt>
              </c:numCache>
            </c:numRef>
          </c:val>
          <c:extLst>
            <c:ext xmlns:c16="http://schemas.microsoft.com/office/drawing/2014/chart" uri="{C3380CC4-5D6E-409C-BE32-E72D297353CC}">
              <c16:uniqueId val="{00000003-0A1C-4643-A517-AD7872C1717D}"/>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326397064444615"/>
          <c:y val="1.82370820668693E-2"/>
          <c:w val="0.60825706495425935"/>
          <c:h val="0.9149958914710129"/>
        </c:manualLayout>
      </c:layout>
      <c:barChart>
        <c:barDir val="bar"/>
        <c:grouping val="clustered"/>
        <c:varyColors val="0"/>
        <c:ser>
          <c:idx val="1"/>
          <c:order val="0"/>
          <c:tx>
            <c:strRef>
              <c:f>'F20'!$D$6</c:f>
              <c:strCache>
                <c:ptCount val="1"/>
                <c:pt idx="0">
                  <c:v>3 T 2019</c:v>
                </c:pt>
              </c:strCache>
            </c:strRef>
          </c:tx>
          <c:spPr>
            <a:solidFill>
              <a:srgbClr val="FFE699"/>
            </a:solidFill>
            <a:ln>
              <a:noFill/>
            </a:ln>
            <a:effectLst/>
          </c:spPr>
          <c:invertIfNegative val="0"/>
          <c:dPt>
            <c:idx val="21"/>
            <c:invertIfNegative val="0"/>
            <c:bubble3D val="0"/>
            <c:spPr>
              <a:solidFill>
                <a:srgbClr val="FFC000"/>
              </a:solidFill>
              <a:ln>
                <a:noFill/>
              </a:ln>
              <a:effectLst/>
            </c:spPr>
            <c:extLst>
              <c:ext xmlns:c16="http://schemas.microsoft.com/office/drawing/2014/chart" uri="{C3380CC4-5D6E-409C-BE32-E72D297353CC}">
                <c16:uniqueId val="{00000001-5BAB-4BCF-92A7-3371DAF446EE}"/>
              </c:ext>
            </c:extLst>
          </c:dPt>
          <c:dPt>
            <c:idx val="27"/>
            <c:invertIfNegative val="0"/>
            <c:bubble3D val="0"/>
            <c:spPr>
              <a:solidFill>
                <a:srgbClr val="FFE699"/>
              </a:solidFill>
              <a:ln>
                <a:noFill/>
              </a:ln>
              <a:effectLst/>
            </c:spPr>
            <c:extLst>
              <c:ext xmlns:c16="http://schemas.microsoft.com/office/drawing/2014/chart" uri="{C3380CC4-5D6E-409C-BE32-E72D297353CC}">
                <c16:uniqueId val="{00000003-5BAB-4BCF-92A7-3371DAF446EE}"/>
              </c:ext>
            </c:extLst>
          </c:dPt>
          <c:dLbls>
            <c:dLbl>
              <c:idx val="27"/>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5BAB-4BCF-92A7-3371DAF446E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'F20'!$A$7:$A$38</c:f>
              <c:strCache>
                <c:ptCount val="32"/>
                <c:pt idx="0">
                  <c:v>Zacatecas</c:v>
                </c:pt>
                <c:pt idx="1">
                  <c:v>Chihuahua</c:v>
                </c:pt>
                <c:pt idx="2">
                  <c:v>Puebla</c:v>
                </c:pt>
                <c:pt idx="3">
                  <c:v>San Luis Potosí</c:v>
                </c:pt>
                <c:pt idx="4">
                  <c:v>Tlaxcala</c:v>
                </c:pt>
                <c:pt idx="5">
                  <c:v>Sonora</c:v>
                </c:pt>
                <c:pt idx="6">
                  <c:v>Oaxaca</c:v>
                </c:pt>
                <c:pt idx="7">
                  <c:v>Yucatán</c:v>
                </c:pt>
                <c:pt idx="8">
                  <c:v>Campeche</c:v>
                </c:pt>
                <c:pt idx="9">
                  <c:v>Colima</c:v>
                </c:pt>
                <c:pt idx="10">
                  <c:v>Michoacán</c:v>
                </c:pt>
                <c:pt idx="11">
                  <c:v>Hidalgo</c:v>
                </c:pt>
                <c:pt idx="12">
                  <c:v>Baja California</c:v>
                </c:pt>
                <c:pt idx="13">
                  <c:v>Guerrero</c:v>
                </c:pt>
                <c:pt idx="14">
                  <c:v>Chiapas</c:v>
                </c:pt>
                <c:pt idx="15">
                  <c:v>Tabasco</c:v>
                </c:pt>
                <c:pt idx="16">
                  <c:v>Sinaloa</c:v>
                </c:pt>
                <c:pt idx="17">
                  <c:v>Coahuila</c:v>
                </c:pt>
                <c:pt idx="18">
                  <c:v>Morelos</c:v>
                </c:pt>
                <c:pt idx="19">
                  <c:v>Guanajuato</c:v>
                </c:pt>
                <c:pt idx="20">
                  <c:v>Quintana Roo</c:v>
                </c:pt>
                <c:pt idx="21">
                  <c:v>Jalisco</c:v>
                </c:pt>
                <c:pt idx="22">
                  <c:v>Querétaro</c:v>
                </c:pt>
                <c:pt idx="23">
                  <c:v>Nayarit</c:v>
                </c:pt>
                <c:pt idx="24">
                  <c:v>Aguascalientes</c:v>
                </c:pt>
                <c:pt idx="25">
                  <c:v>Baja California Sur</c:v>
                </c:pt>
                <c:pt idx="26">
                  <c:v>Estado de México</c:v>
                </c:pt>
                <c:pt idx="27">
                  <c:v>Veracruz</c:v>
                </c:pt>
                <c:pt idx="28">
                  <c:v>Durango</c:v>
                </c:pt>
                <c:pt idx="29">
                  <c:v>Tamaulipas</c:v>
                </c:pt>
                <c:pt idx="30">
                  <c:v>Nuevo León</c:v>
                </c:pt>
                <c:pt idx="31">
                  <c:v>Ciudad de México</c:v>
                </c:pt>
              </c:strCache>
            </c:strRef>
          </c:cat>
          <c:val>
            <c:numRef>
              <c:f>'F20'!$D$7:$D$38</c:f>
              <c:numCache>
                <c:formatCode>#,##0.0</c:formatCode>
                <c:ptCount val="32"/>
                <c:pt idx="0">
                  <c:v>205.73885008023831</c:v>
                </c:pt>
                <c:pt idx="1">
                  <c:v>333.71651303570462</c:v>
                </c:pt>
                <c:pt idx="2">
                  <c:v>502.98920528273163</c:v>
                </c:pt>
                <c:pt idx="3">
                  <c:v>236.10461245737594</c:v>
                </c:pt>
                <c:pt idx="4">
                  <c:v>108.50580399181206</c:v>
                </c:pt>
                <c:pt idx="5">
                  <c:v>-65.893059001305232</c:v>
                </c:pt>
                <c:pt idx="6">
                  <c:v>-123.71773957783886</c:v>
                </c:pt>
                <c:pt idx="7">
                  <c:v>19.615685703130946</c:v>
                </c:pt>
                <c:pt idx="8">
                  <c:v>53.743123805023508</c:v>
                </c:pt>
                <c:pt idx="9">
                  <c:v>6.7087398152617705</c:v>
                </c:pt>
                <c:pt idx="10">
                  <c:v>8.3524561839094797</c:v>
                </c:pt>
                <c:pt idx="11">
                  <c:v>16.303318909013445</c:v>
                </c:pt>
                <c:pt idx="12">
                  <c:v>286.54549041225494</c:v>
                </c:pt>
                <c:pt idx="13">
                  <c:v>32.794534042161132</c:v>
                </c:pt>
                <c:pt idx="14">
                  <c:v>30.139912757073876</c:v>
                </c:pt>
                <c:pt idx="15">
                  <c:v>79.922604922288627</c:v>
                </c:pt>
                <c:pt idx="16">
                  <c:v>37.390973765785311</c:v>
                </c:pt>
                <c:pt idx="17">
                  <c:v>184.8348473495368</c:v>
                </c:pt>
                <c:pt idx="18">
                  <c:v>41.876394435134273</c:v>
                </c:pt>
                <c:pt idx="19">
                  <c:v>326.76272054128532</c:v>
                </c:pt>
                <c:pt idx="20">
                  <c:v>99.938395301795367</c:v>
                </c:pt>
                <c:pt idx="21">
                  <c:v>161.554130620487</c:v>
                </c:pt>
                <c:pt idx="22">
                  <c:v>326.1792189952896</c:v>
                </c:pt>
                <c:pt idx="23">
                  <c:v>18.983048953083916</c:v>
                </c:pt>
                <c:pt idx="24">
                  <c:v>40.984822763926211</c:v>
                </c:pt>
                <c:pt idx="25">
                  <c:v>171.88137700980874</c:v>
                </c:pt>
                <c:pt idx="26">
                  <c:v>400.01351701579881</c:v>
                </c:pt>
                <c:pt idx="27">
                  <c:v>183.38415917409753</c:v>
                </c:pt>
                <c:pt idx="28">
                  <c:v>65.701251705929593</c:v>
                </c:pt>
                <c:pt idx="29">
                  <c:v>693.42296108255789</c:v>
                </c:pt>
                <c:pt idx="30">
                  <c:v>1317.2550569695334</c:v>
                </c:pt>
                <c:pt idx="31">
                  <c:v>1530.28650001707</c:v>
                </c:pt>
              </c:numCache>
            </c:numRef>
          </c:val>
          <c:extLst>
            <c:ext xmlns:c16="http://schemas.microsoft.com/office/drawing/2014/chart" uri="{C3380CC4-5D6E-409C-BE32-E72D297353CC}">
              <c16:uniqueId val="{00000004-5BAB-4BCF-92A7-3371DAF446EE}"/>
            </c:ext>
          </c:extLst>
        </c:ser>
        <c:ser>
          <c:idx val="0"/>
          <c:order val="1"/>
          <c:tx>
            <c:strRef>
              <c:f>'F20'!$E$6</c:f>
              <c:strCache>
                <c:ptCount val="1"/>
                <c:pt idx="0">
                  <c:v>3 T 2020</c:v>
                </c:pt>
              </c:strCache>
            </c:strRef>
          </c:tx>
          <c:spPr>
            <a:solidFill>
              <a:srgbClr val="AFB7BC"/>
            </a:solidFill>
            <a:ln>
              <a:noFill/>
            </a:ln>
            <a:effectLst/>
          </c:spPr>
          <c:invertIfNegative val="0"/>
          <c:dPt>
            <c:idx val="21"/>
            <c:invertIfNegative val="0"/>
            <c:bubble3D val="0"/>
            <c:spPr>
              <a:solidFill>
                <a:srgbClr val="606868"/>
              </a:solidFill>
              <a:ln>
                <a:noFill/>
              </a:ln>
              <a:effectLst/>
            </c:spPr>
            <c:extLst>
              <c:ext xmlns:c16="http://schemas.microsoft.com/office/drawing/2014/chart" uri="{C3380CC4-5D6E-409C-BE32-E72D297353CC}">
                <c16:uniqueId val="{00000006-5BAB-4BCF-92A7-3371DAF446EE}"/>
              </c:ext>
            </c:extLst>
          </c:dPt>
          <c:dPt>
            <c:idx val="27"/>
            <c:invertIfNegative val="0"/>
            <c:bubble3D val="0"/>
            <c:spPr>
              <a:solidFill>
                <a:srgbClr val="AFB7BC"/>
              </a:solidFill>
              <a:ln>
                <a:noFill/>
              </a:ln>
              <a:effectLst/>
            </c:spPr>
            <c:extLst>
              <c:ext xmlns:c16="http://schemas.microsoft.com/office/drawing/2014/chart" uri="{C3380CC4-5D6E-409C-BE32-E72D297353CC}">
                <c16:uniqueId val="{00000008-5BAB-4BCF-92A7-3371DAF446EE}"/>
              </c:ext>
            </c:extLst>
          </c:dPt>
          <c:dLbls>
            <c:dLbl>
              <c:idx val="27"/>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8-5BAB-4BCF-92A7-3371DAF446E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'F20'!$A$7:$A$38</c:f>
              <c:strCache>
                <c:ptCount val="32"/>
                <c:pt idx="0">
                  <c:v>Zacatecas</c:v>
                </c:pt>
                <c:pt idx="1">
                  <c:v>Chihuahua</c:v>
                </c:pt>
                <c:pt idx="2">
                  <c:v>Puebla</c:v>
                </c:pt>
                <c:pt idx="3">
                  <c:v>San Luis Potosí</c:v>
                </c:pt>
                <c:pt idx="4">
                  <c:v>Tlaxcala</c:v>
                </c:pt>
                <c:pt idx="5">
                  <c:v>Sonora</c:v>
                </c:pt>
                <c:pt idx="6">
                  <c:v>Oaxaca</c:v>
                </c:pt>
                <c:pt idx="7">
                  <c:v>Yucatán</c:v>
                </c:pt>
                <c:pt idx="8">
                  <c:v>Campeche</c:v>
                </c:pt>
                <c:pt idx="9">
                  <c:v>Colima</c:v>
                </c:pt>
                <c:pt idx="10">
                  <c:v>Michoacán</c:v>
                </c:pt>
                <c:pt idx="11">
                  <c:v>Hidalgo</c:v>
                </c:pt>
                <c:pt idx="12">
                  <c:v>Baja California</c:v>
                </c:pt>
                <c:pt idx="13">
                  <c:v>Guerrero</c:v>
                </c:pt>
                <c:pt idx="14">
                  <c:v>Chiapas</c:v>
                </c:pt>
                <c:pt idx="15">
                  <c:v>Tabasco</c:v>
                </c:pt>
                <c:pt idx="16">
                  <c:v>Sinaloa</c:v>
                </c:pt>
                <c:pt idx="17">
                  <c:v>Coahuila</c:v>
                </c:pt>
                <c:pt idx="18">
                  <c:v>Morelos</c:v>
                </c:pt>
                <c:pt idx="19">
                  <c:v>Guanajuato</c:v>
                </c:pt>
                <c:pt idx="20">
                  <c:v>Quintana Roo</c:v>
                </c:pt>
                <c:pt idx="21">
                  <c:v>Jalisco</c:v>
                </c:pt>
                <c:pt idx="22">
                  <c:v>Querétaro</c:v>
                </c:pt>
                <c:pt idx="23">
                  <c:v>Nayarit</c:v>
                </c:pt>
                <c:pt idx="24">
                  <c:v>Aguascalientes</c:v>
                </c:pt>
                <c:pt idx="25">
                  <c:v>Baja California Sur</c:v>
                </c:pt>
                <c:pt idx="26">
                  <c:v>Estado de México</c:v>
                </c:pt>
                <c:pt idx="27">
                  <c:v>Veracruz</c:v>
                </c:pt>
                <c:pt idx="28">
                  <c:v>Durango</c:v>
                </c:pt>
                <c:pt idx="29">
                  <c:v>Tamaulipas</c:v>
                </c:pt>
                <c:pt idx="30">
                  <c:v>Nuevo León</c:v>
                </c:pt>
                <c:pt idx="31">
                  <c:v>Ciudad de México</c:v>
                </c:pt>
              </c:strCache>
            </c:strRef>
          </c:cat>
          <c:val>
            <c:numRef>
              <c:f>'F20'!$E$7:$E$38</c:f>
              <c:numCache>
                <c:formatCode>#,##0.0</c:formatCode>
                <c:ptCount val="32"/>
                <c:pt idx="0">
                  <c:v>-156.47697639999996</c:v>
                </c:pt>
                <c:pt idx="1">
                  <c:v>-71.421405899999982</c:v>
                </c:pt>
                <c:pt idx="2">
                  <c:v>-68.348839479999953</c:v>
                </c:pt>
                <c:pt idx="3">
                  <c:v>-66.68512124999998</c:v>
                </c:pt>
                <c:pt idx="4">
                  <c:v>-12.196597270000003</c:v>
                </c:pt>
                <c:pt idx="5">
                  <c:v>-4.3135029600000276</c:v>
                </c:pt>
                <c:pt idx="6">
                  <c:v>-0.17786015000000222</c:v>
                </c:pt>
                <c:pt idx="7">
                  <c:v>11.634313979999995</c:v>
                </c:pt>
                <c:pt idx="8">
                  <c:v>14.090497820000003</c:v>
                </c:pt>
                <c:pt idx="9">
                  <c:v>14.244784010000002</c:v>
                </c:pt>
                <c:pt idx="10">
                  <c:v>15.682072060000003</c:v>
                </c:pt>
                <c:pt idx="11">
                  <c:v>16.388467500000001</c:v>
                </c:pt>
                <c:pt idx="12">
                  <c:v>16.961768420000041</c:v>
                </c:pt>
                <c:pt idx="13">
                  <c:v>22.039985800000018</c:v>
                </c:pt>
                <c:pt idx="14">
                  <c:v>26.545279239999967</c:v>
                </c:pt>
                <c:pt idx="15">
                  <c:v>26.73974724</c:v>
                </c:pt>
                <c:pt idx="16">
                  <c:v>27.512997670000019</c:v>
                </c:pt>
                <c:pt idx="17">
                  <c:v>37.986190210000018</c:v>
                </c:pt>
                <c:pt idx="18">
                  <c:v>41.740409400000004</c:v>
                </c:pt>
                <c:pt idx="19">
                  <c:v>52.828582609999977</c:v>
                </c:pt>
                <c:pt idx="20">
                  <c:v>56.454751279999982</c:v>
                </c:pt>
                <c:pt idx="21">
                  <c:v>60.750413400000049</c:v>
                </c:pt>
                <c:pt idx="22">
                  <c:v>90.740833370000018</c:v>
                </c:pt>
                <c:pt idx="23">
                  <c:v>105.61645689000001</c:v>
                </c:pt>
                <c:pt idx="24">
                  <c:v>120.58821870999996</c:v>
                </c:pt>
                <c:pt idx="25">
                  <c:v>129.68176446999999</c:v>
                </c:pt>
                <c:pt idx="26">
                  <c:v>194.21990769999994</c:v>
                </c:pt>
                <c:pt idx="27">
                  <c:v>195.74191341000008</c:v>
                </c:pt>
                <c:pt idx="28">
                  <c:v>207.44724283000002</c:v>
                </c:pt>
                <c:pt idx="29">
                  <c:v>243.22999135000006</c:v>
                </c:pt>
                <c:pt idx="30">
                  <c:v>353.16436023000011</c:v>
                </c:pt>
                <c:pt idx="31">
                  <c:v>734.27725050999993</c:v>
                </c:pt>
              </c:numCache>
            </c:numRef>
          </c:val>
          <c:extLst>
            <c:ext xmlns:c16="http://schemas.microsoft.com/office/drawing/2014/chart" uri="{C3380CC4-5D6E-409C-BE32-E72D297353CC}">
              <c16:uniqueId val="{00000009-5BAB-4BCF-92A7-3371DAF446EE}"/>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latin typeface="Arial" panose="020B0604020202020204" pitchFamily="34" charset="0"/>
                <a:cs typeface="Arial" panose="020B0604020202020204" pitchFamily="34" charset="0"/>
              </a:defRPr>
            </a:pPr>
            <a:r>
              <a:rPr lang="en-US" sz="1200" b="1">
                <a:latin typeface="Arial" panose="020B0604020202020204" pitchFamily="34" charset="0"/>
                <a:cs typeface="Arial" panose="020B0604020202020204" pitchFamily="34" charset="0"/>
              </a:rPr>
              <a:t>Porcentaje de trabajadores asegurados registrados por grupo de edad, </a:t>
            </a:r>
            <a:r>
              <a:rPr lang="en-US" sz="1200" b="1" baseline="0">
                <a:latin typeface="Arial" panose="020B0604020202020204" pitchFamily="34" charset="0"/>
                <a:cs typeface="Arial" panose="020B0604020202020204" pitchFamily="34" charset="0"/>
              </a:rPr>
              <a:t> octubre 2020</a:t>
            </a:r>
            <a:endParaRPr lang="en-US" sz="1200" b="1">
              <a:latin typeface="Arial" panose="020B0604020202020204" pitchFamily="34" charset="0"/>
              <a:cs typeface="Arial" panose="020B0604020202020204" pitchFamily="34" charset="0"/>
            </a:endParaRPr>
          </a:p>
        </c:rich>
      </c:tx>
      <c:layout>
        <c:manualLayout>
          <c:xMode val="edge"/>
          <c:yMode val="edge"/>
          <c:x val="0.13574632181072946"/>
          <c:y val="2.6935690014827343E-3"/>
        </c:manualLayout>
      </c:layout>
      <c:overlay val="0"/>
    </c:title>
    <c:autoTitleDeleted val="0"/>
    <c:plotArea>
      <c:layout>
        <c:manualLayout>
          <c:layoutTarget val="inner"/>
          <c:xMode val="edge"/>
          <c:yMode val="edge"/>
          <c:x val="0.13390270876334634"/>
          <c:y val="0.22767666162941755"/>
          <c:w val="0.70112641745024595"/>
          <c:h val="0.72945475754924571"/>
        </c:manualLayout>
      </c:layout>
      <c:pieChart>
        <c:varyColors val="1"/>
        <c:ser>
          <c:idx val="0"/>
          <c:order val="0"/>
          <c:tx>
            <c:strRef>
              <c:f>'T19'!$B$23</c:f>
              <c:strCache>
                <c:ptCount val="1"/>
                <c:pt idx="0">
                  <c:v>% part</c:v>
                </c:pt>
              </c:strCache>
            </c:strRef>
          </c:tx>
          <c:explosion val="2"/>
          <c:dLbls>
            <c:dLbl>
              <c:idx val="0"/>
              <c:layout>
                <c:manualLayout>
                  <c:x val="0.14495971386683623"/>
                  <c:y val="-1.95648745970975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DD2-4026-8972-D27321888DFF}"/>
                </c:ext>
              </c:extLst>
            </c:dLbl>
            <c:dLbl>
              <c:idx val="1"/>
              <c:layout>
                <c:manualLayout>
                  <c:x val="0.18139020971893077"/>
                  <c:y val="0.1145213817969723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DD2-4026-8972-D27321888DFF}"/>
                </c:ext>
              </c:extLst>
            </c:dLbl>
            <c:dLbl>
              <c:idx val="2"/>
              <c:layout>
                <c:manualLayout>
                  <c:x val="-6.8325671101815541E-4"/>
                  <c:y val="0.1179537569812670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DD2-4026-8972-D27321888DFF}"/>
                </c:ext>
              </c:extLst>
            </c:dLbl>
            <c:dLbl>
              <c:idx val="3"/>
              <c:layout>
                <c:manualLayout>
                  <c:x val="9.9766276788217007E-2"/>
                  <c:y val="-3.9986001749781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DD2-4026-8972-D27321888DFF}"/>
                </c:ext>
              </c:extLst>
            </c:dLbl>
            <c:dLbl>
              <c:idx val="4"/>
              <c:layout>
                <c:manualLayout>
                  <c:x val="-0.20652947022398899"/>
                  <c:y val="-1.91245791245791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DD2-4026-8972-D27321888DFF}"/>
                </c:ext>
              </c:extLst>
            </c:dLbl>
            <c:dLbl>
              <c:idx val="5"/>
              <c:layout>
                <c:manualLayout>
                  <c:x val="-7.4840096221109433E-3"/>
                  <c:y val="1.587721131126736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DD2-4026-8972-D27321888DFF}"/>
                </c:ext>
              </c:extLst>
            </c:dLbl>
            <c:dLbl>
              <c:idx val="6"/>
              <c:layout>
                <c:manualLayout>
                  <c:x val="1.954514678135749E-3"/>
                  <c:y val="-5.06791234663870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DD2-4026-8972-D27321888DFF}"/>
                </c:ext>
              </c:extLst>
            </c:dLbl>
            <c:dLbl>
              <c:idx val="7"/>
              <c:layout>
                <c:manualLayout>
                  <c:x val="-4.510261576344908E-2"/>
                  <c:y val="2.51564498941006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DD2-4026-8972-D27321888DFF}"/>
                </c:ext>
              </c:extLst>
            </c:dLbl>
            <c:dLbl>
              <c:idx val="8"/>
              <c:layout>
                <c:manualLayout>
                  <c:x val="-7.4363631804168259E-2"/>
                  <c:y val="-3.5003478714837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DD2-4026-8972-D27321888DFF}"/>
                </c:ext>
              </c:extLst>
            </c:dLbl>
            <c:dLbl>
              <c:idx val="9"/>
              <c:layout>
                <c:manualLayout>
                  <c:x val="-9.7747878602553323E-3"/>
                  <c:y val="-6.4900978286805064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DD2-4026-8972-D27321888DFF}"/>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'T19'!$A$24:$A$33</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'T19'!$B$24:$B$33</c:f>
              <c:numCache>
                <c:formatCode>0.00%</c:formatCode>
                <c:ptCount val="10"/>
                <c:pt idx="0">
                  <c:v>2.7094491297486936E-2</c:v>
                </c:pt>
                <c:pt idx="1">
                  <c:v>0.12288699985573165</c:v>
                </c:pt>
                <c:pt idx="2">
                  <c:v>0.16397608053081808</c:v>
                </c:pt>
                <c:pt idx="3">
                  <c:v>0.15297477987892641</c:v>
                </c:pt>
                <c:pt idx="4">
                  <c:v>0.13823033057583203</c:v>
                </c:pt>
                <c:pt idx="5">
                  <c:v>0.11877702934686697</c:v>
                </c:pt>
                <c:pt idx="6">
                  <c:v>0.10619660533211357</c:v>
                </c:pt>
                <c:pt idx="7">
                  <c:v>7.866315800068667E-2</c:v>
                </c:pt>
                <c:pt idx="8">
                  <c:v>5.4801284323845546E-2</c:v>
                </c:pt>
                <c:pt idx="9">
                  <c:v>3.6370722694977563E-2</c:v>
                </c:pt>
              </c:numCache>
            </c:numRef>
          </c:val>
          <c:extLst>
            <c:ext xmlns:c16="http://schemas.microsoft.com/office/drawing/2014/chart" uri="{C3380CC4-5D6E-409C-BE32-E72D297353CC}">
              <c16:uniqueId val="{0000000A-DDD2-4026-8972-D27321888DF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spPr>
              <a:solidFill>
                <a:srgbClr val="FFC000"/>
              </a:solidFill>
              <a:ln>
                <a:noFill/>
              </a:ln>
              <a:effectLst/>
            </c:spPr>
            <c:extLst>
              <c:ext xmlns:c16="http://schemas.microsoft.com/office/drawing/2014/chart" uri="{C3380CC4-5D6E-409C-BE32-E72D297353CC}">
                <c16:uniqueId val="{00000001-FDD8-49AF-8299-F26A3DE7A234}"/>
              </c:ext>
            </c:extLst>
          </c:dPt>
          <c:dPt>
            <c:idx val="18"/>
            <c:invertIfNegative val="0"/>
            <c:bubble3D val="0"/>
            <c:extLst>
              <c:ext xmlns:c16="http://schemas.microsoft.com/office/drawing/2014/chart" uri="{C3380CC4-5D6E-409C-BE32-E72D297353CC}">
                <c16:uniqueId val="{00000002-FDD8-49AF-8299-F26A3DE7A2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'F20'!$A$7:$A$38</c:f>
              <c:strCache>
                <c:ptCount val="32"/>
                <c:pt idx="0">
                  <c:v>Zacatecas</c:v>
                </c:pt>
                <c:pt idx="1">
                  <c:v>Chihuahua</c:v>
                </c:pt>
                <c:pt idx="2">
                  <c:v>Puebla</c:v>
                </c:pt>
                <c:pt idx="3">
                  <c:v>San Luis Potosí</c:v>
                </c:pt>
                <c:pt idx="4">
                  <c:v>Tlaxcala</c:v>
                </c:pt>
                <c:pt idx="5">
                  <c:v>Sonora</c:v>
                </c:pt>
                <c:pt idx="6">
                  <c:v>Oaxaca</c:v>
                </c:pt>
                <c:pt idx="7">
                  <c:v>Yucatán</c:v>
                </c:pt>
                <c:pt idx="8">
                  <c:v>Campeche</c:v>
                </c:pt>
                <c:pt idx="9">
                  <c:v>Colima</c:v>
                </c:pt>
                <c:pt idx="10">
                  <c:v>Michoacán</c:v>
                </c:pt>
                <c:pt idx="11">
                  <c:v>Hidalgo</c:v>
                </c:pt>
                <c:pt idx="12">
                  <c:v>Baja California</c:v>
                </c:pt>
                <c:pt idx="13">
                  <c:v>Guerrero</c:v>
                </c:pt>
                <c:pt idx="14">
                  <c:v>Chiapas</c:v>
                </c:pt>
                <c:pt idx="15">
                  <c:v>Tabasco</c:v>
                </c:pt>
                <c:pt idx="16">
                  <c:v>Sinaloa</c:v>
                </c:pt>
                <c:pt idx="17">
                  <c:v>Coahuila</c:v>
                </c:pt>
                <c:pt idx="18">
                  <c:v>Morelos</c:v>
                </c:pt>
                <c:pt idx="19">
                  <c:v>Guanajuato</c:v>
                </c:pt>
                <c:pt idx="20">
                  <c:v>Quintana Roo</c:v>
                </c:pt>
                <c:pt idx="21">
                  <c:v>Jalisco</c:v>
                </c:pt>
                <c:pt idx="22">
                  <c:v>Querétaro</c:v>
                </c:pt>
                <c:pt idx="23">
                  <c:v>Nayarit</c:v>
                </c:pt>
                <c:pt idx="24">
                  <c:v>Aguascalientes</c:v>
                </c:pt>
                <c:pt idx="25">
                  <c:v>Baja California Sur</c:v>
                </c:pt>
                <c:pt idx="26">
                  <c:v>Estado de México</c:v>
                </c:pt>
                <c:pt idx="27">
                  <c:v>Veracruz</c:v>
                </c:pt>
                <c:pt idx="28">
                  <c:v>Durango</c:v>
                </c:pt>
                <c:pt idx="29">
                  <c:v>Tamaulipas</c:v>
                </c:pt>
                <c:pt idx="30">
                  <c:v>Nuevo León</c:v>
                </c:pt>
                <c:pt idx="31">
                  <c:v>Ciudad de México</c:v>
                </c:pt>
              </c:strCache>
            </c:strRef>
          </c:cat>
          <c:val>
            <c:numRef>
              <c:f>'F20'!$E$7:$E$38</c:f>
              <c:numCache>
                <c:formatCode>#,##0.0</c:formatCode>
                <c:ptCount val="32"/>
                <c:pt idx="0">
                  <c:v>-156.47697639999996</c:v>
                </c:pt>
                <c:pt idx="1">
                  <c:v>-71.421405899999982</c:v>
                </c:pt>
                <c:pt idx="2">
                  <c:v>-68.348839479999953</c:v>
                </c:pt>
                <c:pt idx="3">
                  <c:v>-66.68512124999998</c:v>
                </c:pt>
                <c:pt idx="4">
                  <c:v>-12.196597270000003</c:v>
                </c:pt>
                <c:pt idx="5">
                  <c:v>-4.3135029600000276</c:v>
                </c:pt>
                <c:pt idx="6">
                  <c:v>-0.17786015000000222</c:v>
                </c:pt>
                <c:pt idx="7">
                  <c:v>11.634313979999995</c:v>
                </c:pt>
                <c:pt idx="8">
                  <c:v>14.090497820000003</c:v>
                </c:pt>
                <c:pt idx="9">
                  <c:v>14.244784010000002</c:v>
                </c:pt>
                <c:pt idx="10">
                  <c:v>15.682072060000003</c:v>
                </c:pt>
                <c:pt idx="11">
                  <c:v>16.388467500000001</c:v>
                </c:pt>
                <c:pt idx="12">
                  <c:v>16.961768420000041</c:v>
                </c:pt>
                <c:pt idx="13">
                  <c:v>22.039985800000018</c:v>
                </c:pt>
                <c:pt idx="14">
                  <c:v>26.545279239999967</c:v>
                </c:pt>
                <c:pt idx="15">
                  <c:v>26.73974724</c:v>
                </c:pt>
                <c:pt idx="16">
                  <c:v>27.512997670000019</c:v>
                </c:pt>
                <c:pt idx="17">
                  <c:v>37.986190210000018</c:v>
                </c:pt>
                <c:pt idx="18">
                  <c:v>41.740409400000004</c:v>
                </c:pt>
                <c:pt idx="19">
                  <c:v>52.828582609999977</c:v>
                </c:pt>
                <c:pt idx="20">
                  <c:v>56.454751279999982</c:v>
                </c:pt>
                <c:pt idx="21">
                  <c:v>60.750413400000049</c:v>
                </c:pt>
                <c:pt idx="22">
                  <c:v>90.740833370000018</c:v>
                </c:pt>
                <c:pt idx="23">
                  <c:v>105.61645689000001</c:v>
                </c:pt>
                <c:pt idx="24">
                  <c:v>120.58821870999996</c:v>
                </c:pt>
                <c:pt idx="25">
                  <c:v>129.68176446999999</c:v>
                </c:pt>
                <c:pt idx="26">
                  <c:v>194.21990769999994</c:v>
                </c:pt>
                <c:pt idx="27">
                  <c:v>195.74191341000008</c:v>
                </c:pt>
                <c:pt idx="28">
                  <c:v>207.44724283000002</c:v>
                </c:pt>
                <c:pt idx="29">
                  <c:v>243.22999135000006</c:v>
                </c:pt>
                <c:pt idx="30">
                  <c:v>353.16436023000011</c:v>
                </c:pt>
                <c:pt idx="31">
                  <c:v>734.27725050999993</c:v>
                </c:pt>
              </c:numCache>
            </c:numRef>
          </c:val>
          <c:extLst>
            <c:ext xmlns:c16="http://schemas.microsoft.com/office/drawing/2014/chart" uri="{C3380CC4-5D6E-409C-BE32-E72D297353CC}">
              <c16:uniqueId val="{00000003-FDD8-49AF-8299-F26A3DE7A23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3">
                <a:lumMod val="75000"/>
              </a:schemeClr>
            </a:solidFill>
            <a:ln>
              <a:noFill/>
            </a:ln>
            <a:effectLst/>
          </c:spPr>
          <c:invertIfNegative val="0"/>
          <c:dPt>
            <c:idx val="1"/>
            <c:invertIfNegative val="0"/>
            <c:bubble3D val="0"/>
            <c:spPr>
              <a:solidFill>
                <a:srgbClr val="7C7C7C"/>
              </a:solidFill>
              <a:ln>
                <a:noFill/>
              </a:ln>
              <a:effectLst/>
            </c:spPr>
            <c:extLst>
              <c:ext xmlns:c16="http://schemas.microsoft.com/office/drawing/2014/chart" uri="{C3380CC4-5D6E-409C-BE32-E72D297353CC}">
                <c16:uniqueId val="{00000001-F175-473F-A6AF-36347870F78B}"/>
              </c:ext>
            </c:extLst>
          </c:dPt>
          <c:dPt>
            <c:idx val="2"/>
            <c:invertIfNegative val="0"/>
            <c:bubble3D val="0"/>
            <c:spPr>
              <a:solidFill>
                <a:srgbClr val="BF9000"/>
              </a:solidFill>
              <a:ln>
                <a:noFill/>
              </a:ln>
              <a:effectLst/>
            </c:spPr>
            <c:extLst>
              <c:ext xmlns:c16="http://schemas.microsoft.com/office/drawing/2014/chart" uri="{C3380CC4-5D6E-409C-BE32-E72D297353CC}">
                <c16:uniqueId val="{00000003-F175-473F-A6AF-36347870F78B}"/>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5-F175-473F-A6AF-36347870F78B}"/>
              </c:ext>
            </c:extLst>
          </c:dPt>
          <c:dPt>
            <c:idx val="17"/>
            <c:invertIfNegative val="0"/>
            <c:bubble3D val="0"/>
            <c:extLst>
              <c:ext xmlns:c16="http://schemas.microsoft.com/office/drawing/2014/chart" uri="{C3380CC4-5D6E-409C-BE32-E72D297353CC}">
                <c16:uniqueId val="{00000006-F175-473F-A6AF-36347870F78B}"/>
              </c:ext>
            </c:extLst>
          </c:dPt>
          <c:dPt>
            <c:idx val="18"/>
            <c:invertIfNegative val="0"/>
            <c:bubble3D val="0"/>
            <c:extLst>
              <c:ext xmlns:c16="http://schemas.microsoft.com/office/drawing/2014/chart" uri="{C3380CC4-5D6E-409C-BE32-E72D297353CC}">
                <c16:uniqueId val="{00000007-F175-473F-A6AF-36347870F78B}"/>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'F21'!$A$6:$C$7</c:f>
              <c:multiLvlStrCache>
                <c:ptCount val="3"/>
                <c:lvl>
                  <c:pt idx="0">
                    <c:v>acumulado 3er trimestre</c:v>
                  </c:pt>
                  <c:pt idx="1">
                    <c:v>acumulado 3er trimestre</c:v>
                  </c:pt>
                  <c:pt idx="2">
                    <c:v>acumulado 3er trimestre</c:v>
                  </c:pt>
                </c:lvl>
                <c:lvl>
                  <c:pt idx="0">
                    <c:v>2018</c:v>
                  </c:pt>
                  <c:pt idx="1">
                    <c:v>2019</c:v>
                  </c:pt>
                  <c:pt idx="2">
                    <c:v>2020</c:v>
                  </c:pt>
                </c:lvl>
              </c:multiLvlStrCache>
            </c:multiLvlStrRef>
          </c:cat>
          <c:val>
            <c:numRef>
              <c:f>'F21'!$A$8:$C$8</c:f>
              <c:numCache>
                <c:formatCode>0.0</c:formatCode>
                <c:ptCount val="3"/>
                <c:pt idx="0">
                  <c:v>713.09701800000005</c:v>
                </c:pt>
                <c:pt idx="1">
                  <c:v>1292.048745980487</c:v>
                </c:pt>
                <c:pt idx="2" formatCode="#,##0.0_ ;[Red]\-#,##0.0\ ">
                  <c:v>1842.9403893799995</c:v>
                </c:pt>
              </c:numCache>
            </c:numRef>
          </c:val>
          <c:extLst>
            <c:ext xmlns:c16="http://schemas.microsoft.com/office/drawing/2014/chart" uri="{C3380CC4-5D6E-409C-BE32-E72D297353CC}">
              <c16:uniqueId val="{00000008-F175-473F-A6AF-36347870F78B}"/>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'F22'!$C$6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4A61-450B-90F7-81B27AA71DF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'F22'!$A$8:$B$10</c:f>
              <c:multiLvlStrCache>
                <c:ptCount val="3"/>
                <c:lvl>
                  <c:pt idx="0">
                    <c:v>3er trimestre</c:v>
                  </c:pt>
                  <c:pt idx="1">
                    <c:v>3er trimestre</c:v>
                  </c:pt>
                  <c:pt idx="2">
                    <c:v>3er trimestre</c:v>
                  </c:pt>
                </c:lvl>
                <c:lvl>
                  <c:pt idx="0">
                    <c:v>2018</c:v>
                  </c:pt>
                  <c:pt idx="1">
                    <c:v>2019</c:v>
                  </c:pt>
                  <c:pt idx="2">
                    <c:v>2020</c:v>
                  </c:pt>
                </c:lvl>
              </c:multiLvlStrCache>
            </c:multiLvlStrRef>
          </c:cat>
          <c:val>
            <c:numRef>
              <c:f>'F22'!$C$8:$C$10</c:f>
              <c:numCache>
                <c:formatCode>#,##0.0</c:formatCode>
                <c:ptCount val="3"/>
                <c:pt idx="0">
                  <c:v>116.78299000000001</c:v>
                </c:pt>
                <c:pt idx="1">
                  <c:v>373.98036874048682</c:v>
                </c:pt>
                <c:pt idx="2">
                  <c:v>379.70898441999992</c:v>
                </c:pt>
              </c:numCache>
            </c:numRef>
          </c:val>
          <c:extLst>
            <c:ext xmlns:c16="http://schemas.microsoft.com/office/drawing/2014/chart" uri="{C3380CC4-5D6E-409C-BE32-E72D297353CC}">
              <c16:uniqueId val="{00000001-4A61-450B-90F7-81B27AA71DF4}"/>
            </c:ext>
          </c:extLst>
        </c:ser>
        <c:ser>
          <c:idx val="1"/>
          <c:order val="1"/>
          <c:tx>
            <c:strRef>
              <c:f>'F22'!$D$6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'F22'!$A$8:$B$10</c:f>
              <c:multiLvlStrCache>
                <c:ptCount val="3"/>
                <c:lvl>
                  <c:pt idx="0">
                    <c:v>3er trimestre</c:v>
                  </c:pt>
                  <c:pt idx="1">
                    <c:v>3er trimestre</c:v>
                  </c:pt>
                  <c:pt idx="2">
                    <c:v>3er trimestre</c:v>
                  </c:pt>
                </c:lvl>
                <c:lvl>
                  <c:pt idx="0">
                    <c:v>2018</c:v>
                  </c:pt>
                  <c:pt idx="1">
                    <c:v>2019</c:v>
                  </c:pt>
                  <c:pt idx="2">
                    <c:v>2020</c:v>
                  </c:pt>
                </c:lvl>
              </c:multiLvlStrCache>
            </c:multiLvlStrRef>
          </c:cat>
          <c:val>
            <c:numRef>
              <c:f>'F22'!$D$8:$D$10</c:f>
              <c:numCache>
                <c:formatCode>#,##0.0</c:formatCode>
                <c:ptCount val="3"/>
                <c:pt idx="0">
                  <c:v>494.19588600000003</c:v>
                </c:pt>
                <c:pt idx="1">
                  <c:v>783.81736885999965</c:v>
                </c:pt>
                <c:pt idx="2">
                  <c:v>916.03905627000029</c:v>
                </c:pt>
              </c:numCache>
            </c:numRef>
          </c:val>
          <c:extLst>
            <c:ext xmlns:c16="http://schemas.microsoft.com/office/drawing/2014/chart" uri="{C3380CC4-5D6E-409C-BE32-E72D297353CC}">
              <c16:uniqueId val="{00000002-4A61-450B-90F7-81B27AA71DF4}"/>
            </c:ext>
          </c:extLst>
        </c:ser>
        <c:ser>
          <c:idx val="2"/>
          <c:order val="2"/>
          <c:tx>
            <c:strRef>
              <c:f>'F22'!$E$6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'F22'!$A$8:$B$10</c:f>
              <c:multiLvlStrCache>
                <c:ptCount val="3"/>
                <c:lvl>
                  <c:pt idx="0">
                    <c:v>3er trimestre</c:v>
                  </c:pt>
                  <c:pt idx="1">
                    <c:v>3er trimestre</c:v>
                  </c:pt>
                  <c:pt idx="2">
                    <c:v>3er trimestre</c:v>
                  </c:pt>
                </c:lvl>
                <c:lvl>
                  <c:pt idx="0">
                    <c:v>2018</c:v>
                  </c:pt>
                  <c:pt idx="1">
                    <c:v>2019</c:v>
                  </c:pt>
                  <c:pt idx="2">
                    <c:v>2020</c:v>
                  </c:pt>
                </c:lvl>
              </c:multiLvlStrCache>
            </c:multiLvlStrRef>
          </c:cat>
          <c:val>
            <c:numRef>
              <c:f>'F22'!$E$8:$E$10</c:f>
              <c:numCache>
                <c:formatCode>#,##0.0</c:formatCode>
                <c:ptCount val="3"/>
                <c:pt idx="0">
                  <c:v>102.11814199999995</c:v>
                </c:pt>
                <c:pt idx="1">
                  <c:v>134.25100838000009</c:v>
                </c:pt>
                <c:pt idx="2">
                  <c:v>547.19234869000002</c:v>
                </c:pt>
              </c:numCache>
            </c:numRef>
          </c:val>
          <c:extLst>
            <c:ext xmlns:c16="http://schemas.microsoft.com/office/drawing/2014/chart" uri="{C3380CC4-5D6E-409C-BE32-E72D297353CC}">
              <c16:uniqueId val="{00000003-4A61-450B-90F7-81B27AA71DF4}"/>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326397064444615"/>
          <c:y val="1.82370820668693E-2"/>
          <c:w val="0.60825706495425935"/>
          <c:h val="0.9149958914710129"/>
        </c:manualLayout>
      </c:layout>
      <c:barChart>
        <c:barDir val="bar"/>
        <c:grouping val="clustered"/>
        <c:varyColors val="0"/>
        <c:ser>
          <c:idx val="1"/>
          <c:order val="0"/>
          <c:tx>
            <c:strRef>
              <c:f>'F23'!$D$6</c:f>
              <c:strCache>
                <c:ptCount val="1"/>
                <c:pt idx="0">
                  <c:v>ene-sep 2019</c:v>
                </c:pt>
              </c:strCache>
            </c:strRef>
          </c:tx>
          <c:spPr>
            <a:solidFill>
              <a:srgbClr val="FFE699"/>
            </a:solidFill>
            <a:ln>
              <a:noFill/>
            </a:ln>
            <a:effectLst/>
          </c:spPr>
          <c:invertIfNegative val="0"/>
          <c:dPt>
            <c:idx val="27"/>
            <c:invertIfNegative val="0"/>
            <c:bubble3D val="0"/>
            <c:spPr>
              <a:solidFill>
                <a:srgbClr val="FFE699"/>
              </a:solidFill>
              <a:ln>
                <a:noFill/>
              </a:ln>
              <a:effectLst/>
            </c:spPr>
            <c:extLst>
              <c:ext xmlns:c16="http://schemas.microsoft.com/office/drawing/2014/chart" uri="{C3380CC4-5D6E-409C-BE32-E72D297353CC}">
                <c16:uniqueId val="{00000001-191D-412F-A389-E9A6CABB560C}"/>
              </c:ext>
            </c:extLst>
          </c:dPt>
          <c:dPt>
            <c:idx val="29"/>
            <c:invertIfNegative val="0"/>
            <c:bubble3D val="0"/>
            <c:spPr>
              <a:solidFill>
                <a:srgbClr val="FFC000"/>
              </a:solidFill>
              <a:ln>
                <a:noFill/>
              </a:ln>
              <a:effectLst/>
            </c:spPr>
            <c:extLst>
              <c:ext xmlns:c16="http://schemas.microsoft.com/office/drawing/2014/chart" uri="{C3380CC4-5D6E-409C-BE32-E72D297353CC}">
                <c16:uniqueId val="{00000003-191D-412F-A389-E9A6CABB560C}"/>
              </c:ext>
            </c:extLst>
          </c:dPt>
          <c:dLbls>
            <c:dLbl>
              <c:idx val="27"/>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191D-412F-A389-E9A6CABB56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'F23'!$A$7:$A$38</c:f>
              <c:strCache>
                <c:ptCount val="32"/>
                <c:pt idx="0">
                  <c:v>Zacatecas</c:v>
                </c:pt>
                <c:pt idx="1">
                  <c:v>Colima</c:v>
                </c:pt>
                <c:pt idx="2">
                  <c:v>Yucatán</c:v>
                </c:pt>
                <c:pt idx="3">
                  <c:v>Campeche</c:v>
                </c:pt>
                <c:pt idx="4">
                  <c:v>Morelos</c:v>
                </c:pt>
                <c:pt idx="5">
                  <c:v>Quintana Roo</c:v>
                </c:pt>
                <c:pt idx="6">
                  <c:v>Chiapas</c:v>
                </c:pt>
                <c:pt idx="7">
                  <c:v>Michoacán</c:v>
                </c:pt>
                <c:pt idx="8">
                  <c:v>Hidalgo</c:v>
                </c:pt>
                <c:pt idx="9">
                  <c:v>Oaxaca</c:v>
                </c:pt>
                <c:pt idx="10">
                  <c:v>Guerrero</c:v>
                </c:pt>
                <c:pt idx="11">
                  <c:v>Tlaxcala</c:v>
                </c:pt>
                <c:pt idx="12">
                  <c:v>Tabasco</c:v>
                </c:pt>
                <c:pt idx="13">
                  <c:v>Sonora</c:v>
                </c:pt>
                <c:pt idx="14">
                  <c:v>Aguascalientes</c:v>
                </c:pt>
                <c:pt idx="15">
                  <c:v>Baja California Sur</c:v>
                </c:pt>
                <c:pt idx="16">
                  <c:v>Chihuahua</c:v>
                </c:pt>
                <c:pt idx="17">
                  <c:v>Guanajuato</c:v>
                </c:pt>
                <c:pt idx="18">
                  <c:v>Puebla</c:v>
                </c:pt>
                <c:pt idx="19">
                  <c:v>Tamaulipas</c:v>
                </c:pt>
                <c:pt idx="20">
                  <c:v>Coahuila</c:v>
                </c:pt>
                <c:pt idx="21">
                  <c:v>Sinaloa</c:v>
                </c:pt>
                <c:pt idx="22">
                  <c:v>Querétaro</c:v>
                </c:pt>
                <c:pt idx="23">
                  <c:v>Durango</c:v>
                </c:pt>
                <c:pt idx="24">
                  <c:v>Nayarit</c:v>
                </c:pt>
                <c:pt idx="25">
                  <c:v>San Luis Potosí</c:v>
                </c:pt>
                <c:pt idx="26">
                  <c:v>Baja California</c:v>
                </c:pt>
                <c:pt idx="27">
                  <c:v>Veracruz</c:v>
                </c:pt>
                <c:pt idx="28">
                  <c:v>Estado de México</c:v>
                </c:pt>
                <c:pt idx="29">
                  <c:v>Jalisco</c:v>
                </c:pt>
                <c:pt idx="30">
                  <c:v>Nuevo León</c:v>
                </c:pt>
                <c:pt idx="31">
                  <c:v>Ciudad de México</c:v>
                </c:pt>
              </c:strCache>
            </c:strRef>
          </c:cat>
          <c:val>
            <c:numRef>
              <c:f>'F23'!$D$7:$D$38</c:f>
              <c:numCache>
                <c:formatCode>#,##0.0</c:formatCode>
                <c:ptCount val="32"/>
                <c:pt idx="0">
                  <c:v>643.7941420302385</c:v>
                </c:pt>
                <c:pt idx="1">
                  <c:v>51.357096495261814</c:v>
                </c:pt>
                <c:pt idx="2">
                  <c:v>116.9968786431309</c:v>
                </c:pt>
                <c:pt idx="3">
                  <c:v>126.21230063502351</c:v>
                </c:pt>
                <c:pt idx="4">
                  <c:v>498.76481941513418</c:v>
                </c:pt>
                <c:pt idx="5">
                  <c:v>461.31247998179526</c:v>
                </c:pt>
                <c:pt idx="6">
                  <c:v>210.35152464707397</c:v>
                </c:pt>
                <c:pt idx="7">
                  <c:v>161.8846438939095</c:v>
                </c:pt>
                <c:pt idx="8">
                  <c:v>213.07071741901345</c:v>
                </c:pt>
                <c:pt idx="9">
                  <c:v>-10.348934537838884</c:v>
                </c:pt>
                <c:pt idx="10">
                  <c:v>230.28179984216115</c:v>
                </c:pt>
                <c:pt idx="11">
                  <c:v>293.27903186181214</c:v>
                </c:pt>
                <c:pt idx="12">
                  <c:v>425.99999848228833</c:v>
                </c:pt>
                <c:pt idx="13">
                  <c:v>380.5222358986947</c:v>
                </c:pt>
                <c:pt idx="14">
                  <c:v>312.24821453392644</c:v>
                </c:pt>
                <c:pt idx="15">
                  <c:v>464.51552565980836</c:v>
                </c:pt>
                <c:pt idx="16">
                  <c:v>1117.7839362857069</c:v>
                </c:pt>
                <c:pt idx="17">
                  <c:v>349.23958715128521</c:v>
                </c:pt>
                <c:pt idx="18">
                  <c:v>1390.8226414027317</c:v>
                </c:pt>
                <c:pt idx="19">
                  <c:v>1255.7890190325572</c:v>
                </c:pt>
                <c:pt idx="20">
                  <c:v>753.2183827795368</c:v>
                </c:pt>
                <c:pt idx="21">
                  <c:v>180.64404094578541</c:v>
                </c:pt>
                <c:pt idx="22">
                  <c:v>887.11639801528952</c:v>
                </c:pt>
                <c:pt idx="23">
                  <c:v>229.80048070592946</c:v>
                </c:pt>
                <c:pt idx="24">
                  <c:v>99.237500163083851</c:v>
                </c:pt>
                <c:pt idx="25">
                  <c:v>531.7022405373757</c:v>
                </c:pt>
                <c:pt idx="26">
                  <c:v>985.65390820225662</c:v>
                </c:pt>
                <c:pt idx="27">
                  <c:v>1028.1312496940986</c:v>
                </c:pt>
                <c:pt idx="28">
                  <c:v>2092.9103416257972</c:v>
                </c:pt>
                <c:pt idx="29">
                  <c:v>1292.0487459804858</c:v>
                </c:pt>
                <c:pt idx="30">
                  <c:v>2753.0754589995331</c:v>
                </c:pt>
                <c:pt idx="31">
                  <c:v>6528.1919640771066</c:v>
                </c:pt>
              </c:numCache>
            </c:numRef>
          </c:val>
          <c:extLst>
            <c:ext xmlns:c16="http://schemas.microsoft.com/office/drawing/2014/chart" uri="{C3380CC4-5D6E-409C-BE32-E72D297353CC}">
              <c16:uniqueId val="{00000004-191D-412F-A389-E9A6CABB560C}"/>
            </c:ext>
          </c:extLst>
        </c:ser>
        <c:ser>
          <c:idx val="0"/>
          <c:order val="1"/>
          <c:tx>
            <c:strRef>
              <c:f>'F23'!$E$6</c:f>
              <c:strCache>
                <c:ptCount val="1"/>
                <c:pt idx="0">
                  <c:v>ene-sep 2020</c:v>
                </c:pt>
              </c:strCache>
            </c:strRef>
          </c:tx>
          <c:spPr>
            <a:solidFill>
              <a:srgbClr val="AFB7BC"/>
            </a:solidFill>
            <a:ln>
              <a:noFill/>
            </a:ln>
            <a:effectLst/>
          </c:spPr>
          <c:invertIfNegative val="0"/>
          <c:dPt>
            <c:idx val="27"/>
            <c:invertIfNegative val="0"/>
            <c:bubble3D val="0"/>
            <c:spPr>
              <a:solidFill>
                <a:srgbClr val="AFB7BC"/>
              </a:solidFill>
              <a:ln>
                <a:noFill/>
              </a:ln>
              <a:effectLst/>
            </c:spPr>
            <c:extLst>
              <c:ext xmlns:c16="http://schemas.microsoft.com/office/drawing/2014/chart" uri="{C3380CC4-5D6E-409C-BE32-E72D297353CC}">
                <c16:uniqueId val="{00000006-191D-412F-A389-E9A6CABB560C}"/>
              </c:ext>
            </c:extLst>
          </c:dPt>
          <c:dPt>
            <c:idx val="29"/>
            <c:invertIfNegative val="0"/>
            <c:bubble3D val="0"/>
            <c:spPr>
              <a:solidFill>
                <a:srgbClr val="606868"/>
              </a:solidFill>
              <a:ln>
                <a:noFill/>
              </a:ln>
              <a:effectLst/>
            </c:spPr>
            <c:extLst>
              <c:ext xmlns:c16="http://schemas.microsoft.com/office/drawing/2014/chart" uri="{C3380CC4-5D6E-409C-BE32-E72D297353CC}">
                <c16:uniqueId val="{00000008-191D-412F-A389-E9A6CABB560C}"/>
              </c:ext>
            </c:extLst>
          </c:dPt>
          <c:dLbls>
            <c:dLbl>
              <c:idx val="27"/>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6-191D-412F-A389-E9A6CABB56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'F23'!$A$7:$A$38</c:f>
              <c:strCache>
                <c:ptCount val="32"/>
                <c:pt idx="0">
                  <c:v>Zacatecas</c:v>
                </c:pt>
                <c:pt idx="1">
                  <c:v>Colima</c:v>
                </c:pt>
                <c:pt idx="2">
                  <c:v>Yucatán</c:v>
                </c:pt>
                <c:pt idx="3">
                  <c:v>Campeche</c:v>
                </c:pt>
                <c:pt idx="4">
                  <c:v>Morelos</c:v>
                </c:pt>
                <c:pt idx="5">
                  <c:v>Quintana Roo</c:v>
                </c:pt>
                <c:pt idx="6">
                  <c:v>Chiapas</c:v>
                </c:pt>
                <c:pt idx="7">
                  <c:v>Michoacán</c:v>
                </c:pt>
                <c:pt idx="8">
                  <c:v>Hidalgo</c:v>
                </c:pt>
                <c:pt idx="9">
                  <c:v>Oaxaca</c:v>
                </c:pt>
                <c:pt idx="10">
                  <c:v>Guerrero</c:v>
                </c:pt>
                <c:pt idx="11">
                  <c:v>Tlaxcala</c:v>
                </c:pt>
                <c:pt idx="12">
                  <c:v>Tabasco</c:v>
                </c:pt>
                <c:pt idx="13">
                  <c:v>Sonora</c:v>
                </c:pt>
                <c:pt idx="14">
                  <c:v>Aguascalientes</c:v>
                </c:pt>
                <c:pt idx="15">
                  <c:v>Baja California Sur</c:v>
                </c:pt>
                <c:pt idx="16">
                  <c:v>Chihuahua</c:v>
                </c:pt>
                <c:pt idx="17">
                  <c:v>Guanajuato</c:v>
                </c:pt>
                <c:pt idx="18">
                  <c:v>Puebla</c:v>
                </c:pt>
                <c:pt idx="19">
                  <c:v>Tamaulipas</c:v>
                </c:pt>
                <c:pt idx="20">
                  <c:v>Coahuila</c:v>
                </c:pt>
                <c:pt idx="21">
                  <c:v>Sinaloa</c:v>
                </c:pt>
                <c:pt idx="22">
                  <c:v>Querétaro</c:v>
                </c:pt>
                <c:pt idx="23">
                  <c:v>Durango</c:v>
                </c:pt>
                <c:pt idx="24">
                  <c:v>Nayarit</c:v>
                </c:pt>
                <c:pt idx="25">
                  <c:v>San Luis Potosí</c:v>
                </c:pt>
                <c:pt idx="26">
                  <c:v>Baja California</c:v>
                </c:pt>
                <c:pt idx="27">
                  <c:v>Veracruz</c:v>
                </c:pt>
                <c:pt idx="28">
                  <c:v>Estado de México</c:v>
                </c:pt>
                <c:pt idx="29">
                  <c:v>Jalisco</c:v>
                </c:pt>
                <c:pt idx="30">
                  <c:v>Nuevo León</c:v>
                </c:pt>
                <c:pt idx="31">
                  <c:v>Ciudad de México</c:v>
                </c:pt>
              </c:strCache>
            </c:strRef>
          </c:cat>
          <c:val>
            <c:numRef>
              <c:f>'F23'!$E$7:$E$38</c:f>
              <c:numCache>
                <c:formatCode>#,##0.0</c:formatCode>
                <c:ptCount val="32"/>
                <c:pt idx="0">
                  <c:v>-120.12920971999995</c:v>
                </c:pt>
                <c:pt idx="1">
                  <c:v>105.83448957000004</c:v>
                </c:pt>
                <c:pt idx="2">
                  <c:v>111.97873153000006</c:v>
                </c:pt>
                <c:pt idx="3">
                  <c:v>113.50766747999998</c:v>
                </c:pt>
                <c:pt idx="4">
                  <c:v>123.04912083999999</c:v>
                </c:pt>
                <c:pt idx="5">
                  <c:v>125.03135962999993</c:v>
                </c:pt>
                <c:pt idx="6">
                  <c:v>137.37505965999995</c:v>
                </c:pt>
                <c:pt idx="7">
                  <c:v>228.59143538999987</c:v>
                </c:pt>
                <c:pt idx="8">
                  <c:v>232.13786467000006</c:v>
                </c:pt>
                <c:pt idx="9">
                  <c:v>263.00068684999997</c:v>
                </c:pt>
                <c:pt idx="10">
                  <c:v>291.45273847999965</c:v>
                </c:pt>
                <c:pt idx="11">
                  <c:v>320.45202495999996</c:v>
                </c:pt>
                <c:pt idx="12">
                  <c:v>329.85864565000014</c:v>
                </c:pt>
                <c:pt idx="13">
                  <c:v>352.35552405000038</c:v>
                </c:pt>
                <c:pt idx="14">
                  <c:v>360.7066524899999</c:v>
                </c:pt>
                <c:pt idx="15">
                  <c:v>412.35826499000012</c:v>
                </c:pt>
                <c:pt idx="16">
                  <c:v>449.13218190999959</c:v>
                </c:pt>
                <c:pt idx="17">
                  <c:v>490.2072179500002</c:v>
                </c:pt>
                <c:pt idx="18">
                  <c:v>535.20476298999995</c:v>
                </c:pt>
                <c:pt idx="19">
                  <c:v>689.75414817000035</c:v>
                </c:pt>
                <c:pt idx="20">
                  <c:v>702.57804360000011</c:v>
                </c:pt>
                <c:pt idx="21">
                  <c:v>731.75545961999944</c:v>
                </c:pt>
                <c:pt idx="22">
                  <c:v>744.3948666799987</c:v>
                </c:pt>
                <c:pt idx="23">
                  <c:v>762.85174103999998</c:v>
                </c:pt>
                <c:pt idx="24">
                  <c:v>765.52573755000094</c:v>
                </c:pt>
                <c:pt idx="25">
                  <c:v>917.60299242000053</c:v>
                </c:pt>
                <c:pt idx="26">
                  <c:v>927.94501310000226</c:v>
                </c:pt>
                <c:pt idx="27">
                  <c:v>1173.1487131900003</c:v>
                </c:pt>
                <c:pt idx="28">
                  <c:v>1778.0891432900028</c:v>
                </c:pt>
                <c:pt idx="29">
                  <c:v>1842.9403893800009</c:v>
                </c:pt>
                <c:pt idx="30">
                  <c:v>2485.2783607499964</c:v>
                </c:pt>
                <c:pt idx="31">
                  <c:v>5098.3490092899929</c:v>
                </c:pt>
              </c:numCache>
            </c:numRef>
          </c:val>
          <c:extLst>
            <c:ext xmlns:c16="http://schemas.microsoft.com/office/drawing/2014/chart" uri="{C3380CC4-5D6E-409C-BE32-E72D297353CC}">
              <c16:uniqueId val="{00000009-191D-412F-A389-E9A6CABB560C}"/>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C0B4-480E-ADC2-B6DDA19C25CE}"/>
              </c:ext>
            </c:extLst>
          </c:dPt>
          <c:dPt>
            <c:idx val="9"/>
            <c:invertIfNegative val="0"/>
            <c:bubble3D val="0"/>
            <c:spPr>
              <a:solidFill>
                <a:srgbClr val="FFC000"/>
              </a:solidFill>
              <a:ln>
                <a:noFill/>
              </a:ln>
              <a:effectLst/>
            </c:spPr>
            <c:extLst>
              <c:ext xmlns:c16="http://schemas.microsoft.com/office/drawing/2014/chart" uri="{C3380CC4-5D6E-409C-BE32-E72D297353CC}">
                <c16:uniqueId val="{00000002-C0B4-480E-ADC2-B6DDA19C25C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'F23'!$A$7:$A$38</c:f>
              <c:strCache>
                <c:ptCount val="32"/>
                <c:pt idx="0">
                  <c:v>Zacatecas</c:v>
                </c:pt>
                <c:pt idx="1">
                  <c:v>Colima</c:v>
                </c:pt>
                <c:pt idx="2">
                  <c:v>Yucatán</c:v>
                </c:pt>
                <c:pt idx="3">
                  <c:v>Campeche</c:v>
                </c:pt>
                <c:pt idx="4">
                  <c:v>Morelos</c:v>
                </c:pt>
                <c:pt idx="5">
                  <c:v>Quintana Roo</c:v>
                </c:pt>
                <c:pt idx="6">
                  <c:v>Chiapas</c:v>
                </c:pt>
                <c:pt idx="7">
                  <c:v>Michoacán</c:v>
                </c:pt>
                <c:pt idx="8">
                  <c:v>Hidalgo</c:v>
                </c:pt>
                <c:pt idx="9">
                  <c:v>Oaxaca</c:v>
                </c:pt>
                <c:pt idx="10">
                  <c:v>Guerrero</c:v>
                </c:pt>
                <c:pt idx="11">
                  <c:v>Tlaxcala</c:v>
                </c:pt>
                <c:pt idx="12">
                  <c:v>Tabasco</c:v>
                </c:pt>
                <c:pt idx="13">
                  <c:v>Sonora</c:v>
                </c:pt>
                <c:pt idx="14">
                  <c:v>Aguascalientes</c:v>
                </c:pt>
                <c:pt idx="15">
                  <c:v>Baja California Sur</c:v>
                </c:pt>
                <c:pt idx="16">
                  <c:v>Chihuahua</c:v>
                </c:pt>
                <c:pt idx="17">
                  <c:v>Guanajuato</c:v>
                </c:pt>
                <c:pt idx="18">
                  <c:v>Puebla</c:v>
                </c:pt>
                <c:pt idx="19">
                  <c:v>Tamaulipas</c:v>
                </c:pt>
                <c:pt idx="20">
                  <c:v>Coahuila</c:v>
                </c:pt>
                <c:pt idx="21">
                  <c:v>Sinaloa</c:v>
                </c:pt>
                <c:pt idx="22">
                  <c:v>Querétaro</c:v>
                </c:pt>
                <c:pt idx="23">
                  <c:v>Durango</c:v>
                </c:pt>
                <c:pt idx="24">
                  <c:v>Nayarit</c:v>
                </c:pt>
                <c:pt idx="25">
                  <c:v>San Luis Potosí</c:v>
                </c:pt>
                <c:pt idx="26">
                  <c:v>Baja California</c:v>
                </c:pt>
                <c:pt idx="27">
                  <c:v>Veracruz</c:v>
                </c:pt>
                <c:pt idx="28">
                  <c:v>Estado de México</c:v>
                </c:pt>
                <c:pt idx="29">
                  <c:v>Jalisco</c:v>
                </c:pt>
                <c:pt idx="30">
                  <c:v>Nuevo León</c:v>
                </c:pt>
                <c:pt idx="31">
                  <c:v>Ciudad de México</c:v>
                </c:pt>
              </c:strCache>
            </c:strRef>
          </c:cat>
          <c:val>
            <c:numRef>
              <c:f>'F23'!$E$7:$E$38</c:f>
              <c:numCache>
                <c:formatCode>#,##0.0</c:formatCode>
                <c:ptCount val="32"/>
                <c:pt idx="0">
                  <c:v>-120.12920971999995</c:v>
                </c:pt>
                <c:pt idx="1">
                  <c:v>105.83448957000004</c:v>
                </c:pt>
                <c:pt idx="2">
                  <c:v>111.97873153000006</c:v>
                </c:pt>
                <c:pt idx="3">
                  <c:v>113.50766747999998</c:v>
                </c:pt>
                <c:pt idx="4">
                  <c:v>123.04912083999999</c:v>
                </c:pt>
                <c:pt idx="5">
                  <c:v>125.03135962999993</c:v>
                </c:pt>
                <c:pt idx="6">
                  <c:v>137.37505965999995</c:v>
                </c:pt>
                <c:pt idx="7">
                  <c:v>228.59143538999987</c:v>
                </c:pt>
                <c:pt idx="8">
                  <c:v>232.13786467000006</c:v>
                </c:pt>
                <c:pt idx="9">
                  <c:v>263.00068684999997</c:v>
                </c:pt>
                <c:pt idx="10">
                  <c:v>291.45273847999965</c:v>
                </c:pt>
                <c:pt idx="11">
                  <c:v>320.45202495999996</c:v>
                </c:pt>
                <c:pt idx="12">
                  <c:v>329.85864565000014</c:v>
                </c:pt>
                <c:pt idx="13">
                  <c:v>352.35552405000038</c:v>
                </c:pt>
                <c:pt idx="14">
                  <c:v>360.7066524899999</c:v>
                </c:pt>
                <c:pt idx="15">
                  <c:v>412.35826499000012</c:v>
                </c:pt>
                <c:pt idx="16">
                  <c:v>449.13218190999959</c:v>
                </c:pt>
                <c:pt idx="17">
                  <c:v>490.2072179500002</c:v>
                </c:pt>
                <c:pt idx="18">
                  <c:v>535.20476298999995</c:v>
                </c:pt>
                <c:pt idx="19">
                  <c:v>689.75414817000035</c:v>
                </c:pt>
                <c:pt idx="20">
                  <c:v>702.57804360000011</c:v>
                </c:pt>
                <c:pt idx="21">
                  <c:v>731.75545961999944</c:v>
                </c:pt>
                <c:pt idx="22">
                  <c:v>744.3948666799987</c:v>
                </c:pt>
                <c:pt idx="23">
                  <c:v>762.85174103999998</c:v>
                </c:pt>
                <c:pt idx="24">
                  <c:v>765.52573755000094</c:v>
                </c:pt>
                <c:pt idx="25">
                  <c:v>917.60299242000053</c:v>
                </c:pt>
                <c:pt idx="26">
                  <c:v>927.94501310000226</c:v>
                </c:pt>
                <c:pt idx="27">
                  <c:v>1173.1487131900003</c:v>
                </c:pt>
                <c:pt idx="28">
                  <c:v>1778.0891432900028</c:v>
                </c:pt>
                <c:pt idx="29">
                  <c:v>1842.9403893800009</c:v>
                </c:pt>
                <c:pt idx="30">
                  <c:v>2485.2783607499964</c:v>
                </c:pt>
                <c:pt idx="31">
                  <c:v>5098.3490092899929</c:v>
                </c:pt>
              </c:numCache>
            </c:numRef>
          </c:val>
          <c:extLst>
            <c:ext xmlns:c16="http://schemas.microsoft.com/office/drawing/2014/chart" uri="{C3380CC4-5D6E-409C-BE32-E72D297353CC}">
              <c16:uniqueId val="{00000003-C0B4-480E-ADC2-B6DDA19C25C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BAAF-484E-AEB9-0B36DFA86FD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'F24'!$A$24:$A$39</c:f>
              <c:strCache>
                <c:ptCount val="16"/>
                <c:pt idx="0">
                  <c:v>Suiza</c:v>
                </c:pt>
                <c:pt idx="1">
                  <c:v>Irlanda</c:v>
                </c:pt>
                <c:pt idx="2">
                  <c:v>Colombia</c:v>
                </c:pt>
                <c:pt idx="3">
                  <c:v>Otros países</c:v>
                </c:pt>
                <c:pt idx="4">
                  <c:v>Venezuela</c:v>
                </c:pt>
                <c:pt idx="5">
                  <c:v>Dinamarca</c:v>
                </c:pt>
                <c:pt idx="6">
                  <c:v>Chile</c:v>
                </c:pt>
                <c:pt idx="7">
                  <c:v>China</c:v>
                </c:pt>
                <c:pt idx="8">
                  <c:v>Países Bajos</c:v>
                </c:pt>
                <c:pt idx="9">
                  <c:v>Brasil</c:v>
                </c:pt>
                <c:pt idx="10">
                  <c:v>Japón</c:v>
                </c:pt>
                <c:pt idx="11">
                  <c:v>España</c:v>
                </c:pt>
                <c:pt idx="12">
                  <c:v>Reino Unido de la 
Gran Bretaña e Irlanda del Norte</c:v>
                </c:pt>
                <c:pt idx="13">
                  <c:v>Canadá</c:v>
                </c:pt>
                <c:pt idx="14">
                  <c:v>Alemania</c:v>
                </c:pt>
                <c:pt idx="15">
                  <c:v>Estados Unidos de América</c:v>
                </c:pt>
              </c:strCache>
            </c:strRef>
          </c:cat>
          <c:val>
            <c:numRef>
              <c:f>'F24'!$B$24:$B$39</c:f>
              <c:numCache>
                <c:formatCode>#,##0.0</c:formatCode>
                <c:ptCount val="16"/>
                <c:pt idx="0">
                  <c:v>3.459021040000005</c:v>
                </c:pt>
                <c:pt idx="1">
                  <c:v>3.5114190099999996</c:v>
                </c:pt>
                <c:pt idx="2">
                  <c:v>4.3704031800000012</c:v>
                </c:pt>
                <c:pt idx="3">
                  <c:v>7.266567339999999</c:v>
                </c:pt>
                <c:pt idx="4">
                  <c:v>14.46160997</c:v>
                </c:pt>
                <c:pt idx="5">
                  <c:v>18.43551381</c:v>
                </c:pt>
                <c:pt idx="6">
                  <c:v>40.959262089999989</c:v>
                </c:pt>
                <c:pt idx="7">
                  <c:v>43.408107049999998</c:v>
                </c:pt>
                <c:pt idx="8">
                  <c:v>44.993281150000008</c:v>
                </c:pt>
                <c:pt idx="9">
                  <c:v>53.869190300000007</c:v>
                </c:pt>
                <c:pt idx="10">
                  <c:v>73.722665450000008</c:v>
                </c:pt>
                <c:pt idx="11">
                  <c:v>155.73795335999989</c:v>
                </c:pt>
                <c:pt idx="12">
                  <c:v>166.56971855000006</c:v>
                </c:pt>
                <c:pt idx="13">
                  <c:v>323.42525160999992</c:v>
                </c:pt>
                <c:pt idx="14">
                  <c:v>341.53247489999995</c:v>
                </c:pt>
                <c:pt idx="15">
                  <c:v>574.3006700599999</c:v>
                </c:pt>
              </c:numCache>
            </c:numRef>
          </c:val>
          <c:extLst>
            <c:ext xmlns:c16="http://schemas.microsoft.com/office/drawing/2014/chart" uri="{C3380CC4-5D6E-409C-BE32-E72D297353CC}">
              <c16:uniqueId val="{00000002-BAAF-484E-AEB9-0B36DFA86FD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'F25'!$D$1</c:f>
              <c:strCache>
                <c:ptCount val="1"/>
                <c:pt idx="0">
                  <c:v> Jalisco </c:v>
                </c:pt>
              </c:strCache>
            </c:strRef>
          </c:tx>
          <c:spPr>
            <a:solidFill>
              <a:srgbClr val="BDCFD6"/>
            </a:solidFill>
            <a:ln>
              <a:noFill/>
            </a:ln>
            <a:effectLst/>
          </c:spPr>
          <c:invertIfNegative val="0"/>
          <c:dPt>
            <c:idx val="2"/>
            <c:invertIfNegative val="0"/>
            <c:bubble3D val="0"/>
            <c:spPr>
              <a:solidFill>
                <a:srgbClr val="393D3F"/>
              </a:solidFill>
              <a:ln>
                <a:noFill/>
              </a:ln>
              <a:effectLst/>
            </c:spPr>
            <c:extLst>
              <c:ext xmlns:c16="http://schemas.microsoft.com/office/drawing/2014/chart" uri="{C3380CC4-5D6E-409C-BE32-E72D297353CC}">
                <c16:uniqueId val="{00000001-7AE6-48B1-A829-0710C0624D43}"/>
              </c:ext>
            </c:extLst>
          </c:dPt>
          <c:dPt>
            <c:idx val="6"/>
            <c:invertIfNegative val="0"/>
            <c:bubble3D val="0"/>
            <c:spPr>
              <a:solidFill>
                <a:srgbClr val="393D3F"/>
              </a:solidFill>
              <a:ln>
                <a:noFill/>
              </a:ln>
              <a:effectLst/>
            </c:spPr>
            <c:extLst>
              <c:ext xmlns:c16="http://schemas.microsoft.com/office/drawing/2014/chart" uri="{C3380CC4-5D6E-409C-BE32-E72D297353CC}">
                <c16:uniqueId val="{00000003-7AE6-48B1-A829-0710C0624D43}"/>
              </c:ext>
            </c:extLst>
          </c:dPt>
          <c:dPt>
            <c:idx val="10"/>
            <c:invertIfNegative val="0"/>
            <c:bubble3D val="0"/>
            <c:spPr>
              <a:solidFill>
                <a:srgbClr val="393D3F"/>
              </a:solidFill>
              <a:ln>
                <a:noFill/>
              </a:ln>
              <a:effectLst/>
            </c:spPr>
            <c:extLst>
              <c:ext xmlns:c16="http://schemas.microsoft.com/office/drawing/2014/chart" uri="{C3380CC4-5D6E-409C-BE32-E72D297353CC}">
                <c16:uniqueId val="{00000005-7AE6-48B1-A829-0710C0624D43}"/>
              </c:ext>
            </c:extLst>
          </c:dPt>
          <c:dPt>
            <c:idx val="14"/>
            <c:invertIfNegative val="0"/>
            <c:bubble3D val="0"/>
            <c:spPr>
              <a:solidFill>
                <a:srgbClr val="393D3F"/>
              </a:solidFill>
              <a:ln>
                <a:noFill/>
              </a:ln>
              <a:effectLst/>
            </c:spPr>
            <c:extLst>
              <c:ext xmlns:c16="http://schemas.microsoft.com/office/drawing/2014/chart" uri="{C3380CC4-5D6E-409C-BE32-E72D297353CC}">
                <c16:uniqueId val="{00000007-7AE6-48B1-A829-0710C0624D43}"/>
              </c:ext>
            </c:extLst>
          </c:dPt>
          <c:dPt>
            <c:idx val="18"/>
            <c:invertIfNegative val="0"/>
            <c:bubble3D val="0"/>
            <c:spPr>
              <a:solidFill>
                <a:srgbClr val="393D3F"/>
              </a:solidFill>
              <a:ln>
                <a:noFill/>
              </a:ln>
              <a:effectLst/>
            </c:spPr>
            <c:extLst>
              <c:ext xmlns:c16="http://schemas.microsoft.com/office/drawing/2014/chart" uri="{C3380CC4-5D6E-409C-BE32-E72D297353CC}">
                <c16:uniqueId val="{00000009-7AE6-48B1-A829-0710C0624D43}"/>
              </c:ext>
            </c:extLst>
          </c:dPt>
          <c:dPt>
            <c:idx val="22"/>
            <c:invertIfNegative val="0"/>
            <c:bubble3D val="0"/>
            <c:spPr>
              <a:solidFill>
                <a:srgbClr val="393D3F"/>
              </a:solidFill>
              <a:ln>
                <a:noFill/>
              </a:ln>
              <a:effectLst/>
            </c:spPr>
            <c:extLst>
              <c:ext xmlns:c16="http://schemas.microsoft.com/office/drawing/2014/chart" uri="{C3380CC4-5D6E-409C-BE32-E72D297353CC}">
                <c16:uniqueId val="{0000000B-7AE6-48B1-A829-0710C0624D43}"/>
              </c:ext>
            </c:extLst>
          </c:dPt>
          <c:dPt>
            <c:idx val="26"/>
            <c:invertIfNegative val="0"/>
            <c:bubble3D val="0"/>
            <c:spPr>
              <a:solidFill>
                <a:srgbClr val="393D3F"/>
              </a:solidFill>
              <a:ln>
                <a:noFill/>
              </a:ln>
              <a:effectLst/>
            </c:spPr>
            <c:extLst>
              <c:ext xmlns:c16="http://schemas.microsoft.com/office/drawing/2014/chart" uri="{C3380CC4-5D6E-409C-BE32-E72D297353CC}">
                <c16:uniqueId val="{0000000D-7AE6-48B1-A829-0710C0624D43}"/>
              </c:ext>
            </c:extLst>
          </c:dPt>
          <c:dPt>
            <c:idx val="30"/>
            <c:invertIfNegative val="0"/>
            <c:bubble3D val="0"/>
            <c:spPr>
              <a:solidFill>
                <a:srgbClr val="393D3F"/>
              </a:solidFill>
              <a:ln>
                <a:noFill/>
              </a:ln>
              <a:effectLst/>
            </c:spPr>
            <c:extLst>
              <c:ext xmlns:c16="http://schemas.microsoft.com/office/drawing/2014/chart" uri="{C3380CC4-5D6E-409C-BE32-E72D297353CC}">
                <c16:uniqueId val="{0000000F-7AE6-48B1-A829-0710C0624D43}"/>
              </c:ext>
            </c:extLst>
          </c:dPt>
          <c:dPt>
            <c:idx val="34"/>
            <c:invertIfNegative val="0"/>
            <c:bubble3D val="0"/>
            <c:spPr>
              <a:solidFill>
                <a:srgbClr val="393D3F"/>
              </a:solidFill>
              <a:ln>
                <a:noFill/>
              </a:ln>
              <a:effectLst/>
            </c:spPr>
            <c:extLst>
              <c:ext xmlns:c16="http://schemas.microsoft.com/office/drawing/2014/chart" uri="{C3380CC4-5D6E-409C-BE32-E72D297353CC}">
                <c16:uniqueId val="{00000011-7AE6-48B1-A829-0710C0624D43}"/>
              </c:ext>
            </c:extLst>
          </c:dPt>
          <c:dPt>
            <c:idx val="38"/>
            <c:invertIfNegative val="0"/>
            <c:bubble3D val="0"/>
            <c:spPr>
              <a:solidFill>
                <a:srgbClr val="393D3F"/>
              </a:solidFill>
              <a:ln>
                <a:noFill/>
              </a:ln>
              <a:effectLst/>
            </c:spPr>
            <c:extLst>
              <c:ext xmlns:c16="http://schemas.microsoft.com/office/drawing/2014/chart" uri="{C3380CC4-5D6E-409C-BE32-E72D297353CC}">
                <c16:uniqueId val="{00000013-7AE6-48B1-A829-0710C0624D43}"/>
              </c:ext>
            </c:extLst>
          </c:dPt>
          <c:dPt>
            <c:idx val="42"/>
            <c:invertIfNegative val="0"/>
            <c:bubble3D val="0"/>
            <c:spPr>
              <a:solidFill>
                <a:srgbClr val="393D3F"/>
              </a:solidFill>
              <a:ln>
                <a:noFill/>
              </a:ln>
              <a:effectLst/>
            </c:spPr>
            <c:extLst>
              <c:ext xmlns:c16="http://schemas.microsoft.com/office/drawing/2014/chart" uri="{C3380CC4-5D6E-409C-BE32-E72D297353CC}">
                <c16:uniqueId val="{00000015-7AE6-48B1-A829-0710C0624D43}"/>
              </c:ext>
            </c:extLst>
          </c:dPt>
          <c:dPt>
            <c:idx val="46"/>
            <c:invertIfNegative val="0"/>
            <c:bubble3D val="0"/>
            <c:spPr>
              <a:solidFill>
                <a:srgbClr val="393D3F"/>
              </a:solidFill>
              <a:ln>
                <a:noFill/>
              </a:ln>
              <a:effectLst/>
            </c:spPr>
            <c:extLst>
              <c:ext xmlns:c16="http://schemas.microsoft.com/office/drawing/2014/chart" uri="{C3380CC4-5D6E-409C-BE32-E72D297353CC}">
                <c16:uniqueId val="{00000017-7AE6-48B1-A829-0710C0624D43}"/>
              </c:ext>
            </c:extLst>
          </c:dPt>
          <c:dPt>
            <c:idx val="50"/>
            <c:invertIfNegative val="0"/>
            <c:bubble3D val="0"/>
            <c:spPr>
              <a:solidFill>
                <a:srgbClr val="393D3F"/>
              </a:solidFill>
              <a:ln>
                <a:noFill/>
              </a:ln>
              <a:effectLst/>
            </c:spPr>
            <c:extLst>
              <c:ext xmlns:c16="http://schemas.microsoft.com/office/drawing/2014/chart" uri="{C3380CC4-5D6E-409C-BE32-E72D297353CC}">
                <c16:uniqueId val="{00000019-7AE6-48B1-A829-0710C0624D43}"/>
              </c:ext>
            </c:extLst>
          </c:dPt>
          <c:dPt>
            <c:idx val="54"/>
            <c:invertIfNegative val="0"/>
            <c:bubble3D val="0"/>
            <c:spPr>
              <a:solidFill>
                <a:srgbClr val="393D3F"/>
              </a:solidFill>
              <a:ln>
                <a:noFill/>
              </a:ln>
              <a:effectLst/>
            </c:spPr>
            <c:extLst>
              <c:ext xmlns:c16="http://schemas.microsoft.com/office/drawing/2014/chart" uri="{C3380CC4-5D6E-409C-BE32-E72D297353CC}">
                <c16:uniqueId val="{0000001B-7AE6-48B1-A829-0710C0624D43}"/>
              </c:ext>
            </c:extLst>
          </c:dPt>
          <c:dPt>
            <c:idx val="58"/>
            <c:invertIfNegative val="0"/>
            <c:bubble3D val="0"/>
            <c:spPr>
              <a:solidFill>
                <a:srgbClr val="393D3F"/>
              </a:solidFill>
              <a:ln>
                <a:noFill/>
              </a:ln>
              <a:effectLst/>
            </c:spPr>
            <c:extLst>
              <c:ext xmlns:c16="http://schemas.microsoft.com/office/drawing/2014/chart" uri="{C3380CC4-5D6E-409C-BE32-E72D297353CC}">
                <c16:uniqueId val="{0000001D-7AE6-48B1-A829-0710C0624D43}"/>
              </c:ext>
            </c:extLst>
          </c:dPt>
          <c:dPt>
            <c:idx val="62"/>
            <c:invertIfNegative val="0"/>
            <c:bubble3D val="0"/>
            <c:spPr>
              <a:solidFill>
                <a:srgbClr val="FBBB27"/>
              </a:solidFill>
              <a:ln>
                <a:noFill/>
              </a:ln>
              <a:effectLst/>
            </c:spPr>
            <c:extLst>
              <c:ext xmlns:c16="http://schemas.microsoft.com/office/drawing/2014/chart" uri="{C3380CC4-5D6E-409C-BE32-E72D297353CC}">
                <c16:uniqueId val="{0000001F-7AE6-48B1-A829-0710C0624D43}"/>
              </c:ext>
            </c:extLst>
          </c:dPt>
          <c:cat>
            <c:multiLvlStrRef>
              <c:f>'F25'!$B$2:$C$64</c:f>
              <c:multiLvlStrCache>
                <c:ptCount val="6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f>'F25'!$D$2:$D$64</c:f>
              <c:numCache>
                <c:formatCode>_-* #,##0_-;\-* #,##0_-;_-* "-"??_-;_-@_-</c:formatCode>
                <c:ptCount val="63"/>
                <c:pt idx="0">
                  <c:v>3.6953561499999998</c:v>
                </c:pt>
                <c:pt idx="1">
                  <c:v>2.92937336</c:v>
                </c:pt>
                <c:pt idx="2">
                  <c:v>4.2433669099999998</c:v>
                </c:pt>
                <c:pt idx="3">
                  <c:v>3.37310255</c:v>
                </c:pt>
                <c:pt idx="4">
                  <c:v>3.8589334399999999</c:v>
                </c:pt>
                <c:pt idx="5">
                  <c:v>2.7464700199999998</c:v>
                </c:pt>
                <c:pt idx="6">
                  <c:v>3.8524556900000002</c:v>
                </c:pt>
                <c:pt idx="7">
                  <c:v>3.6980418899999998</c:v>
                </c:pt>
                <c:pt idx="8">
                  <c:v>3.43606174</c:v>
                </c:pt>
                <c:pt idx="9">
                  <c:v>2.9168219500000001</c:v>
                </c:pt>
                <c:pt idx="10">
                  <c:v>3.3613946299999999</c:v>
                </c:pt>
                <c:pt idx="11">
                  <c:v>3.2051870400000002</c:v>
                </c:pt>
                <c:pt idx="12">
                  <c:v>3.4719926700000001</c:v>
                </c:pt>
                <c:pt idx="13">
                  <c:v>2.9833037299999998</c:v>
                </c:pt>
                <c:pt idx="14">
                  <c:v>3.6758823500000002</c:v>
                </c:pt>
                <c:pt idx="15">
                  <c:v>4.0294015999999999</c:v>
                </c:pt>
                <c:pt idx="16">
                  <c:v>5.3551704100000004</c:v>
                </c:pt>
                <c:pt idx="17">
                  <c:v>4.3508509499999999</c:v>
                </c:pt>
                <c:pt idx="18">
                  <c:v>5.6716955699999998</c:v>
                </c:pt>
                <c:pt idx="19">
                  <c:v>4.9239498900000003</c:v>
                </c:pt>
                <c:pt idx="20">
                  <c:v>5.1510092500000004</c:v>
                </c:pt>
                <c:pt idx="21">
                  <c:v>4.9221901600000004</c:v>
                </c:pt>
                <c:pt idx="22">
                  <c:v>5.8433323000000001</c:v>
                </c:pt>
                <c:pt idx="23">
                  <c:v>5.7772105600000003</c:v>
                </c:pt>
                <c:pt idx="24">
                  <c:v>4.8310427200000001</c:v>
                </c:pt>
                <c:pt idx="25">
                  <c:v>5.66593664</c:v>
                </c:pt>
                <c:pt idx="26">
                  <c:v>5.47365879</c:v>
                </c:pt>
                <c:pt idx="27">
                  <c:v>5.2879028899999998</c:v>
                </c:pt>
                <c:pt idx="28">
                  <c:v>4.4432757399999998</c:v>
                </c:pt>
                <c:pt idx="29">
                  <c:v>4.6289862499999996</c:v>
                </c:pt>
                <c:pt idx="30">
                  <c:v>4.8800750600000002</c:v>
                </c:pt>
                <c:pt idx="31">
                  <c:v>5.3619573799999998</c:v>
                </c:pt>
                <c:pt idx="32">
                  <c:v>4.37808946</c:v>
                </c:pt>
                <c:pt idx="33">
                  <c:v>4.5103935999999996</c:v>
                </c:pt>
                <c:pt idx="34">
                  <c:v>5.4102123600000001</c:v>
                </c:pt>
                <c:pt idx="35">
                  <c:v>5.0557575100000003</c:v>
                </c:pt>
                <c:pt idx="36">
                  <c:v>5.0830679099999996</c:v>
                </c:pt>
                <c:pt idx="37">
                  <c:v>5.0084071899999998</c:v>
                </c:pt>
                <c:pt idx="38">
                  <c:v>5.7094358500000002</c:v>
                </c:pt>
                <c:pt idx="39">
                  <c:v>4.89353149</c:v>
                </c:pt>
                <c:pt idx="40">
                  <c:v>4.0437403099999996</c:v>
                </c:pt>
                <c:pt idx="41">
                  <c:v>5.2756087599999999</c:v>
                </c:pt>
                <c:pt idx="42">
                  <c:v>5.1913043999999999</c:v>
                </c:pt>
                <c:pt idx="43">
                  <c:v>4.2720879199999997</c:v>
                </c:pt>
                <c:pt idx="44">
                  <c:v>4.1684980600000001</c:v>
                </c:pt>
                <c:pt idx="45">
                  <c:v>3.6796891700000001</c:v>
                </c:pt>
                <c:pt idx="46">
                  <c:v>3.5014769499999998</c:v>
                </c:pt>
                <c:pt idx="47">
                  <c:v>3.3245582100000002</c:v>
                </c:pt>
                <c:pt idx="48">
                  <c:v>2.7226908600000002</c:v>
                </c:pt>
                <c:pt idx="49">
                  <c:v>2.5987560799999998</c:v>
                </c:pt>
                <c:pt idx="50">
                  <c:v>3.16900804</c:v>
                </c:pt>
                <c:pt idx="51">
                  <c:v>2.93653896</c:v>
                </c:pt>
                <c:pt idx="52">
                  <c:v>2.3479414300000001</c:v>
                </c:pt>
                <c:pt idx="53">
                  <c:v>3.0411718300000001</c:v>
                </c:pt>
                <c:pt idx="54">
                  <c:v>3.0576378100000001</c:v>
                </c:pt>
                <c:pt idx="55">
                  <c:v>2.5498043199999998</c:v>
                </c:pt>
                <c:pt idx="56">
                  <c:v>2.6216510199999998</c:v>
                </c:pt>
                <c:pt idx="57">
                  <c:v>2.9753579499999998</c:v>
                </c:pt>
                <c:pt idx="58">
                  <c:v>3.2149724800000001</c:v>
                </c:pt>
                <c:pt idx="59">
                  <c:v>3.1536607800000001</c:v>
                </c:pt>
                <c:pt idx="60">
                  <c:v>2.9766620100000001</c:v>
                </c:pt>
                <c:pt idx="62" formatCode="_(* #,##0.00_);_(* \(#,##0.00\);_(* &quot;-&quot;??_);_(@_)">
                  <c:v>5.0067000000000004</c:v>
                </c:pt>
              </c:numCache>
            </c:numRef>
          </c:val>
          <c:extLst>
            <c:ext xmlns:c16="http://schemas.microsoft.com/office/drawing/2014/chart" uri="{C3380CC4-5D6E-409C-BE32-E72D297353CC}">
              <c16:uniqueId val="{00000020-7AE6-48B1-A829-0710C0624D43}"/>
            </c:ext>
          </c:extLst>
        </c:ser>
        <c:dLbls>
          <c:showLegendKey val="0"/>
          <c:showVal val="0"/>
          <c:showCatName val="0"/>
          <c:showSerName val="0"/>
          <c:showPercent val="0"/>
          <c:showBubbleSize val="0"/>
        </c:dLbls>
        <c:gapWidth val="150"/>
        <c:axId val="298196847"/>
        <c:axId val="394456927"/>
      </c:barChart>
      <c:lineChart>
        <c:grouping val="standard"/>
        <c:varyColors val="0"/>
        <c:ser>
          <c:idx val="1"/>
          <c:order val="1"/>
          <c:tx>
            <c:strRef>
              <c:f>'F25'!$E$1</c:f>
              <c:strCache>
                <c:ptCount val="1"/>
                <c:pt idx="0">
                  <c:v> Nacional </c:v>
                </c:pt>
              </c:strCache>
            </c:strRef>
          </c:tx>
          <c:spPr>
            <a:ln w="28575" cap="rnd">
              <a:solidFill>
                <a:srgbClr val="95682B"/>
              </a:solidFill>
              <a:round/>
            </a:ln>
            <a:effectLst/>
          </c:spPr>
          <c:marker>
            <c:symbol val="none"/>
          </c:marker>
          <c:cat>
            <c:multiLvlStrRef>
              <c:f>'F25'!$B$2:$C$64</c:f>
              <c:multiLvlStrCache>
                <c:ptCount val="6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f>'F25'!$E$2:$E$64</c:f>
              <c:numCache>
                <c:formatCode>_-* #,##0_-;\-* #,##0_-;_-* "-"??_-;_-@_-</c:formatCode>
                <c:ptCount val="63"/>
                <c:pt idx="0">
                  <c:v>3.8486702699999999</c:v>
                </c:pt>
                <c:pt idx="1">
                  <c:v>3.4820517</c:v>
                </c:pt>
                <c:pt idx="2">
                  <c:v>3.78476882</c:v>
                </c:pt>
                <c:pt idx="3">
                  <c:v>3.1230642799999999</c:v>
                </c:pt>
                <c:pt idx="4">
                  <c:v>3.5324235499999999</c:v>
                </c:pt>
                <c:pt idx="5">
                  <c:v>3.1364841000000001</c:v>
                </c:pt>
                <c:pt idx="6">
                  <c:v>3.9917883199999999</c:v>
                </c:pt>
                <c:pt idx="7">
                  <c:v>3.5944521100000002</c:v>
                </c:pt>
                <c:pt idx="8">
                  <c:v>3.94740687</c:v>
                </c:pt>
                <c:pt idx="9">
                  <c:v>3.33220794</c:v>
                </c:pt>
                <c:pt idx="10">
                  <c:v>3.8440397800000001</c:v>
                </c:pt>
                <c:pt idx="11">
                  <c:v>3.4625736900000001</c:v>
                </c:pt>
                <c:pt idx="12">
                  <c:v>3.8775179199999998</c:v>
                </c:pt>
                <c:pt idx="13">
                  <c:v>3.4373165800000001</c:v>
                </c:pt>
                <c:pt idx="14">
                  <c:v>4.1185538299999997</c:v>
                </c:pt>
                <c:pt idx="15">
                  <c:v>4.1814290600000001</c:v>
                </c:pt>
                <c:pt idx="16">
                  <c:v>5.0034586499999998</c:v>
                </c:pt>
                <c:pt idx="17">
                  <c:v>5.1125338100000004</c:v>
                </c:pt>
                <c:pt idx="18">
                  <c:v>6.1457954800000003</c:v>
                </c:pt>
                <c:pt idx="19">
                  <c:v>5.2349478300000003</c:v>
                </c:pt>
                <c:pt idx="20">
                  <c:v>5.29430713</c:v>
                </c:pt>
                <c:pt idx="21">
                  <c:v>5.1604851900000002</c:v>
                </c:pt>
                <c:pt idx="22">
                  <c:v>5.5650380500000001</c:v>
                </c:pt>
                <c:pt idx="23">
                  <c:v>5.2946614600000004</c:v>
                </c:pt>
                <c:pt idx="24">
                  <c:v>5.1527560899999996</c:v>
                </c:pt>
                <c:pt idx="25">
                  <c:v>5.2352777499999998</c:v>
                </c:pt>
                <c:pt idx="26">
                  <c:v>5.5386303300000002</c:v>
                </c:pt>
                <c:pt idx="27">
                  <c:v>4.8550478999999997</c:v>
                </c:pt>
                <c:pt idx="28">
                  <c:v>4.9142007100000002</c:v>
                </c:pt>
                <c:pt idx="29">
                  <c:v>4.8056208500000004</c:v>
                </c:pt>
                <c:pt idx="30">
                  <c:v>5.1072225400000004</c:v>
                </c:pt>
                <c:pt idx="31">
                  <c:v>4.8632605499999997</c:v>
                </c:pt>
                <c:pt idx="32">
                  <c:v>4.8950285200000003</c:v>
                </c:pt>
                <c:pt idx="33">
                  <c:v>5.0093316699999999</c:v>
                </c:pt>
                <c:pt idx="34">
                  <c:v>5.2372823799999999</c:v>
                </c:pt>
                <c:pt idx="35">
                  <c:v>4.6309833300000003</c:v>
                </c:pt>
                <c:pt idx="36">
                  <c:v>4.80628045</c:v>
                </c:pt>
                <c:pt idx="37">
                  <c:v>4.8907288800000002</c:v>
                </c:pt>
                <c:pt idx="38">
                  <c:v>5.2435176800000001</c:v>
                </c:pt>
                <c:pt idx="39">
                  <c:v>4.3843257500000004</c:v>
                </c:pt>
                <c:pt idx="40">
                  <c:v>4.2335500100000001</c:v>
                </c:pt>
                <c:pt idx="41">
                  <c:v>4.3471517300000002</c:v>
                </c:pt>
                <c:pt idx="42">
                  <c:v>4.5980946300000003</c:v>
                </c:pt>
                <c:pt idx="43">
                  <c:v>4.1637965599999998</c:v>
                </c:pt>
                <c:pt idx="44">
                  <c:v>4.04398079</c:v>
                </c:pt>
                <c:pt idx="45">
                  <c:v>3.9334929199999999</c:v>
                </c:pt>
                <c:pt idx="46">
                  <c:v>4.0269808999999999</c:v>
                </c:pt>
                <c:pt idx="47">
                  <c:v>3.5368429199999998</c:v>
                </c:pt>
                <c:pt idx="48">
                  <c:v>3.3937530300000001</c:v>
                </c:pt>
                <c:pt idx="49">
                  <c:v>3.4588899899999999</c:v>
                </c:pt>
                <c:pt idx="50">
                  <c:v>3.5520912600000001</c:v>
                </c:pt>
                <c:pt idx="51">
                  <c:v>3.3471764799999999</c:v>
                </c:pt>
                <c:pt idx="52">
                  <c:v>3.1394627800000001</c:v>
                </c:pt>
                <c:pt idx="53">
                  <c:v>3.33940671</c:v>
                </c:pt>
                <c:pt idx="54">
                  <c:v>3.4563963000000002</c:v>
                </c:pt>
                <c:pt idx="55">
                  <c:v>3.2639889100000001</c:v>
                </c:pt>
                <c:pt idx="56">
                  <c:v>3.3659108899999999</c:v>
                </c:pt>
                <c:pt idx="57">
                  <c:v>3.5372309400000002</c:v>
                </c:pt>
                <c:pt idx="58">
                  <c:v>3.7448192499999999</c:v>
                </c:pt>
                <c:pt idx="59">
                  <c:v>3.3701578200000002</c:v>
                </c:pt>
                <c:pt idx="60">
                  <c:v>3.4469150399999999</c:v>
                </c:pt>
                <c:pt idx="61">
                  <c:v>4.8</c:v>
                </c:pt>
                <c:pt idx="62" formatCode="_(* #,##0.00_);_(* \(#,##0.00\);_(* &quot;-&quot;??_);_(@_)">
                  <c:v>5.1496199999999996</c:v>
                </c:pt>
              </c:numCache>
            </c:numRef>
          </c:val>
          <c:smooth val="0"/>
          <c:extLst>
            <c:ext xmlns:c16="http://schemas.microsoft.com/office/drawing/2014/chart" uri="{C3380CC4-5D6E-409C-BE32-E72D297353CC}">
              <c16:uniqueId val="{00000021-7AE6-48B1-A829-0710C0624D43}"/>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52F-40D6-8F8F-49C4B869C75F}"/>
              </c:ext>
            </c:extLst>
          </c:dPt>
          <c:dPt>
            <c:idx val="1"/>
            <c:invertIfNegative val="0"/>
            <c:bubble3D val="0"/>
            <c:spPr>
              <a:solidFill>
                <a:srgbClr val="7C878E"/>
              </a:solidFill>
              <a:ln>
                <a:noFill/>
              </a:ln>
              <a:effectLst/>
            </c:spPr>
            <c:extLst>
              <c:ext xmlns:c16="http://schemas.microsoft.com/office/drawing/2014/chart" uri="{C3380CC4-5D6E-409C-BE32-E72D297353CC}">
                <c16:uniqueId val="{00000003-C52F-40D6-8F8F-49C4B869C75F}"/>
              </c:ext>
            </c:extLst>
          </c:dPt>
          <c:dPt>
            <c:idx val="2"/>
            <c:invertIfNegative val="0"/>
            <c:bubble3D val="0"/>
            <c:spPr>
              <a:solidFill>
                <a:srgbClr val="7C878E"/>
              </a:solidFill>
              <a:ln>
                <a:noFill/>
              </a:ln>
              <a:effectLst/>
            </c:spPr>
            <c:extLst>
              <c:ext xmlns:c16="http://schemas.microsoft.com/office/drawing/2014/chart" uri="{C3380CC4-5D6E-409C-BE32-E72D297353CC}">
                <c16:uniqueId val="{00000005-C52F-40D6-8F8F-49C4B869C75F}"/>
              </c:ext>
            </c:extLst>
          </c:dPt>
          <c:dPt>
            <c:idx val="3"/>
            <c:invertIfNegative val="0"/>
            <c:bubble3D val="0"/>
            <c:spPr>
              <a:solidFill>
                <a:srgbClr val="7C878E"/>
              </a:solidFill>
              <a:ln>
                <a:noFill/>
              </a:ln>
              <a:effectLst/>
            </c:spPr>
            <c:extLst>
              <c:ext xmlns:c16="http://schemas.microsoft.com/office/drawing/2014/chart" uri="{C3380CC4-5D6E-409C-BE32-E72D297353CC}">
                <c16:uniqueId val="{00000007-C52F-40D6-8F8F-49C4B869C75F}"/>
              </c:ext>
            </c:extLst>
          </c:dPt>
          <c:dPt>
            <c:idx val="4"/>
            <c:invertIfNegative val="0"/>
            <c:bubble3D val="0"/>
            <c:spPr>
              <a:solidFill>
                <a:srgbClr val="7C878E"/>
              </a:solidFill>
              <a:ln>
                <a:noFill/>
              </a:ln>
              <a:effectLst/>
            </c:spPr>
            <c:extLst>
              <c:ext xmlns:c16="http://schemas.microsoft.com/office/drawing/2014/chart" uri="{C3380CC4-5D6E-409C-BE32-E72D297353CC}">
                <c16:uniqueId val="{00000009-C52F-40D6-8F8F-49C4B869C75F}"/>
              </c:ext>
            </c:extLst>
          </c:dPt>
          <c:dPt>
            <c:idx val="5"/>
            <c:invertIfNegative val="0"/>
            <c:bubble3D val="0"/>
            <c:spPr>
              <a:solidFill>
                <a:srgbClr val="7C878E"/>
              </a:solidFill>
              <a:ln>
                <a:noFill/>
              </a:ln>
              <a:effectLst/>
            </c:spPr>
            <c:extLst>
              <c:ext xmlns:c16="http://schemas.microsoft.com/office/drawing/2014/chart" uri="{C3380CC4-5D6E-409C-BE32-E72D297353CC}">
                <c16:uniqueId val="{0000000B-C52F-40D6-8F8F-49C4B869C75F}"/>
              </c:ext>
            </c:extLst>
          </c:dPt>
          <c:dPt>
            <c:idx val="6"/>
            <c:invertIfNegative val="0"/>
            <c:bubble3D val="0"/>
            <c:spPr>
              <a:solidFill>
                <a:srgbClr val="7C878E"/>
              </a:solidFill>
              <a:ln>
                <a:noFill/>
              </a:ln>
              <a:effectLst/>
            </c:spPr>
            <c:extLst>
              <c:ext xmlns:c16="http://schemas.microsoft.com/office/drawing/2014/chart" uri="{C3380CC4-5D6E-409C-BE32-E72D297353CC}">
                <c16:uniqueId val="{0000000D-C52F-40D6-8F8F-49C4B869C75F}"/>
              </c:ext>
            </c:extLst>
          </c:dPt>
          <c:dPt>
            <c:idx val="7"/>
            <c:invertIfNegative val="0"/>
            <c:bubble3D val="0"/>
            <c:spPr>
              <a:solidFill>
                <a:srgbClr val="7C878E"/>
              </a:solidFill>
              <a:ln>
                <a:noFill/>
              </a:ln>
              <a:effectLst/>
            </c:spPr>
            <c:extLst>
              <c:ext xmlns:c16="http://schemas.microsoft.com/office/drawing/2014/chart" uri="{C3380CC4-5D6E-409C-BE32-E72D297353CC}">
                <c16:uniqueId val="{0000000F-C52F-40D6-8F8F-49C4B869C75F}"/>
              </c:ext>
            </c:extLst>
          </c:dPt>
          <c:dPt>
            <c:idx val="8"/>
            <c:invertIfNegative val="0"/>
            <c:bubble3D val="0"/>
            <c:spPr>
              <a:solidFill>
                <a:srgbClr val="7C878E"/>
              </a:solidFill>
              <a:ln>
                <a:noFill/>
              </a:ln>
              <a:effectLst/>
            </c:spPr>
            <c:extLst>
              <c:ext xmlns:c16="http://schemas.microsoft.com/office/drawing/2014/chart" uri="{C3380CC4-5D6E-409C-BE32-E72D297353CC}">
                <c16:uniqueId val="{00000011-C52F-40D6-8F8F-49C4B869C75F}"/>
              </c:ext>
            </c:extLst>
          </c:dPt>
          <c:dPt>
            <c:idx val="9"/>
            <c:invertIfNegative val="0"/>
            <c:bubble3D val="0"/>
            <c:spPr>
              <a:solidFill>
                <a:srgbClr val="7C878E"/>
              </a:solidFill>
              <a:ln>
                <a:noFill/>
              </a:ln>
              <a:effectLst/>
            </c:spPr>
            <c:extLst>
              <c:ext xmlns:c16="http://schemas.microsoft.com/office/drawing/2014/chart" uri="{C3380CC4-5D6E-409C-BE32-E72D297353CC}">
                <c16:uniqueId val="{00000013-C52F-40D6-8F8F-49C4B869C75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52F-40D6-8F8F-49C4B869C75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52F-40D6-8F8F-49C4B869C75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52F-40D6-8F8F-49C4B869C75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52F-40D6-8F8F-49C4B869C75F}"/>
              </c:ext>
            </c:extLst>
          </c:dPt>
          <c:dPt>
            <c:idx val="14"/>
            <c:invertIfNegative val="0"/>
            <c:bubble3D val="0"/>
            <c:spPr>
              <a:solidFill>
                <a:srgbClr val="95682B"/>
              </a:solidFill>
              <a:ln>
                <a:noFill/>
              </a:ln>
              <a:effectLst/>
            </c:spPr>
            <c:extLst>
              <c:ext xmlns:c16="http://schemas.microsoft.com/office/drawing/2014/chart" uri="{C3380CC4-5D6E-409C-BE32-E72D297353CC}">
                <c16:uniqueId val="{0000001D-C52F-40D6-8F8F-49C4B869C75F}"/>
              </c:ext>
            </c:extLst>
          </c:dPt>
          <c:dPt>
            <c:idx val="15"/>
            <c:invertIfNegative val="0"/>
            <c:bubble3D val="0"/>
            <c:spPr>
              <a:solidFill>
                <a:srgbClr val="FBBB27"/>
              </a:solidFill>
              <a:ln>
                <a:noFill/>
              </a:ln>
              <a:effectLst/>
            </c:spPr>
            <c:extLst>
              <c:ext xmlns:c16="http://schemas.microsoft.com/office/drawing/2014/chart" uri="{C3380CC4-5D6E-409C-BE32-E72D297353CC}">
                <c16:uniqueId val="{0000001F-C52F-40D6-8F8F-49C4B869C75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52F-40D6-8F8F-49C4B869C75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52F-40D6-8F8F-49C4B869C75F}"/>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'F26'!$D$6:$D$38</c:f>
              <c:strCache>
                <c:ptCount val="33"/>
                <c:pt idx="0">
                  <c:v> Quintana Roo </c:v>
                </c:pt>
                <c:pt idx="1">
                  <c:v> Querétaro </c:v>
                </c:pt>
                <c:pt idx="2">
                  <c:v> Ciudad de México </c:v>
                </c:pt>
                <c:pt idx="3">
                  <c:v> Tabasco </c:v>
                </c:pt>
                <c:pt idx="4">
                  <c:v> Coahuila </c:v>
                </c:pt>
                <c:pt idx="5">
                  <c:v> Baja California Sur </c:v>
                </c:pt>
                <c:pt idx="6">
                  <c:v> Sonora </c:v>
                </c:pt>
                <c:pt idx="7">
                  <c:v> Estado de México </c:v>
                </c:pt>
                <c:pt idx="8">
                  <c:v> Guanajuato </c:v>
                </c:pt>
                <c:pt idx="9">
                  <c:v> Tlaxcala </c:v>
                </c:pt>
                <c:pt idx="10">
                  <c:v> Nuevo León </c:v>
                </c:pt>
                <c:pt idx="11">
                  <c:v> Sinaloa </c:v>
                </c:pt>
                <c:pt idx="12">
                  <c:v> Nayarit </c:v>
                </c:pt>
                <c:pt idx="13">
                  <c:v> Aguascalientes </c:v>
                </c:pt>
                <c:pt idx="14">
                  <c:v> Nacional </c:v>
                </c:pt>
                <c:pt idx="15">
                  <c:v> Jalisco </c:v>
                </c:pt>
                <c:pt idx="16">
                  <c:v> Durango </c:v>
                </c:pt>
                <c:pt idx="17">
                  <c:v> Puebla </c:v>
                </c:pt>
                <c:pt idx="18">
                  <c:v> Chihuahua </c:v>
                </c:pt>
                <c:pt idx="19">
                  <c:v> Colima </c:v>
                </c:pt>
                <c:pt idx="20">
                  <c:v> San Luis Potosí </c:v>
                </c:pt>
                <c:pt idx="21">
                  <c:v> Zacatecas </c:v>
                </c:pt>
                <c:pt idx="22">
                  <c:v> Campeche </c:v>
                </c:pt>
                <c:pt idx="23">
                  <c:v> Tamaulipas </c:v>
                </c:pt>
                <c:pt idx="24">
                  <c:v> Yucatán </c:v>
                </c:pt>
                <c:pt idx="25">
                  <c:v> Chiapas </c:v>
                </c:pt>
                <c:pt idx="26">
                  <c:v> Hidalgo </c:v>
                </c:pt>
                <c:pt idx="27">
                  <c:v> Guerrero </c:v>
                </c:pt>
                <c:pt idx="28">
                  <c:v> Oaxaca </c:v>
                </c:pt>
                <c:pt idx="29">
                  <c:v> Veracruz </c:v>
                </c:pt>
                <c:pt idx="30">
                  <c:v> Morelos </c:v>
                </c:pt>
                <c:pt idx="31">
                  <c:v> Baja California </c:v>
                </c:pt>
                <c:pt idx="32">
                  <c:v> Michoacán </c:v>
                </c:pt>
              </c:strCache>
            </c:strRef>
          </c:cat>
          <c:val>
            <c:numRef>
              <c:f>'F26'!$E$6:$E$38</c:f>
              <c:numCache>
                <c:formatCode>_(* #,##0.00_);_(* \(#,##0.00\);_(* "-"??_);_(@_)</c:formatCode>
                <c:ptCount val="33"/>
                <c:pt idx="0">
                  <c:v>10.00184</c:v>
                </c:pt>
                <c:pt idx="1">
                  <c:v>8.1688299999999998</c:v>
                </c:pt>
                <c:pt idx="2">
                  <c:v>7.9827200000000005</c:v>
                </c:pt>
                <c:pt idx="3">
                  <c:v>7.4495400000000007</c:v>
                </c:pt>
                <c:pt idx="4">
                  <c:v>7.3017000000000003</c:v>
                </c:pt>
                <c:pt idx="5">
                  <c:v>7.2548699999999995</c:v>
                </c:pt>
                <c:pt idx="6">
                  <c:v>6.7082100000000002</c:v>
                </c:pt>
                <c:pt idx="7">
                  <c:v>6.6611600000000006</c:v>
                </c:pt>
                <c:pt idx="8">
                  <c:v>6.5331899999999994</c:v>
                </c:pt>
                <c:pt idx="9">
                  <c:v>6.4178700000000006</c:v>
                </c:pt>
                <c:pt idx="10">
                  <c:v>5.49533</c:v>
                </c:pt>
                <c:pt idx="11">
                  <c:v>5.3064299999999998</c:v>
                </c:pt>
                <c:pt idx="12">
                  <c:v>5.2249100000000004</c:v>
                </c:pt>
                <c:pt idx="13">
                  <c:v>5.1996200000000004</c:v>
                </c:pt>
                <c:pt idx="14">
                  <c:v>5.1496199999999996</c:v>
                </c:pt>
                <c:pt idx="15">
                  <c:v>5.0067000000000004</c:v>
                </c:pt>
                <c:pt idx="16">
                  <c:v>4.7024999999999997</c:v>
                </c:pt>
                <c:pt idx="17">
                  <c:v>4.6861600000000001</c:v>
                </c:pt>
                <c:pt idx="18">
                  <c:v>4.6012200000000005</c:v>
                </c:pt>
                <c:pt idx="19">
                  <c:v>4.0942999999999996</c:v>
                </c:pt>
                <c:pt idx="20">
                  <c:v>3.8765599999999996</c:v>
                </c:pt>
                <c:pt idx="21">
                  <c:v>3.8523700000000001</c:v>
                </c:pt>
                <c:pt idx="22">
                  <c:v>3.8329799999999996</c:v>
                </c:pt>
                <c:pt idx="23">
                  <c:v>3.7545899999999999</c:v>
                </c:pt>
                <c:pt idx="24">
                  <c:v>3.56</c:v>
                </c:pt>
                <c:pt idx="25">
                  <c:v>3.4737400000000003</c:v>
                </c:pt>
                <c:pt idx="26">
                  <c:v>3.2920400000000001</c:v>
                </c:pt>
                <c:pt idx="27">
                  <c:v>3.2759100000000001</c:v>
                </c:pt>
                <c:pt idx="28">
                  <c:v>3.0661999999999998</c:v>
                </c:pt>
                <c:pt idx="29">
                  <c:v>2.8032600000000003</c:v>
                </c:pt>
                <c:pt idx="30">
                  <c:v>2.7599</c:v>
                </c:pt>
                <c:pt idx="31">
                  <c:v>2.7538300000000002</c:v>
                </c:pt>
                <c:pt idx="32">
                  <c:v>2.49099</c:v>
                </c:pt>
              </c:numCache>
            </c:numRef>
          </c:val>
          <c:extLst>
            <c:ext xmlns:c16="http://schemas.microsoft.com/office/drawing/2014/chart" uri="{C3380CC4-5D6E-409C-BE32-E72D297353CC}">
              <c16:uniqueId val="{00000024-C52F-40D6-8F8F-49C4B869C75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0_);_(* \(#,##0.00\);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9E-47C9-9695-66445E41CC0C}"/>
              </c:ext>
            </c:extLst>
          </c:dPt>
          <c:dPt>
            <c:idx val="1"/>
            <c:invertIfNegative val="0"/>
            <c:bubble3D val="0"/>
            <c:spPr>
              <a:solidFill>
                <a:srgbClr val="7C878E"/>
              </a:solidFill>
              <a:ln>
                <a:noFill/>
              </a:ln>
              <a:effectLst/>
            </c:spPr>
            <c:extLst>
              <c:ext xmlns:c16="http://schemas.microsoft.com/office/drawing/2014/chart" uri="{C3380CC4-5D6E-409C-BE32-E72D297353CC}">
                <c16:uniqueId val="{00000003-DF9E-47C9-9695-66445E41CC0C}"/>
              </c:ext>
            </c:extLst>
          </c:dPt>
          <c:dPt>
            <c:idx val="2"/>
            <c:invertIfNegative val="0"/>
            <c:bubble3D val="0"/>
            <c:spPr>
              <a:solidFill>
                <a:srgbClr val="7C878E"/>
              </a:solidFill>
              <a:ln>
                <a:noFill/>
              </a:ln>
              <a:effectLst/>
            </c:spPr>
            <c:extLst>
              <c:ext xmlns:c16="http://schemas.microsoft.com/office/drawing/2014/chart" uri="{C3380CC4-5D6E-409C-BE32-E72D297353CC}">
                <c16:uniqueId val="{00000005-DF9E-47C9-9695-66445E41CC0C}"/>
              </c:ext>
            </c:extLst>
          </c:dPt>
          <c:dPt>
            <c:idx val="3"/>
            <c:invertIfNegative val="0"/>
            <c:bubble3D val="0"/>
            <c:spPr>
              <a:solidFill>
                <a:srgbClr val="7C878E"/>
              </a:solidFill>
              <a:ln>
                <a:noFill/>
              </a:ln>
              <a:effectLst/>
            </c:spPr>
            <c:extLst>
              <c:ext xmlns:c16="http://schemas.microsoft.com/office/drawing/2014/chart" uri="{C3380CC4-5D6E-409C-BE32-E72D297353CC}">
                <c16:uniqueId val="{00000007-DF9E-47C9-9695-66445E41CC0C}"/>
              </c:ext>
            </c:extLst>
          </c:dPt>
          <c:dPt>
            <c:idx val="4"/>
            <c:invertIfNegative val="0"/>
            <c:bubble3D val="0"/>
            <c:spPr>
              <a:solidFill>
                <a:srgbClr val="7C878E"/>
              </a:solidFill>
              <a:ln>
                <a:noFill/>
              </a:ln>
              <a:effectLst/>
            </c:spPr>
            <c:extLst>
              <c:ext xmlns:c16="http://schemas.microsoft.com/office/drawing/2014/chart" uri="{C3380CC4-5D6E-409C-BE32-E72D297353CC}">
                <c16:uniqueId val="{00000009-DF9E-47C9-9695-66445E41CC0C}"/>
              </c:ext>
            </c:extLst>
          </c:dPt>
          <c:dPt>
            <c:idx val="5"/>
            <c:invertIfNegative val="0"/>
            <c:bubble3D val="0"/>
            <c:spPr>
              <a:solidFill>
                <a:srgbClr val="7C878E"/>
              </a:solidFill>
              <a:ln>
                <a:noFill/>
              </a:ln>
              <a:effectLst/>
            </c:spPr>
            <c:extLst>
              <c:ext xmlns:c16="http://schemas.microsoft.com/office/drawing/2014/chart" uri="{C3380CC4-5D6E-409C-BE32-E72D297353CC}">
                <c16:uniqueId val="{0000000B-DF9E-47C9-9695-66445E41CC0C}"/>
              </c:ext>
            </c:extLst>
          </c:dPt>
          <c:dPt>
            <c:idx val="6"/>
            <c:invertIfNegative val="0"/>
            <c:bubble3D val="0"/>
            <c:spPr>
              <a:solidFill>
                <a:srgbClr val="7C878E"/>
              </a:solidFill>
              <a:ln>
                <a:noFill/>
              </a:ln>
              <a:effectLst/>
            </c:spPr>
            <c:extLst>
              <c:ext xmlns:c16="http://schemas.microsoft.com/office/drawing/2014/chart" uri="{C3380CC4-5D6E-409C-BE32-E72D297353CC}">
                <c16:uniqueId val="{0000000D-DF9E-47C9-9695-66445E41CC0C}"/>
              </c:ext>
            </c:extLst>
          </c:dPt>
          <c:dPt>
            <c:idx val="7"/>
            <c:invertIfNegative val="0"/>
            <c:bubble3D val="0"/>
            <c:spPr>
              <a:solidFill>
                <a:srgbClr val="7C878E"/>
              </a:solidFill>
              <a:ln>
                <a:noFill/>
              </a:ln>
              <a:effectLst/>
            </c:spPr>
            <c:extLst>
              <c:ext xmlns:c16="http://schemas.microsoft.com/office/drawing/2014/chart" uri="{C3380CC4-5D6E-409C-BE32-E72D297353CC}">
                <c16:uniqueId val="{0000000F-DF9E-47C9-9695-66445E41CC0C}"/>
              </c:ext>
            </c:extLst>
          </c:dPt>
          <c:dPt>
            <c:idx val="8"/>
            <c:invertIfNegative val="0"/>
            <c:bubble3D val="0"/>
            <c:spPr>
              <a:solidFill>
                <a:srgbClr val="7C878E"/>
              </a:solidFill>
              <a:ln>
                <a:noFill/>
              </a:ln>
              <a:effectLst/>
            </c:spPr>
            <c:extLst>
              <c:ext xmlns:c16="http://schemas.microsoft.com/office/drawing/2014/chart" uri="{C3380CC4-5D6E-409C-BE32-E72D297353CC}">
                <c16:uniqueId val="{00000011-DF9E-47C9-9695-66445E41CC0C}"/>
              </c:ext>
            </c:extLst>
          </c:dPt>
          <c:dPt>
            <c:idx val="9"/>
            <c:invertIfNegative val="0"/>
            <c:bubble3D val="0"/>
            <c:spPr>
              <a:solidFill>
                <a:srgbClr val="7C878E"/>
              </a:solidFill>
              <a:ln>
                <a:noFill/>
              </a:ln>
              <a:effectLst/>
            </c:spPr>
            <c:extLst>
              <c:ext xmlns:c16="http://schemas.microsoft.com/office/drawing/2014/chart" uri="{C3380CC4-5D6E-409C-BE32-E72D297353CC}">
                <c16:uniqueId val="{00000013-DF9E-47C9-9695-66445E41CC0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F9E-47C9-9695-66445E41CC0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F9E-47C9-9695-66445E41CC0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F9E-47C9-9695-66445E41CC0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F9E-47C9-9695-66445E41CC0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F9E-47C9-9695-66445E41CC0C}"/>
              </c:ext>
            </c:extLst>
          </c:dPt>
          <c:dPt>
            <c:idx val="15"/>
            <c:invertIfNegative val="0"/>
            <c:bubble3D val="0"/>
            <c:spPr>
              <a:solidFill>
                <a:srgbClr val="95682B"/>
              </a:solidFill>
              <a:ln>
                <a:noFill/>
              </a:ln>
              <a:effectLst/>
            </c:spPr>
            <c:extLst>
              <c:ext xmlns:c16="http://schemas.microsoft.com/office/drawing/2014/chart" uri="{C3380CC4-5D6E-409C-BE32-E72D297353CC}">
                <c16:uniqueId val="{0000001F-DF9E-47C9-9695-66445E41CC0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F9E-47C9-9695-66445E41CC0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F9E-47C9-9695-66445E41CC0C}"/>
              </c:ext>
            </c:extLst>
          </c:dPt>
          <c:dPt>
            <c:idx val="21"/>
            <c:invertIfNegative val="0"/>
            <c:bubble3D val="0"/>
            <c:spPr>
              <a:solidFill>
                <a:srgbClr val="FBBB27"/>
              </a:solidFill>
              <a:ln>
                <a:noFill/>
              </a:ln>
              <a:effectLst/>
            </c:spPr>
            <c:extLst>
              <c:ext xmlns:c16="http://schemas.microsoft.com/office/drawing/2014/chart" uri="{C3380CC4-5D6E-409C-BE32-E72D297353CC}">
                <c16:uniqueId val="{00000025-DF9E-47C9-9695-66445E41CC0C}"/>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'F27'!$C$6:$C$38</c:f>
              <c:strCache>
                <c:ptCount val="33"/>
                <c:pt idx="0">
                  <c:v>Guerrero</c:v>
                </c:pt>
                <c:pt idx="1">
                  <c:v>Oaxaca</c:v>
                </c:pt>
                <c:pt idx="2">
                  <c:v>Chiapas</c:v>
                </c:pt>
                <c:pt idx="3">
                  <c:v>Hidalgo</c:v>
                </c:pt>
                <c:pt idx="4">
                  <c:v>Puebla</c:v>
                </c:pt>
                <c:pt idx="5">
                  <c:v>Tlaxcala</c:v>
                </c:pt>
                <c:pt idx="6">
                  <c:v>Veracruz</c:v>
                </c:pt>
                <c:pt idx="7">
                  <c:v>Michoacán</c:v>
                </c:pt>
                <c:pt idx="8">
                  <c:v>Morelos</c:v>
                </c:pt>
                <c:pt idx="9">
                  <c:v>Zacatecas</c:v>
                </c:pt>
                <c:pt idx="10">
                  <c:v>Tabasco</c:v>
                </c:pt>
                <c:pt idx="11">
                  <c:v>Campeche</c:v>
                </c:pt>
                <c:pt idx="12">
                  <c:v>Yucatán</c:v>
                </c:pt>
                <c:pt idx="13">
                  <c:v>Guanajuato</c:v>
                </c:pt>
                <c:pt idx="14">
                  <c:v>San Luis Potosí</c:v>
                </c:pt>
                <c:pt idx="15">
                  <c:v>Nacional</c:v>
                </c:pt>
                <c:pt idx="16">
                  <c:v>Estado de México</c:v>
                </c:pt>
                <c:pt idx="17">
                  <c:v>Colima</c:v>
                </c:pt>
                <c:pt idx="18">
                  <c:v>Nayarit</c:v>
                </c:pt>
                <c:pt idx="19">
                  <c:v>Durango</c:v>
                </c:pt>
                <c:pt idx="20">
                  <c:v>Quintana Roo</c:v>
                </c:pt>
                <c:pt idx="21">
                  <c:v>Jalisco</c:v>
                </c:pt>
                <c:pt idx="22">
                  <c:v>Sinaloa</c:v>
                </c:pt>
                <c:pt idx="23">
                  <c:v>Ciudad de México</c:v>
                </c:pt>
                <c:pt idx="24">
                  <c:v>Querétaro</c:v>
                </c:pt>
                <c:pt idx="25">
                  <c:v>Tamaulipas</c:v>
                </c:pt>
                <c:pt idx="26">
                  <c:v>Sonora</c:v>
                </c:pt>
                <c:pt idx="27">
                  <c:v>Aguascalientes</c:v>
                </c:pt>
                <c:pt idx="28">
                  <c:v>Baja California Sur</c:v>
                </c:pt>
                <c:pt idx="29">
                  <c:v>Baja California</c:v>
                </c:pt>
                <c:pt idx="30">
                  <c:v>Coahuila</c:v>
                </c:pt>
                <c:pt idx="31">
                  <c:v>Chihuahua</c:v>
                </c:pt>
                <c:pt idx="32">
                  <c:v>Nuevo León</c:v>
                </c:pt>
              </c:strCache>
            </c:strRef>
          </c:cat>
          <c:val>
            <c:numRef>
              <c:f>'F27'!$D$6:$D$38</c:f>
              <c:numCache>
                <c:formatCode>_(* #,##0.00_);_(* \(#,##0.00\);_(* "-"??_);_(@_)</c:formatCode>
                <c:ptCount val="33"/>
                <c:pt idx="0">
                  <c:v>78.478719999999996</c:v>
                </c:pt>
                <c:pt idx="1">
                  <c:v>76.644400000000005</c:v>
                </c:pt>
                <c:pt idx="2">
                  <c:v>74.321479999999994</c:v>
                </c:pt>
                <c:pt idx="3">
                  <c:v>73.831469999999996</c:v>
                </c:pt>
                <c:pt idx="4">
                  <c:v>69.029609999999991</c:v>
                </c:pt>
                <c:pt idx="5">
                  <c:v>68.517870000000002</c:v>
                </c:pt>
                <c:pt idx="6">
                  <c:v>65.915130000000005</c:v>
                </c:pt>
                <c:pt idx="7">
                  <c:v>65.037040000000005</c:v>
                </c:pt>
                <c:pt idx="8">
                  <c:v>64.946789999999993</c:v>
                </c:pt>
                <c:pt idx="9">
                  <c:v>63.03595</c:v>
                </c:pt>
                <c:pt idx="10">
                  <c:v>62.203330000000001</c:v>
                </c:pt>
                <c:pt idx="11">
                  <c:v>56.898389999999999</c:v>
                </c:pt>
                <c:pt idx="12">
                  <c:v>56.603590000000004</c:v>
                </c:pt>
                <c:pt idx="13">
                  <c:v>55.628679999999996</c:v>
                </c:pt>
                <c:pt idx="14">
                  <c:v>55.512229999999995</c:v>
                </c:pt>
                <c:pt idx="15">
                  <c:v>54.240719999999996</c:v>
                </c:pt>
                <c:pt idx="16">
                  <c:v>52.871639999999999</c:v>
                </c:pt>
                <c:pt idx="17">
                  <c:v>51.770479999999999</c:v>
                </c:pt>
                <c:pt idx="18">
                  <c:v>51.659089999999999</c:v>
                </c:pt>
                <c:pt idx="19">
                  <c:v>51.461570000000002</c:v>
                </c:pt>
                <c:pt idx="20">
                  <c:v>48.03884</c:v>
                </c:pt>
                <c:pt idx="21">
                  <c:v>47.235999999999997</c:v>
                </c:pt>
                <c:pt idx="22">
                  <c:v>45.886609999999997</c:v>
                </c:pt>
                <c:pt idx="23">
                  <c:v>44.049399999999999</c:v>
                </c:pt>
                <c:pt idx="24">
                  <c:v>43.024929999999998</c:v>
                </c:pt>
                <c:pt idx="25">
                  <c:v>42.299439999999997</c:v>
                </c:pt>
                <c:pt idx="26">
                  <c:v>41.217230000000001</c:v>
                </c:pt>
                <c:pt idx="27">
                  <c:v>39.878659999999996</c:v>
                </c:pt>
                <c:pt idx="28">
                  <c:v>37.583660000000002</c:v>
                </c:pt>
                <c:pt idx="29">
                  <c:v>37.129289999999997</c:v>
                </c:pt>
                <c:pt idx="30">
                  <c:v>36.944400000000002</c:v>
                </c:pt>
                <c:pt idx="31">
                  <c:v>36.601909999999997</c:v>
                </c:pt>
                <c:pt idx="32">
                  <c:v>35.376350000000002</c:v>
                </c:pt>
              </c:numCache>
            </c:numRef>
          </c:val>
          <c:extLst>
            <c:ext xmlns:c16="http://schemas.microsoft.com/office/drawing/2014/chart" uri="{C3380CC4-5D6E-409C-BE32-E72D297353CC}">
              <c16:uniqueId val="{00000026-DF9E-47C9-9695-66445E41CC0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0_);_(* \(#,##0.00\);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9329-40FA-9453-BBC16279BE81}"/>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9329-40FA-9453-BBC16279BE81}"/>
              </c:ext>
            </c:extLst>
          </c:dPt>
          <c:dPt>
            <c:idx val="2"/>
            <c:bubble3D val="0"/>
            <c:spPr>
              <a:solidFill>
                <a:srgbClr val="95682B"/>
              </a:solidFill>
              <a:ln w="19050">
                <a:solidFill>
                  <a:schemeClr val="lt1"/>
                </a:solidFill>
              </a:ln>
              <a:effectLst/>
            </c:spPr>
            <c:extLst>
              <c:ext xmlns:c16="http://schemas.microsoft.com/office/drawing/2014/chart" uri="{C3380CC4-5D6E-409C-BE32-E72D297353CC}">
                <c16:uniqueId val="{00000005-9329-40FA-9453-BBC16279BE81}"/>
              </c:ext>
            </c:extLst>
          </c:dPt>
          <c:dPt>
            <c:idx val="3"/>
            <c:bubble3D val="0"/>
            <c:spPr>
              <a:solidFill>
                <a:srgbClr val="7C878E"/>
              </a:solidFill>
              <a:ln w="19050">
                <a:solidFill>
                  <a:schemeClr val="lt1"/>
                </a:solidFill>
              </a:ln>
              <a:effectLst/>
            </c:spPr>
            <c:extLst>
              <c:ext xmlns:c16="http://schemas.microsoft.com/office/drawing/2014/chart" uri="{C3380CC4-5D6E-409C-BE32-E72D297353CC}">
                <c16:uniqueId val="{00000007-9329-40FA-9453-BBC16279BE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29-40FA-9453-BBC16279BE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29-40FA-9453-BBC16279BE8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'F28'!$G$6:$G$9</c:f>
              <c:strCache>
                <c:ptCount val="4"/>
                <c:pt idx="0">
                  <c:v>PEA Ocupada</c:v>
                </c:pt>
                <c:pt idx="1">
                  <c:v>PEA Desocupada</c:v>
                </c:pt>
                <c:pt idx="2">
                  <c:v>PNEA Disponible</c:v>
                </c:pt>
                <c:pt idx="3">
                  <c:v>PNEA No disponible</c:v>
                </c:pt>
              </c:strCache>
            </c:strRef>
          </c:cat>
          <c:val>
            <c:numRef>
              <c:f>'F28'!$H$6:$H$9</c:f>
              <c:numCache>
                <c:formatCode>0.00</c:formatCode>
                <c:ptCount val="4"/>
                <c:pt idx="0">
                  <c:v>3576.2280000000001</c:v>
                </c:pt>
                <c:pt idx="1">
                  <c:v>188.488</c:v>
                </c:pt>
                <c:pt idx="2">
                  <c:v>369.411</c:v>
                </c:pt>
                <c:pt idx="3">
                  <c:v>2237.768</c:v>
                </c:pt>
              </c:numCache>
            </c:numRef>
          </c:val>
          <c:extLst>
            <c:ext xmlns:c16="http://schemas.microsoft.com/office/drawing/2014/chart" uri="{C3380CC4-5D6E-409C-BE32-E72D297353CC}">
              <c16:uniqueId val="{0000000C-9329-40FA-9453-BBC16279BE8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 PIB estatal</c:v>
          </c:tx>
          <c:spPr>
            <a:solidFill>
              <a:srgbClr val="7C878E"/>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AC44-4B39-9BCB-909F901090E7}"/>
              </c:ext>
            </c:extLst>
          </c:dPt>
          <c:dPt>
            <c:idx val="6"/>
            <c:invertIfNegative val="0"/>
            <c:bubble3D val="0"/>
            <c:spPr>
              <a:solidFill>
                <a:srgbClr val="7C878E"/>
              </a:solidFill>
              <a:ln>
                <a:noFill/>
              </a:ln>
              <a:effectLst/>
            </c:spPr>
            <c:extLst>
              <c:ext xmlns:c16="http://schemas.microsoft.com/office/drawing/2014/chart" uri="{C3380CC4-5D6E-409C-BE32-E72D297353CC}">
                <c16:uniqueId val="{00000003-AC44-4B39-9BCB-909F901090E7}"/>
              </c:ext>
            </c:extLst>
          </c:dPt>
          <c:dPt>
            <c:idx val="10"/>
            <c:invertIfNegative val="0"/>
            <c:bubble3D val="0"/>
            <c:spPr>
              <a:solidFill>
                <a:srgbClr val="7C878E"/>
              </a:solidFill>
              <a:ln>
                <a:noFill/>
              </a:ln>
              <a:effectLst/>
            </c:spPr>
            <c:extLst>
              <c:ext xmlns:c16="http://schemas.microsoft.com/office/drawing/2014/chart" uri="{C3380CC4-5D6E-409C-BE32-E72D297353CC}">
                <c16:uniqueId val="{00000005-AC44-4B39-9BCB-909F901090E7}"/>
              </c:ext>
            </c:extLst>
          </c:dPt>
          <c:dPt>
            <c:idx val="14"/>
            <c:invertIfNegative val="0"/>
            <c:bubble3D val="0"/>
            <c:spPr>
              <a:solidFill>
                <a:srgbClr val="7C878E"/>
              </a:solidFill>
              <a:ln>
                <a:noFill/>
              </a:ln>
              <a:effectLst/>
            </c:spPr>
            <c:extLst>
              <c:ext xmlns:c16="http://schemas.microsoft.com/office/drawing/2014/chart" uri="{C3380CC4-5D6E-409C-BE32-E72D297353CC}">
                <c16:uniqueId val="{00000007-AC44-4B39-9BCB-909F901090E7}"/>
              </c:ext>
            </c:extLst>
          </c:dPt>
          <c:dPt>
            <c:idx val="18"/>
            <c:invertIfNegative val="0"/>
            <c:bubble3D val="0"/>
            <c:spPr>
              <a:solidFill>
                <a:srgbClr val="7C878E"/>
              </a:solidFill>
              <a:ln>
                <a:noFill/>
              </a:ln>
              <a:effectLst/>
            </c:spPr>
            <c:extLst>
              <c:ext xmlns:c16="http://schemas.microsoft.com/office/drawing/2014/chart" uri="{C3380CC4-5D6E-409C-BE32-E72D297353CC}">
                <c16:uniqueId val="{00000009-AC44-4B39-9BCB-909F901090E7}"/>
              </c:ext>
            </c:extLst>
          </c:dPt>
          <c:dPt>
            <c:idx val="22"/>
            <c:invertIfNegative val="0"/>
            <c:bubble3D val="0"/>
            <c:spPr>
              <a:solidFill>
                <a:srgbClr val="7C878E"/>
              </a:solidFill>
              <a:ln>
                <a:noFill/>
              </a:ln>
              <a:effectLst/>
            </c:spPr>
            <c:extLst>
              <c:ext xmlns:c16="http://schemas.microsoft.com/office/drawing/2014/chart" uri="{C3380CC4-5D6E-409C-BE32-E72D297353CC}">
                <c16:uniqueId val="{0000000B-AC44-4B39-9BCB-909F901090E7}"/>
              </c:ext>
            </c:extLst>
          </c:dPt>
          <c:dPt>
            <c:idx val="26"/>
            <c:invertIfNegative val="0"/>
            <c:bubble3D val="0"/>
            <c:spPr>
              <a:solidFill>
                <a:srgbClr val="7C878E"/>
              </a:solidFill>
              <a:ln>
                <a:noFill/>
              </a:ln>
              <a:effectLst/>
            </c:spPr>
            <c:extLst>
              <c:ext xmlns:c16="http://schemas.microsoft.com/office/drawing/2014/chart" uri="{C3380CC4-5D6E-409C-BE32-E72D297353CC}">
                <c16:uniqueId val="{0000000D-AC44-4B39-9BCB-909F901090E7}"/>
              </c:ext>
            </c:extLst>
          </c:dPt>
          <c:cat>
            <c:numLit>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Lit>
          </c:cat>
          <c:val>
            <c:numLit>
              <c:formatCode>General</c:formatCode>
              <c:ptCount val="16"/>
              <c:pt idx="0">
                <c:v>2.2107411949845529E-2</c:v>
              </c:pt>
              <c:pt idx="1">
                <c:v>2.3142256372263647E-2</c:v>
              </c:pt>
              <c:pt idx="2">
                <c:v>2.5448490384332688E-2</c:v>
              </c:pt>
              <c:pt idx="3">
                <c:v>2.6001096064717462E-2</c:v>
              </c:pt>
              <c:pt idx="4">
                <c:v>2.5676106908287609E-2</c:v>
              </c:pt>
              <c:pt idx="5">
                <c:v>2.857832525916142E-2</c:v>
              </c:pt>
              <c:pt idx="6">
                <c:v>2.9446754644359755E-2</c:v>
              </c:pt>
              <c:pt idx="7">
                <c:v>2.7924677374852935E-2</c:v>
              </c:pt>
              <c:pt idx="8">
                <c:v>2.6267974678636917E-2</c:v>
              </c:pt>
              <c:pt idx="9">
                <c:v>2.8670324940439557E-2</c:v>
              </c:pt>
              <c:pt idx="10">
                <c:v>3.0330766607196181E-2</c:v>
              </c:pt>
              <c:pt idx="11">
                <c:v>2.9744996827670598E-2</c:v>
              </c:pt>
              <c:pt idx="12">
                <c:v>3.0144364272089271E-2</c:v>
              </c:pt>
              <c:pt idx="13">
                <c:v>3.0761225365340622E-2</c:v>
              </c:pt>
              <c:pt idx="14">
                <c:v>3.1114329519667246E-2</c:v>
              </c:pt>
              <c:pt idx="15">
                <c:v>3.1411195232729117E-2</c:v>
              </c:pt>
            </c:numLit>
          </c:val>
          <c:extLst>
            <c:ext xmlns:c16="http://schemas.microsoft.com/office/drawing/2014/chart" uri="{C3380CC4-5D6E-409C-BE32-E72D297353CC}">
              <c16:uniqueId val="{0000000E-AC44-4B39-9BCB-909F901090E7}"/>
            </c:ext>
          </c:extLst>
        </c:ser>
        <c:dLbls>
          <c:showLegendKey val="0"/>
          <c:showVal val="0"/>
          <c:showCatName val="0"/>
          <c:showSerName val="0"/>
          <c:showPercent val="0"/>
          <c:showBubbleSize val="0"/>
        </c:dLbls>
        <c:gapWidth val="150"/>
        <c:axId val="1363027887"/>
        <c:axId val="1363027471"/>
      </c:barChart>
      <c:lineChart>
        <c:grouping val="standard"/>
        <c:varyColors val="0"/>
        <c:ser>
          <c:idx val="1"/>
          <c:order val="1"/>
          <c:tx>
            <c:v>PIB de la industria</c:v>
          </c:tx>
          <c:spPr>
            <a:ln w="28575" cap="rnd">
              <a:solidFill>
                <a:srgbClr val="FBBB27"/>
              </a:solidFill>
              <a:round/>
            </a:ln>
            <a:effectLst/>
          </c:spPr>
          <c:marker>
            <c:symbol val="none"/>
          </c:marker>
          <c:cat>
            <c:numLit>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Lit>
          </c:cat>
          <c:val>
            <c:numLit>
              <c:formatCode>General</c:formatCode>
              <c:ptCount val="16"/>
              <c:pt idx="0">
                <c:v>17574.449000000001</c:v>
              </c:pt>
              <c:pt idx="1">
                <c:v>18959.023000000001</c:v>
              </c:pt>
              <c:pt idx="2">
                <c:v>21430.906999999999</c:v>
              </c:pt>
              <c:pt idx="3">
                <c:v>23037.223999999998</c:v>
              </c:pt>
              <c:pt idx="4">
                <c:v>23445.876</c:v>
              </c:pt>
              <c:pt idx="5">
                <c:v>26251.291000000001</c:v>
              </c:pt>
              <c:pt idx="6">
                <c:v>25628.073</c:v>
              </c:pt>
              <c:pt idx="7">
                <c:v>25840.71</c:v>
              </c:pt>
              <c:pt idx="8">
                <c:v>25037.269</c:v>
              </c:pt>
              <c:pt idx="9">
                <c:v>28535.172999999999</c:v>
              </c:pt>
              <c:pt idx="10">
                <c:v>30894.27</c:v>
              </c:pt>
              <c:pt idx="11">
                <c:v>31745.548999999999</c:v>
              </c:pt>
              <c:pt idx="12">
                <c:v>33306.052000000003</c:v>
              </c:pt>
              <c:pt idx="13">
                <c:v>35348.633000000002</c:v>
              </c:pt>
              <c:pt idx="14">
                <c:v>36609.618999999999</c:v>
              </c:pt>
              <c:pt idx="15">
                <c:v>37941.502999999997</c:v>
              </c:pt>
            </c:numLit>
          </c:val>
          <c:smooth val="0"/>
          <c:extLst>
            <c:ext xmlns:c16="http://schemas.microsoft.com/office/drawing/2014/chart" uri="{C3380CC4-5D6E-409C-BE32-E72D297353CC}">
              <c16:uniqueId val="{0000000F-AC44-4B39-9BCB-909F901090E7}"/>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valAx>
        <c:axId val="1363027471"/>
        <c:scaling>
          <c:orientation val="minMax"/>
          <c:max val="3.5000000000000003E-2"/>
          <c:min val="2.0000000000000004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363027887"/>
        <c:crosses val="max"/>
        <c:crossBetween val="between"/>
      </c:valAx>
      <c:catAx>
        <c:axId val="1363027887"/>
        <c:scaling>
          <c:orientation val="minMax"/>
        </c:scaling>
        <c:delete val="1"/>
        <c:axPos val="b"/>
        <c:numFmt formatCode="General" sourceLinked="1"/>
        <c:majorTickMark val="out"/>
        <c:minorTickMark val="none"/>
        <c:tickLblPos val="nextTo"/>
        <c:crossAx val="136302747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lumMod val="75000"/>
                </a:schemeClr>
              </a:solidFill>
              <a:round/>
            </a:ln>
            <a:effectLst/>
          </c:spPr>
          <c:marker>
            <c:symbol val="circle"/>
            <c:size val="25"/>
            <c:spPr>
              <a:solidFill>
                <a:schemeClr val="accent1">
                  <a:lumMod val="75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'F29'!$C$7:$I$7</c:f>
              <c:strCache>
                <c:ptCount val="7"/>
                <c:pt idx="0">
                  <c:v>Febrero</c:v>
                </c:pt>
                <c:pt idx="1">
                  <c:v>Mayo</c:v>
                </c:pt>
                <c:pt idx="2">
                  <c:v>Junio</c:v>
                </c:pt>
                <c:pt idx="3">
                  <c:v>Julio</c:v>
                </c:pt>
                <c:pt idx="4">
                  <c:v>Agosto</c:v>
                </c:pt>
                <c:pt idx="5">
                  <c:v>Septiembre</c:v>
                </c:pt>
                <c:pt idx="6">
                  <c:v>Octubre</c:v>
                </c:pt>
              </c:strCache>
            </c:strRef>
          </c:cat>
          <c:val>
            <c:numRef>
              <c:f>'F29'!$C$9:$I$9</c:f>
              <c:numCache>
                <c:formatCode>0.0</c:formatCode>
                <c:ptCount val="7"/>
                <c:pt idx="0">
                  <c:v>41.838602329450907</c:v>
                </c:pt>
                <c:pt idx="1">
                  <c:v>31.339434276206322</c:v>
                </c:pt>
                <c:pt idx="2">
                  <c:v>35.235715067593461</c:v>
                </c:pt>
                <c:pt idx="3">
                  <c:v>32.712146422628948</c:v>
                </c:pt>
                <c:pt idx="4">
                  <c:v>33.68552412645591</c:v>
                </c:pt>
                <c:pt idx="5">
                  <c:v>33.815609090054785</c:v>
                </c:pt>
                <c:pt idx="6">
                  <c:v>32.251655629139073</c:v>
                </c:pt>
              </c:numCache>
            </c:numRef>
          </c:val>
          <c:smooth val="0"/>
          <c:extLst>
            <c:ext xmlns:c16="http://schemas.microsoft.com/office/drawing/2014/chart" uri="{C3380CC4-5D6E-409C-BE32-E72D297353CC}">
              <c16:uniqueId val="{00000000-A6FA-4F10-B970-36BC2F5F49C6}"/>
            </c:ext>
          </c:extLst>
        </c:ser>
        <c:dLbls>
          <c:dLblPos val="ctr"/>
          <c:showLegendKey val="0"/>
          <c:showVal val="1"/>
          <c:showCatName val="0"/>
          <c:showSerName val="0"/>
          <c:showPercent val="0"/>
          <c:showBubbleSize val="0"/>
        </c:dLbls>
        <c:marker val="1"/>
        <c:smooth val="0"/>
        <c:axId val="823594968"/>
        <c:axId val="823593656"/>
      </c:lineChart>
      <c:catAx>
        <c:axId val="823594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Algn val="ctr"/>
        <c:lblOffset val="100"/>
        <c:noMultiLvlLbl val="0"/>
      </c:cat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CFD6"/>
            </a:solidFill>
            <a:ln>
              <a:noFill/>
            </a:ln>
            <a:effectLst/>
          </c:spPr>
          <c:invertIfNegative val="0"/>
          <c:dPt>
            <c:idx val="6"/>
            <c:invertIfNegative val="0"/>
            <c:bubble3D val="0"/>
            <c:spPr>
              <a:solidFill>
                <a:srgbClr val="BDCFD6"/>
              </a:solidFill>
              <a:ln>
                <a:noFill/>
              </a:ln>
              <a:effectLst/>
            </c:spPr>
            <c:extLst>
              <c:ext xmlns:c16="http://schemas.microsoft.com/office/drawing/2014/chart" uri="{C3380CC4-5D6E-409C-BE32-E72D297353CC}">
                <c16:uniqueId val="{00000001-1BCE-40E6-A446-36A83766166A}"/>
              </c:ext>
            </c:extLst>
          </c:dPt>
          <c:dPt>
            <c:idx val="8"/>
            <c:invertIfNegative val="0"/>
            <c:bubble3D val="0"/>
            <c:spPr>
              <a:solidFill>
                <a:srgbClr val="7C878E"/>
              </a:solidFill>
              <a:ln>
                <a:noFill/>
              </a:ln>
              <a:effectLst/>
            </c:spPr>
            <c:extLst>
              <c:ext xmlns:c16="http://schemas.microsoft.com/office/drawing/2014/chart" uri="{C3380CC4-5D6E-409C-BE32-E72D297353CC}">
                <c16:uniqueId val="{00000003-1BCE-40E6-A446-36A83766166A}"/>
              </c:ext>
            </c:extLst>
          </c:dPt>
          <c:dPt>
            <c:idx val="18"/>
            <c:invertIfNegative val="0"/>
            <c:bubble3D val="0"/>
            <c:spPr>
              <a:solidFill>
                <a:srgbClr val="BDCFD6"/>
              </a:solidFill>
              <a:ln>
                <a:noFill/>
              </a:ln>
              <a:effectLst/>
            </c:spPr>
            <c:extLst>
              <c:ext xmlns:c16="http://schemas.microsoft.com/office/drawing/2014/chart" uri="{C3380CC4-5D6E-409C-BE32-E72D297353CC}">
                <c16:uniqueId val="{00000005-1BCE-40E6-A446-36A83766166A}"/>
              </c:ext>
            </c:extLst>
          </c:dPt>
          <c:dPt>
            <c:idx val="20"/>
            <c:invertIfNegative val="0"/>
            <c:bubble3D val="0"/>
            <c:spPr>
              <a:solidFill>
                <a:srgbClr val="7C878E"/>
              </a:solidFill>
              <a:ln>
                <a:noFill/>
              </a:ln>
              <a:effectLst/>
            </c:spPr>
            <c:extLst>
              <c:ext xmlns:c16="http://schemas.microsoft.com/office/drawing/2014/chart" uri="{C3380CC4-5D6E-409C-BE32-E72D297353CC}">
                <c16:uniqueId val="{00000007-1BCE-40E6-A446-36A83766166A}"/>
              </c:ext>
            </c:extLst>
          </c:dPt>
          <c:dPt>
            <c:idx val="30"/>
            <c:invertIfNegative val="0"/>
            <c:bubble3D val="0"/>
            <c:spPr>
              <a:solidFill>
                <a:srgbClr val="BDCFD6"/>
              </a:solidFill>
              <a:ln>
                <a:noFill/>
              </a:ln>
              <a:effectLst/>
            </c:spPr>
            <c:extLst>
              <c:ext xmlns:c16="http://schemas.microsoft.com/office/drawing/2014/chart" uri="{C3380CC4-5D6E-409C-BE32-E72D297353CC}">
                <c16:uniqueId val="{00000009-1BCE-40E6-A446-36A83766166A}"/>
              </c:ext>
            </c:extLst>
          </c:dPt>
          <c:dPt>
            <c:idx val="32"/>
            <c:invertIfNegative val="0"/>
            <c:bubble3D val="0"/>
            <c:spPr>
              <a:solidFill>
                <a:srgbClr val="FBBB27"/>
              </a:solidFill>
              <a:ln>
                <a:noFill/>
              </a:ln>
              <a:effectLst/>
            </c:spPr>
            <c:extLst>
              <c:ext xmlns:c16="http://schemas.microsoft.com/office/drawing/2014/chart" uri="{C3380CC4-5D6E-409C-BE32-E72D297353CC}">
                <c16:uniqueId val="{0000000B-1BCE-40E6-A446-36A83766166A}"/>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CE-40E6-A446-36A83766166A}"/>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CE-40E6-A446-36A83766166A}"/>
                </c:ext>
              </c:extLst>
            </c:dLbl>
            <c:dLbl>
              <c:idx val="30"/>
              <c:delete val="1"/>
              <c:extLst>
                <c:ext xmlns:c15="http://schemas.microsoft.com/office/drawing/2012/chart" uri="{CE6537A1-D6FC-4f65-9D91-7224C49458BB}"/>
                <c:ext xmlns:c16="http://schemas.microsoft.com/office/drawing/2014/chart" uri="{C3380CC4-5D6E-409C-BE32-E72D297353CC}">
                  <c16:uniqueId val="{00000009-1BCE-40E6-A446-36A83766166A}"/>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CE-40E6-A446-36A8376616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[7]Jalisco!$B$3:$B$35</c:f>
              <c:strCache>
                <c:ptCount val="3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strCache>
            </c:strRef>
          </c:cat>
          <c:val>
            <c:numRef>
              <c:f>[7]Jalisco!$H$3:$H$35</c:f>
              <c:numCache>
                <c:formatCode>General</c:formatCode>
                <c:ptCount val="33"/>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numCache>
            </c:numRef>
          </c:val>
          <c:extLst>
            <c:ext xmlns:c16="http://schemas.microsoft.com/office/drawing/2014/chart" uri="{C3380CC4-5D6E-409C-BE32-E72D297353CC}">
              <c16:uniqueId val="{0000000C-1BCE-40E6-A446-36A83766166A}"/>
            </c:ext>
          </c:extLst>
        </c:ser>
        <c:dLbls>
          <c:showLegendKey val="0"/>
          <c:showVal val="0"/>
          <c:showCatName val="0"/>
          <c:showSerName val="0"/>
          <c:showPercent val="0"/>
          <c:showBubbleSize val="0"/>
        </c:dLbls>
        <c:gapWidth val="100"/>
        <c:overlap val="-27"/>
        <c:axId val="858511311"/>
        <c:axId val="858414047"/>
      </c:barChart>
      <c:lineChart>
        <c:grouping val="standard"/>
        <c:varyColors val="0"/>
        <c:ser>
          <c:idx val="1"/>
          <c:order val="1"/>
          <c:spPr>
            <a:ln w="28575" cap="rnd">
              <a:solidFill>
                <a:schemeClr val="accent2"/>
              </a:solidFill>
              <a:round/>
            </a:ln>
            <a:effectLst/>
          </c:spPr>
          <c:marker>
            <c:symbol val="none"/>
          </c:marker>
          <c:dLbls>
            <c:dLbl>
              <c:idx val="8"/>
              <c:layout>
                <c:manualLayout>
                  <c:x val="-2.2945393576735178E-2"/>
                  <c:y val="-7.1611253196931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CE-40E6-A446-36A83766166A}"/>
                </c:ext>
              </c:extLst>
            </c:dLbl>
            <c:dLbl>
              <c:idx val="20"/>
              <c:layout>
                <c:manualLayout>
                  <c:x val="-4.5890787153470357E-2"/>
                  <c:y val="-5.4560954816709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CE-40E6-A446-36A83766166A}"/>
                </c:ext>
              </c:extLst>
            </c:dLbl>
            <c:dLbl>
              <c:idx val="32"/>
              <c:layout>
                <c:manualLayout>
                  <c:x val="-3.8242322627891961E-3"/>
                  <c:y val="-5.797101449275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CE-40E6-A446-36A8376616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[7]Jalisco!$B$3:$B$35</c:f>
              <c:strCache>
                <c:ptCount val="3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strCache>
            </c:strRef>
          </c:cat>
          <c:val>
            <c:numRef>
              <c:f>[7]Jalisco!$W$3:$W$35</c:f>
              <c:numCache>
                <c:formatCode>General</c:formatCode>
                <c:ptCount val="33"/>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numCache>
            </c:numRef>
          </c:val>
          <c:smooth val="0"/>
          <c:extLst>
            <c:ext xmlns:c16="http://schemas.microsoft.com/office/drawing/2014/chart" uri="{C3380CC4-5D6E-409C-BE32-E72D297353CC}">
              <c16:uniqueId val="{00000010-1BCE-40E6-A446-36A83766166A}"/>
            </c:ext>
          </c:extLst>
        </c:ser>
        <c:dLbls>
          <c:showLegendKey val="0"/>
          <c:showVal val="0"/>
          <c:showCatName val="0"/>
          <c:showSerName val="0"/>
          <c:showPercent val="0"/>
          <c:showBubbleSize val="0"/>
        </c:dLbls>
        <c:marker val="1"/>
        <c:smooth val="0"/>
        <c:axId val="858511311"/>
        <c:axId val="858414047"/>
      </c:lineChart>
      <c:catAx>
        <c:axId val="8585113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8414047"/>
        <c:crosses val="autoZero"/>
        <c:auto val="0"/>
        <c:lblAlgn val="ctr"/>
        <c:lblOffset val="100"/>
        <c:noMultiLvlLbl val="0"/>
      </c:catAx>
      <c:valAx>
        <c:axId val="858414047"/>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85113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8AD2-4573-B04C-C321100A6CD3}"/>
              </c:ext>
            </c:extLst>
          </c:dPt>
          <c:dPt>
            <c:idx val="5"/>
            <c:invertIfNegative val="0"/>
            <c:bubble3D val="0"/>
            <c:spPr>
              <a:solidFill>
                <a:srgbClr val="FBBB27"/>
              </a:solidFill>
              <a:ln>
                <a:noFill/>
              </a:ln>
              <a:effectLst/>
            </c:spPr>
            <c:extLst>
              <c:ext xmlns:c16="http://schemas.microsoft.com/office/drawing/2014/chart" uri="{C3380CC4-5D6E-409C-BE32-E72D297353CC}">
                <c16:uniqueId val="{00000003-8AD2-4573-B04C-C321100A6CD3}"/>
              </c:ext>
            </c:extLst>
          </c:dPt>
          <c:dPt>
            <c:idx val="16"/>
            <c:invertIfNegative val="0"/>
            <c:bubble3D val="0"/>
            <c:spPr>
              <a:solidFill>
                <a:srgbClr val="7C878E"/>
              </a:solidFill>
              <a:ln>
                <a:noFill/>
              </a:ln>
              <a:effectLst/>
            </c:spPr>
            <c:extLst>
              <c:ext xmlns:c16="http://schemas.microsoft.com/office/drawing/2014/chart" uri="{C3380CC4-5D6E-409C-BE32-E72D297353CC}">
                <c16:uniqueId val="{00000005-8AD2-4573-B04C-C321100A6CD3}"/>
              </c:ext>
            </c:extLst>
          </c:dPt>
          <c:dPt>
            <c:idx val="17"/>
            <c:invertIfNegative val="0"/>
            <c:bubble3D val="0"/>
            <c:spPr>
              <a:solidFill>
                <a:srgbClr val="95682B"/>
              </a:solidFill>
              <a:ln>
                <a:noFill/>
              </a:ln>
              <a:effectLst/>
            </c:spPr>
            <c:extLst>
              <c:ext xmlns:c16="http://schemas.microsoft.com/office/drawing/2014/chart" uri="{C3380CC4-5D6E-409C-BE32-E72D297353CC}">
                <c16:uniqueId val="{00000007-8AD2-4573-B04C-C321100A6CD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San Luis Potosí</c:v>
                </c:pt>
                <c:pt idx="1">
                  <c:v>Zacatecas</c:v>
                </c:pt>
                <c:pt idx="2">
                  <c:v>Aguascalientes</c:v>
                </c:pt>
                <c:pt idx="3">
                  <c:v>Querétaro</c:v>
                </c:pt>
                <c:pt idx="4">
                  <c:v>Guanajuato</c:v>
                </c:pt>
                <c:pt idx="5">
                  <c:v>Jalisco</c:v>
                </c:pt>
                <c:pt idx="6">
                  <c:v>Nayarit</c:v>
                </c:pt>
                <c:pt idx="7">
                  <c:v>Michoacán</c:v>
                </c:pt>
                <c:pt idx="8">
                  <c:v>Puebla</c:v>
                </c:pt>
                <c:pt idx="9">
                  <c:v>Colima</c:v>
                </c:pt>
                <c:pt idx="10">
                  <c:v>Hidalgo</c:v>
                </c:pt>
                <c:pt idx="11">
                  <c:v>Nuevo León</c:v>
                </c:pt>
                <c:pt idx="12">
                  <c:v>Chiapas</c:v>
                </c:pt>
                <c:pt idx="13">
                  <c:v>Quintana Roo</c:v>
                </c:pt>
                <c:pt idx="14">
                  <c:v>Chihuahua</c:v>
                </c:pt>
                <c:pt idx="15">
                  <c:v>Yucatán</c:v>
                </c:pt>
                <c:pt idx="16">
                  <c:v>Baja California Sur</c:v>
                </c:pt>
                <c:pt idx="17">
                  <c:v>Nacional</c:v>
                </c:pt>
                <c:pt idx="18">
                  <c:v>Tlaxcala</c:v>
                </c:pt>
                <c:pt idx="19">
                  <c:v>Sinaloa</c:v>
                </c:pt>
                <c:pt idx="20">
                  <c:v>Morelos</c:v>
                </c:pt>
                <c:pt idx="21">
                  <c:v>Coahuila</c:v>
                </c:pt>
                <c:pt idx="22">
                  <c:v>Campeche</c:v>
                </c:pt>
                <c:pt idx="23">
                  <c:v>Durango</c:v>
                </c:pt>
                <c:pt idx="24">
                  <c:v>Oaxaca</c:v>
                </c:pt>
                <c:pt idx="25">
                  <c:v>Baja California</c:v>
                </c:pt>
                <c:pt idx="26">
                  <c:v>México</c:v>
                </c:pt>
                <c:pt idx="27">
                  <c:v>Ciudad de México</c:v>
                </c:pt>
                <c:pt idx="28">
                  <c:v>Guerrero</c:v>
                </c:pt>
                <c:pt idx="29">
                  <c:v>Veracruz</c:v>
                </c:pt>
                <c:pt idx="30">
                  <c:v>Tamaulipas</c:v>
                </c:pt>
                <c:pt idx="31">
                  <c:v>Sonora</c:v>
                </c:pt>
                <c:pt idx="32">
                  <c:v>Tabasco</c:v>
                </c:pt>
              </c:strCache>
            </c:strRef>
          </c:cat>
          <c:val>
            <c:numRef>
              <c:f>'F31'!$B$6:$B$38</c:f>
              <c:numCache>
                <c:formatCode>0.00%</c:formatCode>
                <c:ptCount val="33"/>
                <c:pt idx="0">
                  <c:v>7.1740019076168421E-2</c:v>
                </c:pt>
                <c:pt idx="1">
                  <c:v>7.5609130546293923E-2</c:v>
                </c:pt>
                <c:pt idx="2">
                  <c:v>8.0748729628601773E-2</c:v>
                </c:pt>
                <c:pt idx="3">
                  <c:v>8.5740631454706409E-2</c:v>
                </c:pt>
                <c:pt idx="4">
                  <c:v>9.6892739020761454E-2</c:v>
                </c:pt>
                <c:pt idx="5">
                  <c:v>9.6940583961605625E-2</c:v>
                </c:pt>
                <c:pt idx="6">
                  <c:v>9.9756742464304604E-2</c:v>
                </c:pt>
                <c:pt idx="7">
                  <c:v>0.10212988041355853</c:v>
                </c:pt>
                <c:pt idx="8">
                  <c:v>0.1054403170026772</c:v>
                </c:pt>
                <c:pt idx="9">
                  <c:v>0.10803134886396319</c:v>
                </c:pt>
                <c:pt idx="10">
                  <c:v>0.10916818825811242</c:v>
                </c:pt>
                <c:pt idx="11">
                  <c:v>0.10928871562006548</c:v>
                </c:pt>
                <c:pt idx="12">
                  <c:v>0.11054732825928766</c:v>
                </c:pt>
                <c:pt idx="13">
                  <c:v>0.11132037567173923</c:v>
                </c:pt>
                <c:pt idx="14">
                  <c:v>0.11380446876552626</c:v>
                </c:pt>
                <c:pt idx="15">
                  <c:v>0.11482607687797429</c:v>
                </c:pt>
                <c:pt idx="16">
                  <c:v>0.1171674993164815</c:v>
                </c:pt>
                <c:pt idx="17">
                  <c:v>0.11729624609582179</c:v>
                </c:pt>
                <c:pt idx="18">
                  <c:v>0.12121429854499731</c:v>
                </c:pt>
                <c:pt idx="19">
                  <c:v>0.12140254647861785</c:v>
                </c:pt>
                <c:pt idx="20">
                  <c:v>0.12167379977670265</c:v>
                </c:pt>
                <c:pt idx="21">
                  <c:v>0.12211366278156514</c:v>
                </c:pt>
                <c:pt idx="22">
                  <c:v>0.1237532032328011</c:v>
                </c:pt>
                <c:pt idx="23">
                  <c:v>0.12465755063465289</c:v>
                </c:pt>
                <c:pt idx="24">
                  <c:v>0.12765866575553089</c:v>
                </c:pt>
                <c:pt idx="25">
                  <c:v>0.12778272835524293</c:v>
                </c:pt>
                <c:pt idx="26">
                  <c:v>0.13224307528610077</c:v>
                </c:pt>
                <c:pt idx="27">
                  <c:v>0.13706882692342046</c:v>
                </c:pt>
                <c:pt idx="28">
                  <c:v>0.13974419706300331</c:v>
                </c:pt>
                <c:pt idx="29">
                  <c:v>0.14238139276353304</c:v>
                </c:pt>
                <c:pt idx="30">
                  <c:v>0.15172345122868219</c:v>
                </c:pt>
                <c:pt idx="31">
                  <c:v>0.15885932347886492</c:v>
                </c:pt>
                <c:pt idx="32">
                  <c:v>0.18534092144850836</c:v>
                </c:pt>
              </c:numCache>
            </c:numRef>
          </c:val>
          <c:extLst>
            <c:ext xmlns:c16="http://schemas.microsoft.com/office/drawing/2014/chart" uri="{C3380CC4-5D6E-409C-BE32-E72D297353CC}">
              <c16:uniqueId val="{00000008-8AD2-4573-B04C-C321100A6CD3}"/>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[7]Jalisco!$AI$2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A0AE-4BDA-A7D1-6181AEC21913}"/>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A0AE-4BDA-A7D1-6181AEC21913}"/>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A0AE-4BDA-A7D1-6181AEC21913}"/>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A0AE-4BDA-A7D1-6181AEC21913}"/>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A0AE-4BDA-A7D1-6181AEC21913}"/>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A0AE-4BDA-A7D1-6181AEC21913}"/>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A0AE-4BDA-A7D1-6181AEC21913}"/>
              </c:ext>
            </c:extLst>
          </c:dPt>
          <c:cat>
            <c:multiLvlStrRef>
              <c:f>[7]Jalisco!$AG$3:$AH$35</c:f>
              <c:multiLvlStrCache>
                <c:ptCount val="3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lvl>
                <c:lvl>
                  <c:pt idx="0">
                    <c:v>2018</c:v>
                  </c:pt>
                  <c:pt idx="12">
                    <c:v>2019</c:v>
                  </c:pt>
                  <c:pt idx="24">
                    <c:v>2020</c:v>
                  </c:pt>
                </c:lvl>
              </c:multiLvlStrCache>
            </c:multiLvlStrRef>
          </c:cat>
          <c:val>
            <c:numRef>
              <c:f>[7]Jalisco!$AI$3:$AI$35</c:f>
              <c:numCache>
                <c:formatCode>General</c:formatCode>
                <c:ptCount val="33"/>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numCache>
            </c:numRef>
          </c:val>
          <c:smooth val="0"/>
          <c:extLst>
            <c:ext xmlns:c16="http://schemas.microsoft.com/office/drawing/2014/chart" uri="{C3380CC4-5D6E-409C-BE32-E72D297353CC}">
              <c16:uniqueId val="{0000000E-A0AE-4BDA-A7D1-6181AEC21913}"/>
            </c:ext>
          </c:extLst>
        </c:ser>
        <c:ser>
          <c:idx val="1"/>
          <c:order val="1"/>
          <c:tx>
            <c:strRef>
              <c:f>[7]Jalisco!$AJ$2</c:f>
              <c:strCache>
                <c:ptCount val="1"/>
                <c:pt idx="0">
                  <c:v>Jalisco: Cartera vencida</c:v>
                </c:pt>
              </c:strCache>
            </c:strRef>
          </c:tx>
          <c:spPr>
            <a:ln w="28575" cap="rnd">
              <a:solidFill>
                <a:srgbClr val="FBBB27"/>
              </a:solidFill>
              <a:round/>
            </a:ln>
            <a:effectLst/>
          </c:spPr>
          <c:marker>
            <c:symbol val="none"/>
          </c:marker>
          <c:dLbls>
            <c:dLbl>
              <c:idx val="3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0AE-4BDA-A7D1-6181AEC219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[7]Jalisco!$AG$3:$AH$35</c:f>
              <c:multiLvlStrCache>
                <c:ptCount val="3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lvl>
                <c:lvl>
                  <c:pt idx="0">
                    <c:v>2018</c:v>
                  </c:pt>
                  <c:pt idx="12">
                    <c:v>2019</c:v>
                  </c:pt>
                  <c:pt idx="24">
                    <c:v>2020</c:v>
                  </c:pt>
                </c:lvl>
              </c:multiLvlStrCache>
            </c:multiLvlStrRef>
          </c:cat>
          <c:val>
            <c:numRef>
              <c:f>[7]Jalisco!$AJ$3:$AJ$35</c:f>
              <c:numCache>
                <c:formatCode>General</c:formatCode>
                <c:ptCount val="33"/>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numCache>
            </c:numRef>
          </c:val>
          <c:smooth val="0"/>
          <c:extLst>
            <c:ext xmlns:c16="http://schemas.microsoft.com/office/drawing/2014/chart" uri="{C3380CC4-5D6E-409C-BE32-E72D297353CC}">
              <c16:uniqueId val="{00000010-A0AE-4BDA-A7D1-6181AEC21913}"/>
            </c:ext>
          </c:extLst>
        </c:ser>
        <c:ser>
          <c:idx val="2"/>
          <c:order val="2"/>
          <c:tx>
            <c:strRef>
              <c:f>[7]Jalisco!$AM$2</c:f>
              <c:strCache>
                <c:ptCount val="1"/>
                <c:pt idx="0">
                  <c:v>Nacional: Cartera en prórroga</c:v>
                </c:pt>
              </c:strCache>
            </c:strRef>
          </c:tx>
          <c:spPr>
            <a:ln w="28575" cap="rnd">
              <a:solidFill>
                <a:srgbClr val="95682B"/>
              </a:solidFill>
              <a:prstDash val="sysDot"/>
              <a:round/>
            </a:ln>
            <a:effectLst/>
          </c:spPr>
          <c:marker>
            <c:symbol val="none"/>
          </c:marker>
          <c:dLbls>
            <c:dLbl>
              <c:idx val="32"/>
              <c:layout>
                <c:manualLayout>
                  <c:x val="0"/>
                  <c:y val="-6.8386691489145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0AE-4BDA-A7D1-6181AEC219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[7]Jalisco!$AG$3:$AH$35</c:f>
              <c:multiLvlStrCache>
                <c:ptCount val="3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lvl>
                <c:lvl>
                  <c:pt idx="0">
                    <c:v>2018</c:v>
                  </c:pt>
                  <c:pt idx="12">
                    <c:v>2019</c:v>
                  </c:pt>
                  <c:pt idx="24">
                    <c:v>2020</c:v>
                  </c:pt>
                </c:lvl>
              </c:multiLvlStrCache>
            </c:multiLvlStrRef>
          </c:cat>
          <c:val>
            <c:numRef>
              <c:f>[7]Jalisco!$AM$3:$AM$35</c:f>
              <c:numCache>
                <c:formatCode>General</c:formatCode>
                <c:ptCount val="33"/>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numCache>
            </c:numRef>
          </c:val>
          <c:smooth val="0"/>
          <c:extLst>
            <c:ext xmlns:c16="http://schemas.microsoft.com/office/drawing/2014/chart" uri="{C3380CC4-5D6E-409C-BE32-E72D297353CC}">
              <c16:uniqueId val="{00000012-A0AE-4BDA-A7D1-6181AEC21913}"/>
            </c:ext>
          </c:extLst>
        </c:ser>
        <c:ser>
          <c:idx val="3"/>
          <c:order val="3"/>
          <c:tx>
            <c:strRef>
              <c:f>[7]Jalisco!$AN$2</c:f>
              <c:strCache>
                <c:ptCount val="1"/>
                <c:pt idx="0">
                  <c:v>Nacional: Cartera vencida</c:v>
                </c:pt>
              </c:strCache>
            </c:strRef>
          </c:tx>
          <c:spPr>
            <a:ln w="28575" cap="rnd">
              <a:solidFill>
                <a:srgbClr val="95682B"/>
              </a:solidFill>
              <a:round/>
            </a:ln>
            <a:effectLst/>
          </c:spPr>
          <c:marker>
            <c:symbol val="none"/>
          </c:marker>
          <c:dLbls>
            <c:dLbl>
              <c:idx val="3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0AE-4BDA-A7D1-6181AEC219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[7]Jalisco!$AG$3:$AH$35</c:f>
              <c:multiLvlStrCache>
                <c:ptCount val="3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lvl>
                <c:lvl>
                  <c:pt idx="0">
                    <c:v>2018</c:v>
                  </c:pt>
                  <c:pt idx="12">
                    <c:v>2019</c:v>
                  </c:pt>
                  <c:pt idx="24">
                    <c:v>2020</c:v>
                  </c:pt>
                </c:lvl>
              </c:multiLvlStrCache>
            </c:multiLvlStrRef>
          </c:cat>
          <c:val>
            <c:numRef>
              <c:f>[7]Jalisco!$AN$3:$AN$35</c:f>
              <c:numCache>
                <c:formatCode>General</c:formatCode>
                <c:ptCount val="33"/>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numCache>
            </c:numRef>
          </c:val>
          <c:smooth val="0"/>
          <c:extLst>
            <c:ext xmlns:c16="http://schemas.microsoft.com/office/drawing/2014/chart" uri="{C3380CC4-5D6E-409C-BE32-E72D297353CC}">
              <c16:uniqueId val="{00000014-A0AE-4BDA-A7D1-6181AEC21913}"/>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55F3-491A-A40D-FCB75C4B3226}"/>
              </c:ext>
            </c:extLst>
          </c:dPt>
          <c:dPt>
            <c:idx val="17"/>
            <c:invertIfNegative val="0"/>
            <c:bubble3D val="0"/>
            <c:spPr>
              <a:solidFill>
                <a:srgbClr val="95682B"/>
              </a:solidFill>
              <a:ln>
                <a:noFill/>
              </a:ln>
              <a:effectLst/>
            </c:spPr>
            <c:extLst>
              <c:ext xmlns:c16="http://schemas.microsoft.com/office/drawing/2014/chart" uri="{C3380CC4-5D6E-409C-BE32-E72D297353CC}">
                <c16:uniqueId val="{00000003-55F3-491A-A40D-FCB75C4B3226}"/>
              </c:ext>
            </c:extLst>
          </c:dPt>
          <c:dPt>
            <c:idx val="18"/>
            <c:invertIfNegative val="0"/>
            <c:bubble3D val="0"/>
            <c:spPr>
              <a:solidFill>
                <a:srgbClr val="7C878E"/>
              </a:solidFill>
              <a:ln>
                <a:noFill/>
              </a:ln>
              <a:effectLst/>
            </c:spPr>
            <c:extLst>
              <c:ext xmlns:c16="http://schemas.microsoft.com/office/drawing/2014/chart" uri="{C3380CC4-5D6E-409C-BE32-E72D297353CC}">
                <c16:uniqueId val="{00000005-55F3-491A-A40D-FCB75C4B322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'F33'!$A$6:$A$38</c:f>
              <c:strCache>
                <c:ptCount val="33"/>
                <c:pt idx="0">
                  <c:v>San Luis Potosí</c:v>
                </c:pt>
                <c:pt idx="1">
                  <c:v>Zacatecas</c:v>
                </c:pt>
                <c:pt idx="2">
                  <c:v>Aguascalientes</c:v>
                </c:pt>
                <c:pt idx="3">
                  <c:v>Querétaro</c:v>
                </c:pt>
                <c:pt idx="4">
                  <c:v>Guanajuato</c:v>
                </c:pt>
                <c:pt idx="5">
                  <c:v>Jalisco</c:v>
                </c:pt>
                <c:pt idx="6">
                  <c:v>Nayarit</c:v>
                </c:pt>
                <c:pt idx="7">
                  <c:v>Michoacán</c:v>
                </c:pt>
                <c:pt idx="8">
                  <c:v>Nuevo León</c:v>
                </c:pt>
                <c:pt idx="9">
                  <c:v>Chihuahua</c:v>
                </c:pt>
                <c:pt idx="10">
                  <c:v>Colima</c:v>
                </c:pt>
                <c:pt idx="11">
                  <c:v>Chiapas</c:v>
                </c:pt>
                <c:pt idx="12">
                  <c:v>Hidalgo</c:v>
                </c:pt>
                <c:pt idx="13">
                  <c:v>Quintana Roo</c:v>
                </c:pt>
                <c:pt idx="14">
                  <c:v>Puebla</c:v>
                </c:pt>
                <c:pt idx="15">
                  <c:v>Yucatán</c:v>
                </c:pt>
                <c:pt idx="16">
                  <c:v>Coahuila</c:v>
                </c:pt>
                <c:pt idx="17">
                  <c:v>Nacional</c:v>
                </c:pt>
                <c:pt idx="18">
                  <c:v>Durango</c:v>
                </c:pt>
                <c:pt idx="19">
                  <c:v>Baja California Sur</c:v>
                </c:pt>
                <c:pt idx="20">
                  <c:v>Sinaloa</c:v>
                </c:pt>
                <c:pt idx="21">
                  <c:v>Baja California</c:v>
                </c:pt>
                <c:pt idx="22">
                  <c:v>Tlaxcala</c:v>
                </c:pt>
                <c:pt idx="23">
                  <c:v>Campeche</c:v>
                </c:pt>
                <c:pt idx="24">
                  <c:v>México</c:v>
                </c:pt>
                <c:pt idx="25">
                  <c:v>Morelos</c:v>
                </c:pt>
                <c:pt idx="26">
                  <c:v>Oaxaca</c:v>
                </c:pt>
                <c:pt idx="27">
                  <c:v>Veracruz</c:v>
                </c:pt>
                <c:pt idx="28">
                  <c:v>Tamaulipas</c:v>
                </c:pt>
                <c:pt idx="29">
                  <c:v>Sonora</c:v>
                </c:pt>
                <c:pt idx="30">
                  <c:v>Ciudad de México</c:v>
                </c:pt>
                <c:pt idx="31">
                  <c:v>Guerrero</c:v>
                </c:pt>
                <c:pt idx="32">
                  <c:v>Tabasco</c:v>
                </c:pt>
              </c:strCache>
            </c:strRef>
          </c:cat>
          <c:val>
            <c:numRef>
              <c:f>'F33'!$B$6:$B$38</c:f>
              <c:numCache>
                <c:formatCode>0.00%</c:formatCode>
                <c:ptCount val="33"/>
                <c:pt idx="0">
                  <c:v>9.7361858586241523E-2</c:v>
                </c:pt>
                <c:pt idx="1">
                  <c:v>0.10182010363517897</c:v>
                </c:pt>
                <c:pt idx="2">
                  <c:v>0.10431702322927018</c:v>
                </c:pt>
                <c:pt idx="3">
                  <c:v>0.1180397702818209</c:v>
                </c:pt>
                <c:pt idx="4">
                  <c:v>0.12499357517896423</c:v>
                </c:pt>
                <c:pt idx="5">
                  <c:v>0.12837884802016086</c:v>
                </c:pt>
                <c:pt idx="6">
                  <c:v>0.13387931474174725</c:v>
                </c:pt>
                <c:pt idx="7">
                  <c:v>0.13840870228566546</c:v>
                </c:pt>
                <c:pt idx="8">
                  <c:v>0.1386288500218876</c:v>
                </c:pt>
                <c:pt idx="9">
                  <c:v>0.14282296708883538</c:v>
                </c:pt>
                <c:pt idx="10">
                  <c:v>0.14375823192665821</c:v>
                </c:pt>
                <c:pt idx="11">
                  <c:v>0.14418438918586038</c:v>
                </c:pt>
                <c:pt idx="12">
                  <c:v>0.14510238061271163</c:v>
                </c:pt>
                <c:pt idx="13">
                  <c:v>0.14514132597328441</c:v>
                </c:pt>
                <c:pt idx="14">
                  <c:v>0.14516901723219447</c:v>
                </c:pt>
                <c:pt idx="15">
                  <c:v>0.15117958980912163</c:v>
                </c:pt>
                <c:pt idx="16">
                  <c:v>0.15123079818630122</c:v>
                </c:pt>
                <c:pt idx="17">
                  <c:v>0.15418725384274212</c:v>
                </c:pt>
                <c:pt idx="18">
                  <c:v>0.15483411097644778</c:v>
                </c:pt>
                <c:pt idx="19">
                  <c:v>0.15819776719671211</c:v>
                </c:pt>
                <c:pt idx="20">
                  <c:v>0.15955228698260487</c:v>
                </c:pt>
                <c:pt idx="21">
                  <c:v>0.16035848044339149</c:v>
                </c:pt>
                <c:pt idx="22">
                  <c:v>0.16397601045910995</c:v>
                </c:pt>
                <c:pt idx="23">
                  <c:v>0.17456039124542211</c:v>
                </c:pt>
                <c:pt idx="24">
                  <c:v>0.17776693925765408</c:v>
                </c:pt>
                <c:pt idx="25">
                  <c:v>0.17848041742001602</c:v>
                </c:pt>
                <c:pt idx="26">
                  <c:v>0.18160286143669091</c:v>
                </c:pt>
                <c:pt idx="27">
                  <c:v>0.18829673294547622</c:v>
                </c:pt>
                <c:pt idx="28">
                  <c:v>0.18996468652279722</c:v>
                </c:pt>
                <c:pt idx="29">
                  <c:v>0.19986034274038</c:v>
                </c:pt>
                <c:pt idx="30">
                  <c:v>0.20158713986425508</c:v>
                </c:pt>
                <c:pt idx="31">
                  <c:v>0.2055324325096364</c:v>
                </c:pt>
                <c:pt idx="32">
                  <c:v>0.24465086758176494</c:v>
                </c:pt>
              </c:numCache>
            </c:numRef>
          </c:val>
          <c:extLst>
            <c:ext xmlns:c16="http://schemas.microsoft.com/office/drawing/2014/chart" uri="{C3380CC4-5D6E-409C-BE32-E72D297353CC}">
              <c16:uniqueId val="{00000006-55F3-491A-A40D-FCB75C4B3226}"/>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'F34'!$B$5</c:f>
              <c:strCache>
                <c:ptCount val="1"/>
                <c:pt idx="0">
                  <c:v>Financiamientos</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C8EC-4442-AB4B-C7B24F9D1A6E}"/>
              </c:ext>
            </c:extLst>
          </c:dPt>
          <c:dPt>
            <c:idx val="6"/>
            <c:invertIfNegative val="0"/>
            <c:bubble3D val="0"/>
            <c:spPr>
              <a:solidFill>
                <a:srgbClr val="60686D"/>
              </a:solidFill>
              <a:ln>
                <a:noFill/>
              </a:ln>
              <a:effectLst/>
            </c:spPr>
            <c:extLst>
              <c:ext xmlns:c16="http://schemas.microsoft.com/office/drawing/2014/chart" uri="{C3380CC4-5D6E-409C-BE32-E72D297353CC}">
                <c16:uniqueId val="{00000003-C8EC-4442-AB4B-C7B24F9D1A6E}"/>
              </c:ext>
            </c:extLst>
          </c:dPt>
          <c:dPt>
            <c:idx val="7"/>
            <c:invertIfNegative val="0"/>
            <c:bubble3D val="0"/>
            <c:spPr>
              <a:solidFill>
                <a:srgbClr val="FBBB27"/>
              </a:solidFill>
              <a:ln>
                <a:noFill/>
              </a:ln>
              <a:effectLst/>
            </c:spPr>
            <c:extLst>
              <c:ext xmlns:c16="http://schemas.microsoft.com/office/drawing/2014/chart" uri="{C3380CC4-5D6E-409C-BE32-E72D297353CC}">
                <c16:uniqueId val="{00000005-C8EC-4442-AB4B-C7B24F9D1A6E}"/>
              </c:ext>
            </c:extLst>
          </c:dPt>
          <c:dPt>
            <c:idx val="10"/>
            <c:invertIfNegative val="0"/>
            <c:bubble3D val="0"/>
            <c:spPr>
              <a:solidFill>
                <a:srgbClr val="60686D"/>
              </a:solidFill>
              <a:ln>
                <a:noFill/>
              </a:ln>
              <a:effectLst/>
            </c:spPr>
            <c:extLst>
              <c:ext xmlns:c16="http://schemas.microsoft.com/office/drawing/2014/chart" uri="{C3380CC4-5D6E-409C-BE32-E72D297353CC}">
                <c16:uniqueId val="{00000007-C8EC-4442-AB4B-C7B24F9D1A6E}"/>
              </c:ext>
            </c:extLst>
          </c:dPt>
          <c:dPt>
            <c:idx val="14"/>
            <c:invertIfNegative val="0"/>
            <c:bubble3D val="0"/>
            <c:spPr>
              <a:solidFill>
                <a:srgbClr val="60686D"/>
              </a:solidFill>
              <a:ln>
                <a:noFill/>
              </a:ln>
              <a:effectLst/>
            </c:spPr>
            <c:extLst>
              <c:ext xmlns:c16="http://schemas.microsoft.com/office/drawing/2014/chart" uri="{C3380CC4-5D6E-409C-BE32-E72D297353CC}">
                <c16:uniqueId val="{00000009-C8EC-4442-AB4B-C7B24F9D1A6E}"/>
              </c:ext>
            </c:extLst>
          </c:dPt>
          <c:dPt>
            <c:idx val="18"/>
            <c:invertIfNegative val="0"/>
            <c:bubble3D val="0"/>
            <c:spPr>
              <a:solidFill>
                <a:srgbClr val="60686D"/>
              </a:solidFill>
              <a:ln>
                <a:noFill/>
              </a:ln>
              <a:effectLst/>
            </c:spPr>
            <c:extLst>
              <c:ext xmlns:c16="http://schemas.microsoft.com/office/drawing/2014/chart" uri="{C3380CC4-5D6E-409C-BE32-E72D297353CC}">
                <c16:uniqueId val="{0000000B-C8EC-4442-AB4B-C7B24F9D1A6E}"/>
              </c:ext>
            </c:extLst>
          </c:dPt>
          <c:dPt>
            <c:idx val="22"/>
            <c:invertIfNegative val="0"/>
            <c:bubble3D val="0"/>
            <c:spPr>
              <a:solidFill>
                <a:srgbClr val="60686D"/>
              </a:solidFill>
              <a:ln>
                <a:noFill/>
              </a:ln>
              <a:effectLst/>
            </c:spPr>
            <c:extLst>
              <c:ext xmlns:c16="http://schemas.microsoft.com/office/drawing/2014/chart" uri="{C3380CC4-5D6E-409C-BE32-E72D297353CC}">
                <c16:uniqueId val="{0000000D-C8EC-4442-AB4B-C7B24F9D1A6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'F34'!$A$6:$A$13</c:f>
              <c:numCache>
                <c:formatCode>General</c:formatCode>
                <c:ptCount val="8"/>
                <c:pt idx="0">
                  <c:v>2013</c:v>
                </c:pt>
                <c:pt idx="1">
                  <c:v>2014</c:v>
                </c:pt>
                <c:pt idx="2">
                  <c:v>2015</c:v>
                </c:pt>
                <c:pt idx="3">
                  <c:v>2016</c:v>
                </c:pt>
                <c:pt idx="4">
                  <c:v>2017</c:v>
                </c:pt>
                <c:pt idx="5">
                  <c:v>2018</c:v>
                </c:pt>
                <c:pt idx="6">
                  <c:v>2019</c:v>
                </c:pt>
                <c:pt idx="7">
                  <c:v>2020</c:v>
                </c:pt>
              </c:numCache>
            </c:numRef>
          </c:cat>
          <c:val>
            <c:numRef>
              <c:f>'F34'!$B$6:$B$13</c:f>
              <c:numCache>
                <c:formatCode>#,##0</c:formatCode>
                <c:ptCount val="8"/>
                <c:pt idx="0">
                  <c:v>48777</c:v>
                </c:pt>
                <c:pt idx="1">
                  <c:v>49791</c:v>
                </c:pt>
                <c:pt idx="2">
                  <c:v>57444</c:v>
                </c:pt>
                <c:pt idx="3">
                  <c:v>51091</c:v>
                </c:pt>
                <c:pt idx="4">
                  <c:v>45917</c:v>
                </c:pt>
                <c:pt idx="5">
                  <c:v>40794</c:v>
                </c:pt>
                <c:pt idx="6">
                  <c:v>29661</c:v>
                </c:pt>
                <c:pt idx="7">
                  <c:v>29897</c:v>
                </c:pt>
              </c:numCache>
            </c:numRef>
          </c:val>
          <c:extLst>
            <c:ext xmlns:c16="http://schemas.microsoft.com/office/drawing/2014/chart" uri="{C3380CC4-5D6E-409C-BE32-E72D297353CC}">
              <c16:uniqueId val="{0000000E-C8EC-4442-AB4B-C7B24F9D1A6E}"/>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'F34'!$C$5</c:f>
              <c:strCache>
                <c:ptCount val="1"/>
                <c:pt idx="0">
                  <c:v>Variación</c:v>
                </c:pt>
              </c:strCache>
            </c:strRef>
          </c:tx>
          <c:spPr>
            <a:ln w="28575" cap="rnd">
              <a:solidFill>
                <a:srgbClr val="C9D0D6"/>
              </a:solidFill>
              <a:round/>
            </a:ln>
            <a:effectLst/>
          </c:spPr>
          <c:marker>
            <c:symbol val="none"/>
          </c:marker>
          <c:dLbls>
            <c:dLbl>
              <c:idx val="1"/>
              <c:layout>
                <c:manualLayout>
                  <c:x val="-4.1503267973856207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EC-4442-AB4B-C7B24F9D1A6E}"/>
                </c:ext>
              </c:extLst>
            </c:dLbl>
            <c:dLbl>
              <c:idx val="2"/>
              <c:layout>
                <c:manualLayout>
                  <c:x val="-4.5653594771241833E-2"/>
                  <c:y val="0.12935185185185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EC-4442-AB4B-C7B24F9D1A6E}"/>
                </c:ext>
              </c:extLst>
            </c:dLbl>
            <c:dLbl>
              <c:idx val="3"/>
              <c:layout>
                <c:manualLayout>
                  <c:x val="-4.7728758169934639E-2"/>
                  <c:y val="4.703703703703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EC-4442-AB4B-C7B24F9D1A6E}"/>
                </c:ext>
              </c:extLst>
            </c:dLbl>
            <c:dLbl>
              <c:idx val="4"/>
              <c:layout>
                <c:manualLayout>
                  <c:x val="-4.5653594771241833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EC-4442-AB4B-C7B24F9D1A6E}"/>
                </c:ext>
              </c:extLst>
            </c:dLbl>
            <c:dLbl>
              <c:idx val="5"/>
              <c:layout>
                <c:manualLayout>
                  <c:x val="-4.357843137254902E-2"/>
                  <c:y val="-2.7438271604938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EC-4442-AB4B-C7B24F9D1A6E}"/>
                </c:ext>
              </c:extLst>
            </c:dLbl>
            <c:dLbl>
              <c:idx val="6"/>
              <c:layout>
                <c:manualLayout>
                  <c:x val="-4.7728758169934639E-2"/>
                  <c:y val="1.9598765432098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EC-4442-AB4B-C7B24F9D1A6E}"/>
                </c:ext>
              </c:extLst>
            </c:dLbl>
            <c:dLbl>
              <c:idx val="7"/>
              <c:layout>
                <c:manualLayout>
                  <c:x val="-4.1503267973856207E-2"/>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EC-4442-AB4B-C7B24F9D1A6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'F34'!$A$6:$A$13</c:f>
              <c:numCache>
                <c:formatCode>General</c:formatCode>
                <c:ptCount val="8"/>
                <c:pt idx="0">
                  <c:v>2013</c:v>
                </c:pt>
                <c:pt idx="1">
                  <c:v>2014</c:v>
                </c:pt>
                <c:pt idx="2">
                  <c:v>2015</c:v>
                </c:pt>
                <c:pt idx="3">
                  <c:v>2016</c:v>
                </c:pt>
                <c:pt idx="4">
                  <c:v>2017</c:v>
                </c:pt>
                <c:pt idx="5">
                  <c:v>2018</c:v>
                </c:pt>
                <c:pt idx="6">
                  <c:v>2019</c:v>
                </c:pt>
                <c:pt idx="7">
                  <c:v>2020</c:v>
                </c:pt>
              </c:numCache>
            </c:numRef>
          </c:cat>
          <c:val>
            <c:numRef>
              <c:f>'F34'!$C$6:$C$13</c:f>
              <c:numCache>
                <c:formatCode>0.0%</c:formatCode>
                <c:ptCount val="8"/>
                <c:pt idx="1">
                  <c:v>2.0788486376775994E-2</c:v>
                </c:pt>
                <c:pt idx="2">
                  <c:v>0.15370247635114787</c:v>
                </c:pt>
                <c:pt idx="3">
                  <c:v>-0.11059466610960245</c:v>
                </c:pt>
                <c:pt idx="4">
                  <c:v>-0.10127028243721992</c:v>
                </c:pt>
                <c:pt idx="5">
                  <c:v>-0.11157087788836384</c:v>
                </c:pt>
                <c:pt idx="6">
                  <c:v>-0.2729077805559641</c:v>
                </c:pt>
                <c:pt idx="7">
                  <c:v>7.9565759751862863E-3</c:v>
                </c:pt>
              </c:numCache>
            </c:numRef>
          </c:val>
          <c:smooth val="0"/>
          <c:extLst>
            <c:ext xmlns:c16="http://schemas.microsoft.com/office/drawing/2014/chart" uri="{C3380CC4-5D6E-409C-BE32-E72D297353CC}">
              <c16:uniqueId val="{00000016-C8EC-4442-AB4B-C7B24F9D1A6E}"/>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b"/>
        <c:numFmt formatCode="General" sourceLinked="1"/>
        <c:majorTickMark val="out"/>
        <c:minorTickMark val="none"/>
        <c:tickLblPos val="nextTo"/>
        <c:crossAx val="4861470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628-4DA8-9338-F080870D9573}"/>
              </c:ext>
            </c:extLst>
          </c:dPt>
          <c:dPt>
            <c:idx val="3"/>
            <c:invertIfNegative val="0"/>
            <c:bubble3D val="0"/>
            <c:spPr>
              <a:solidFill>
                <a:srgbClr val="7C878E"/>
              </a:solidFill>
              <a:ln>
                <a:noFill/>
              </a:ln>
              <a:effectLst/>
            </c:spPr>
            <c:extLst>
              <c:ext xmlns:c16="http://schemas.microsoft.com/office/drawing/2014/chart" uri="{C3380CC4-5D6E-409C-BE32-E72D297353CC}">
                <c16:uniqueId val="{00000003-0628-4DA8-9338-F080870D9573}"/>
              </c:ext>
            </c:extLst>
          </c:dPt>
          <c:dPt>
            <c:idx val="5"/>
            <c:invertIfNegative val="0"/>
            <c:bubble3D val="0"/>
            <c:spPr>
              <a:solidFill>
                <a:srgbClr val="7C878E"/>
              </a:solidFill>
              <a:ln>
                <a:noFill/>
              </a:ln>
              <a:effectLst/>
            </c:spPr>
            <c:extLst>
              <c:ext xmlns:c16="http://schemas.microsoft.com/office/drawing/2014/chart" uri="{C3380CC4-5D6E-409C-BE32-E72D297353CC}">
                <c16:uniqueId val="{00000005-0628-4DA8-9338-F080870D9573}"/>
              </c:ext>
            </c:extLst>
          </c:dPt>
          <c:dPt>
            <c:idx val="7"/>
            <c:invertIfNegative val="0"/>
            <c:bubble3D val="0"/>
            <c:spPr>
              <a:solidFill>
                <a:srgbClr val="7C878E"/>
              </a:solidFill>
              <a:ln>
                <a:noFill/>
              </a:ln>
              <a:effectLst/>
            </c:spPr>
            <c:extLst>
              <c:ext xmlns:c16="http://schemas.microsoft.com/office/drawing/2014/chart" uri="{C3380CC4-5D6E-409C-BE32-E72D297353CC}">
                <c16:uniqueId val="{00000007-0628-4DA8-9338-F080870D9573}"/>
              </c:ext>
            </c:extLst>
          </c:dPt>
          <c:dPt>
            <c:idx val="8"/>
            <c:invertIfNegative val="0"/>
            <c:bubble3D val="0"/>
            <c:spPr>
              <a:solidFill>
                <a:srgbClr val="7C878E"/>
              </a:solidFill>
              <a:ln>
                <a:noFill/>
              </a:ln>
              <a:effectLst/>
            </c:spPr>
            <c:extLst>
              <c:ext xmlns:c16="http://schemas.microsoft.com/office/drawing/2014/chart" uri="{C3380CC4-5D6E-409C-BE32-E72D297353CC}">
                <c16:uniqueId val="{00000009-0628-4DA8-9338-F080870D9573}"/>
              </c:ext>
            </c:extLst>
          </c:dPt>
          <c:dPt>
            <c:idx val="9"/>
            <c:invertIfNegative val="0"/>
            <c:bubble3D val="0"/>
            <c:spPr>
              <a:solidFill>
                <a:srgbClr val="7C878E"/>
              </a:solidFill>
              <a:ln>
                <a:noFill/>
              </a:ln>
              <a:effectLst/>
            </c:spPr>
            <c:extLst>
              <c:ext xmlns:c16="http://schemas.microsoft.com/office/drawing/2014/chart" uri="{C3380CC4-5D6E-409C-BE32-E72D297353CC}">
                <c16:uniqueId val="{0000000B-0628-4DA8-9338-F080870D9573}"/>
              </c:ext>
            </c:extLst>
          </c:dPt>
          <c:dPt>
            <c:idx val="11"/>
            <c:invertIfNegative val="0"/>
            <c:bubble3D val="0"/>
            <c:spPr>
              <a:solidFill>
                <a:srgbClr val="7C878E"/>
              </a:solidFill>
              <a:ln>
                <a:noFill/>
              </a:ln>
              <a:effectLst/>
            </c:spPr>
            <c:extLst>
              <c:ext xmlns:c16="http://schemas.microsoft.com/office/drawing/2014/chart" uri="{C3380CC4-5D6E-409C-BE32-E72D297353CC}">
                <c16:uniqueId val="{0000000D-0628-4DA8-9338-F080870D9573}"/>
              </c:ext>
            </c:extLst>
          </c:dPt>
          <c:dPt>
            <c:idx val="12"/>
            <c:invertIfNegative val="0"/>
            <c:bubble3D val="0"/>
            <c:spPr>
              <a:solidFill>
                <a:srgbClr val="7C878E"/>
              </a:solidFill>
              <a:ln>
                <a:noFill/>
              </a:ln>
              <a:effectLst/>
            </c:spPr>
            <c:extLst>
              <c:ext xmlns:c16="http://schemas.microsoft.com/office/drawing/2014/chart" uri="{C3380CC4-5D6E-409C-BE32-E72D297353CC}">
                <c16:uniqueId val="{0000000F-0628-4DA8-9338-F080870D9573}"/>
              </c:ext>
            </c:extLst>
          </c:dPt>
          <c:dPt>
            <c:idx val="14"/>
            <c:invertIfNegative val="0"/>
            <c:bubble3D val="0"/>
            <c:spPr>
              <a:solidFill>
                <a:srgbClr val="7C878E"/>
              </a:solidFill>
              <a:ln>
                <a:noFill/>
              </a:ln>
              <a:effectLst/>
            </c:spPr>
            <c:extLst>
              <c:ext xmlns:c16="http://schemas.microsoft.com/office/drawing/2014/chart" uri="{C3380CC4-5D6E-409C-BE32-E72D297353CC}">
                <c16:uniqueId val="{00000011-0628-4DA8-9338-F080870D9573}"/>
              </c:ext>
            </c:extLst>
          </c:dPt>
          <c:dPt>
            <c:idx val="15"/>
            <c:invertIfNegative val="0"/>
            <c:bubble3D val="0"/>
            <c:spPr>
              <a:solidFill>
                <a:srgbClr val="7C878E"/>
              </a:solidFill>
              <a:ln>
                <a:noFill/>
              </a:ln>
              <a:effectLst/>
            </c:spPr>
            <c:extLst>
              <c:ext xmlns:c16="http://schemas.microsoft.com/office/drawing/2014/chart" uri="{C3380CC4-5D6E-409C-BE32-E72D297353CC}">
                <c16:uniqueId val="{00000013-0628-4DA8-9338-F080870D9573}"/>
              </c:ext>
            </c:extLst>
          </c:dPt>
          <c:dPt>
            <c:idx val="17"/>
            <c:invertIfNegative val="0"/>
            <c:bubble3D val="0"/>
            <c:spPr>
              <a:solidFill>
                <a:srgbClr val="95682B"/>
              </a:solidFill>
              <a:ln>
                <a:noFill/>
              </a:ln>
              <a:effectLst/>
            </c:spPr>
            <c:extLst>
              <c:ext xmlns:c16="http://schemas.microsoft.com/office/drawing/2014/chart" uri="{C3380CC4-5D6E-409C-BE32-E72D297353CC}">
                <c16:uniqueId val="{00000015-0628-4DA8-9338-F080870D9573}"/>
              </c:ext>
            </c:extLst>
          </c:dPt>
          <c:dPt>
            <c:idx val="19"/>
            <c:invertIfNegative val="0"/>
            <c:bubble3D val="0"/>
            <c:spPr>
              <a:solidFill>
                <a:srgbClr val="7C878E"/>
              </a:solidFill>
              <a:ln>
                <a:noFill/>
              </a:ln>
              <a:effectLst/>
            </c:spPr>
            <c:extLst>
              <c:ext xmlns:c16="http://schemas.microsoft.com/office/drawing/2014/chart" uri="{C3380CC4-5D6E-409C-BE32-E72D297353CC}">
                <c16:uniqueId val="{00000017-0628-4DA8-9338-F080870D9573}"/>
              </c:ext>
            </c:extLst>
          </c:dPt>
          <c:dPt>
            <c:idx val="20"/>
            <c:invertIfNegative val="0"/>
            <c:bubble3D val="0"/>
            <c:spPr>
              <a:solidFill>
                <a:srgbClr val="7C878E"/>
              </a:solidFill>
              <a:ln>
                <a:noFill/>
              </a:ln>
              <a:effectLst/>
            </c:spPr>
            <c:extLst>
              <c:ext xmlns:c16="http://schemas.microsoft.com/office/drawing/2014/chart" uri="{C3380CC4-5D6E-409C-BE32-E72D297353CC}">
                <c16:uniqueId val="{00000019-0628-4DA8-9338-F080870D9573}"/>
              </c:ext>
            </c:extLst>
          </c:dPt>
          <c:dPt>
            <c:idx val="24"/>
            <c:invertIfNegative val="0"/>
            <c:bubble3D val="0"/>
            <c:spPr>
              <a:solidFill>
                <a:srgbClr val="7C878E"/>
              </a:solidFill>
              <a:ln>
                <a:noFill/>
              </a:ln>
              <a:effectLst/>
            </c:spPr>
            <c:extLst>
              <c:ext xmlns:c16="http://schemas.microsoft.com/office/drawing/2014/chart" uri="{C3380CC4-5D6E-409C-BE32-E72D297353CC}">
                <c16:uniqueId val="{0000001B-0628-4DA8-9338-F080870D9573}"/>
              </c:ext>
            </c:extLst>
          </c:dPt>
          <c:dPt>
            <c:idx val="25"/>
            <c:invertIfNegative val="0"/>
            <c:bubble3D val="0"/>
            <c:spPr>
              <a:solidFill>
                <a:srgbClr val="7C878E"/>
              </a:solidFill>
              <a:ln>
                <a:noFill/>
              </a:ln>
              <a:effectLst/>
            </c:spPr>
            <c:extLst>
              <c:ext xmlns:c16="http://schemas.microsoft.com/office/drawing/2014/chart" uri="{C3380CC4-5D6E-409C-BE32-E72D297353CC}">
                <c16:uniqueId val="{0000001D-0628-4DA8-9338-F080870D9573}"/>
              </c:ext>
            </c:extLst>
          </c:dPt>
          <c:dPt>
            <c:idx val="27"/>
            <c:invertIfNegative val="0"/>
            <c:bubble3D val="0"/>
            <c:spPr>
              <a:solidFill>
                <a:srgbClr val="7C878E"/>
              </a:solidFill>
              <a:ln>
                <a:noFill/>
              </a:ln>
              <a:effectLst/>
            </c:spPr>
            <c:extLst>
              <c:ext xmlns:c16="http://schemas.microsoft.com/office/drawing/2014/chart" uri="{C3380CC4-5D6E-409C-BE32-E72D297353CC}">
                <c16:uniqueId val="{0000001F-0628-4DA8-9338-F080870D9573}"/>
              </c:ext>
            </c:extLst>
          </c:dPt>
          <c:dPt>
            <c:idx val="28"/>
            <c:invertIfNegative val="0"/>
            <c:bubble3D val="0"/>
            <c:spPr>
              <a:solidFill>
                <a:srgbClr val="7C878E"/>
              </a:solidFill>
              <a:ln>
                <a:noFill/>
              </a:ln>
              <a:effectLst/>
            </c:spPr>
            <c:extLst>
              <c:ext xmlns:c16="http://schemas.microsoft.com/office/drawing/2014/chart" uri="{C3380CC4-5D6E-409C-BE32-E72D297353CC}">
                <c16:uniqueId val="{00000021-0628-4DA8-9338-F080870D9573}"/>
              </c:ext>
            </c:extLst>
          </c:dPt>
          <c:dPt>
            <c:idx val="29"/>
            <c:invertIfNegative val="0"/>
            <c:bubble3D val="0"/>
            <c:spPr>
              <a:solidFill>
                <a:srgbClr val="7C878E"/>
              </a:solidFill>
              <a:ln>
                <a:noFill/>
              </a:ln>
              <a:effectLst/>
            </c:spPr>
            <c:extLst>
              <c:ext xmlns:c16="http://schemas.microsoft.com/office/drawing/2014/chart" uri="{C3380CC4-5D6E-409C-BE32-E72D297353CC}">
                <c16:uniqueId val="{00000023-0628-4DA8-9338-F080870D9573}"/>
              </c:ext>
            </c:extLst>
          </c:dPt>
          <c:dPt>
            <c:idx val="30"/>
            <c:invertIfNegative val="0"/>
            <c:bubble3D val="0"/>
            <c:spPr>
              <a:solidFill>
                <a:srgbClr val="FBBB27"/>
              </a:solidFill>
              <a:ln>
                <a:noFill/>
              </a:ln>
              <a:effectLst/>
            </c:spPr>
            <c:extLst>
              <c:ext xmlns:c16="http://schemas.microsoft.com/office/drawing/2014/chart" uri="{C3380CC4-5D6E-409C-BE32-E72D297353CC}">
                <c16:uniqueId val="{00000025-0628-4DA8-9338-F080870D9573}"/>
              </c:ext>
            </c:extLst>
          </c:dPt>
          <c:dPt>
            <c:idx val="31"/>
            <c:invertIfNegative val="0"/>
            <c:bubble3D val="0"/>
            <c:spPr>
              <a:solidFill>
                <a:srgbClr val="7C878E"/>
              </a:solidFill>
              <a:ln>
                <a:noFill/>
              </a:ln>
              <a:effectLst/>
            </c:spPr>
            <c:extLst>
              <c:ext xmlns:c16="http://schemas.microsoft.com/office/drawing/2014/chart" uri="{C3380CC4-5D6E-409C-BE32-E72D297353CC}">
                <c16:uniqueId val="{00000027-0628-4DA8-9338-F080870D9573}"/>
              </c:ext>
            </c:extLst>
          </c:dPt>
          <c:dPt>
            <c:idx val="32"/>
            <c:invertIfNegative val="0"/>
            <c:bubble3D val="0"/>
            <c:spPr>
              <a:solidFill>
                <a:srgbClr val="7C878E"/>
              </a:solidFill>
              <a:ln>
                <a:noFill/>
              </a:ln>
              <a:effectLst/>
            </c:spPr>
            <c:extLst>
              <c:ext xmlns:c16="http://schemas.microsoft.com/office/drawing/2014/chart" uri="{C3380CC4-5D6E-409C-BE32-E72D297353CC}">
                <c16:uniqueId val="{00000029-0628-4DA8-9338-F080870D957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'F35'!$G$5:$G$37</c:f>
              <c:strCache>
                <c:ptCount val="33"/>
                <c:pt idx="0">
                  <c:v>Campeche</c:v>
                </c:pt>
                <c:pt idx="1">
                  <c:v>Tabasco</c:v>
                </c:pt>
                <c:pt idx="2">
                  <c:v>Quintana Roo</c:v>
                </c:pt>
                <c:pt idx="3">
                  <c:v>Guerrero</c:v>
                </c:pt>
                <c:pt idx="4">
                  <c:v>Zacatecas</c:v>
                </c:pt>
                <c:pt idx="5">
                  <c:v>Sonora</c:v>
                </c:pt>
                <c:pt idx="6">
                  <c:v>Chihuahua</c:v>
                </c:pt>
                <c:pt idx="7">
                  <c:v>Yucatán</c:v>
                </c:pt>
                <c:pt idx="8">
                  <c:v>Baja California</c:v>
                </c:pt>
                <c:pt idx="9">
                  <c:v>Baja California Sur</c:v>
                </c:pt>
                <c:pt idx="10">
                  <c:v>Colima</c:v>
                </c:pt>
                <c:pt idx="11">
                  <c:v>Nuevo León</c:v>
                </c:pt>
                <c:pt idx="12">
                  <c:v>Michoacán</c:v>
                </c:pt>
                <c:pt idx="13">
                  <c:v>Hidalgo</c:v>
                </c:pt>
                <c:pt idx="14">
                  <c:v>Oaxaca</c:v>
                </c:pt>
                <c:pt idx="15">
                  <c:v>Veracruz</c:v>
                </c:pt>
                <c:pt idx="16">
                  <c:v>Estado de México</c:v>
                </c:pt>
                <c:pt idx="17">
                  <c:v>Nacional</c:v>
                </c:pt>
                <c:pt idx="18">
                  <c:v>Puebla</c:v>
                </c:pt>
                <c:pt idx="19">
                  <c:v>Durango</c:v>
                </c:pt>
                <c:pt idx="20">
                  <c:v>Coahuila</c:v>
                </c:pt>
                <c:pt idx="21">
                  <c:v>Morelos</c:v>
                </c:pt>
                <c:pt idx="22">
                  <c:v>Nayarit</c:v>
                </c:pt>
                <c:pt idx="23">
                  <c:v>Sinaloa</c:v>
                </c:pt>
                <c:pt idx="24">
                  <c:v>Tamaulipas</c:v>
                </c:pt>
                <c:pt idx="25">
                  <c:v>Querétaro</c:v>
                </c:pt>
                <c:pt idx="26">
                  <c:v>Aguascalientes</c:v>
                </c:pt>
                <c:pt idx="27">
                  <c:v>Tlaxcala</c:v>
                </c:pt>
                <c:pt idx="28">
                  <c:v>San Luis Potosí</c:v>
                </c:pt>
                <c:pt idx="29">
                  <c:v>Chiapas</c:v>
                </c:pt>
                <c:pt idx="30">
                  <c:v>Jalisco</c:v>
                </c:pt>
                <c:pt idx="31">
                  <c:v>Guanajuato</c:v>
                </c:pt>
                <c:pt idx="32">
                  <c:v>Ciudad de México</c:v>
                </c:pt>
              </c:strCache>
            </c:strRef>
          </c:cat>
          <c:val>
            <c:numRef>
              <c:f>'F35'!$H$5:$H$37</c:f>
              <c:numCache>
                <c:formatCode>0.0%</c:formatCode>
                <c:ptCount val="33"/>
                <c:pt idx="0">
                  <c:v>-0.34897653519720417</c:v>
                </c:pt>
                <c:pt idx="1">
                  <c:v>-0.28181818181818186</c:v>
                </c:pt>
                <c:pt idx="2">
                  <c:v>-0.2655257906512668</c:v>
                </c:pt>
                <c:pt idx="3">
                  <c:v>-0.2396931927133269</c:v>
                </c:pt>
                <c:pt idx="4">
                  <c:v>-0.21168322794339056</c:v>
                </c:pt>
                <c:pt idx="5">
                  <c:v>-0.20969155973539488</c:v>
                </c:pt>
                <c:pt idx="6">
                  <c:v>-0.19065439465965406</c:v>
                </c:pt>
                <c:pt idx="7">
                  <c:v>-0.18228836816550564</c:v>
                </c:pt>
                <c:pt idx="8">
                  <c:v>-0.15686147045439769</c:v>
                </c:pt>
                <c:pt idx="9">
                  <c:v>-0.14657079646017701</c:v>
                </c:pt>
                <c:pt idx="10">
                  <c:v>-0.13756983240223464</c:v>
                </c:pt>
                <c:pt idx="11">
                  <c:v>-0.13178258545767207</c:v>
                </c:pt>
                <c:pt idx="12">
                  <c:v>-0.12345229424617621</c:v>
                </c:pt>
                <c:pt idx="13">
                  <c:v>-0.12179422709443832</c:v>
                </c:pt>
                <c:pt idx="14">
                  <c:v>-0.12137077582103761</c:v>
                </c:pt>
                <c:pt idx="15">
                  <c:v>-0.11082474226804129</c:v>
                </c:pt>
                <c:pt idx="16">
                  <c:v>-9.4916730162185714E-2</c:v>
                </c:pt>
                <c:pt idx="17">
                  <c:v>-8.9284905031656092E-2</c:v>
                </c:pt>
                <c:pt idx="18">
                  <c:v>-7.3713366690493221E-2</c:v>
                </c:pt>
                <c:pt idx="19">
                  <c:v>-6.8731237162268921E-2</c:v>
                </c:pt>
                <c:pt idx="20">
                  <c:v>-6.0336035213913841E-2</c:v>
                </c:pt>
                <c:pt idx="21">
                  <c:v>-5.9412004899959125E-2</c:v>
                </c:pt>
                <c:pt idx="22">
                  <c:v>-5.8690744920993243E-2</c:v>
                </c:pt>
                <c:pt idx="23">
                  <c:v>-5.7410108984810804E-2</c:v>
                </c:pt>
                <c:pt idx="24">
                  <c:v>-5.660496957403649E-2</c:v>
                </c:pt>
                <c:pt idx="25">
                  <c:v>-3.9548907510376652E-2</c:v>
                </c:pt>
                <c:pt idx="26">
                  <c:v>-3.4868952776815565E-2</c:v>
                </c:pt>
                <c:pt idx="27">
                  <c:v>-3.2241813602015168E-2</c:v>
                </c:pt>
                <c:pt idx="28">
                  <c:v>-1.1010362694300557E-2</c:v>
                </c:pt>
                <c:pt idx="29">
                  <c:v>-5.5891942244993276E-3</c:v>
                </c:pt>
                <c:pt idx="30">
                  <c:v>7.9565759751862863E-3</c:v>
                </c:pt>
                <c:pt idx="31">
                  <c:v>4.5752705805182092E-2</c:v>
                </c:pt>
                <c:pt idx="32">
                  <c:v>0.17297964945300559</c:v>
                </c:pt>
              </c:numCache>
            </c:numRef>
          </c:val>
          <c:extLst>
            <c:ext xmlns:c16="http://schemas.microsoft.com/office/drawing/2014/chart" uri="{C3380CC4-5D6E-409C-BE32-E72D297353CC}">
              <c16:uniqueId val="{0000002A-0628-4DA8-9338-F080870D957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'F36'!$A$6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'F36'!$E$6</c15:f>
                      <c15:dlblFieldTableCache>
                        <c:ptCount val="1"/>
                        <c:pt idx="0">
                          <c:v>68.3%</c:v>
                        </c:pt>
                      </c15:dlblFieldTableCache>
                    </c15:dlblFTEntry>
                  </c15:dlblFieldTable>
                  <c15:showDataLabelsRange val="0"/>
                </c:ext>
                <c:ext xmlns:c16="http://schemas.microsoft.com/office/drawing/2014/chart" uri="{C3380CC4-5D6E-409C-BE32-E72D297353CC}">
                  <c16:uniqueId val="{00000000-0F4C-4C58-850A-54115CA29EE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'F36'!$B$6:$C$6</c:f>
              <c:numCache>
                <c:formatCode>General</c:formatCode>
                <c:ptCount val="2"/>
                <c:pt idx="1">
                  <c:v>16166</c:v>
                </c:pt>
              </c:numCache>
            </c:numRef>
          </c:val>
          <c:extLst>
            <c:ext xmlns:c16="http://schemas.microsoft.com/office/drawing/2014/chart" uri="{C3380CC4-5D6E-409C-BE32-E72D297353CC}">
              <c16:uniqueId val="{00000001-0F4C-4C58-850A-54115CA29EE9}"/>
            </c:ext>
          </c:extLst>
        </c:ser>
        <c:ser>
          <c:idx val="1"/>
          <c:order val="1"/>
          <c:tx>
            <c:strRef>
              <c:f>'F36'!$A$7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'F36'!$E$7</c15:f>
                      <c15:dlblFieldTableCache>
                        <c:ptCount val="1"/>
                        <c:pt idx="0">
                          <c:v>25.1%</c:v>
                        </c:pt>
                      </c15:dlblFieldTableCache>
                    </c15:dlblFTEntry>
                  </c15:dlblFieldTable>
                  <c15:showDataLabelsRange val="0"/>
                </c:ext>
                <c:ext xmlns:c16="http://schemas.microsoft.com/office/drawing/2014/chart" uri="{C3380CC4-5D6E-409C-BE32-E72D297353CC}">
                  <c16:uniqueId val="{00000002-0F4C-4C58-850A-54115CA29EE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'F36'!$B$7:$C$7</c:f>
              <c:numCache>
                <c:formatCode>General</c:formatCode>
                <c:ptCount val="2"/>
                <c:pt idx="1">
                  <c:v>5936</c:v>
                </c:pt>
              </c:numCache>
            </c:numRef>
          </c:val>
          <c:extLst>
            <c:ext xmlns:c16="http://schemas.microsoft.com/office/drawing/2014/chart" uri="{C3380CC4-5D6E-409C-BE32-E72D297353CC}">
              <c16:uniqueId val="{00000003-0F4C-4C58-850A-54115CA29EE9}"/>
            </c:ext>
          </c:extLst>
        </c:ser>
        <c:ser>
          <c:idx val="2"/>
          <c:order val="2"/>
          <c:tx>
            <c:strRef>
              <c:f>'F36'!$A$8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'F36'!$E$8</c15:f>
                      <c15:dlblFieldTableCache>
                        <c:ptCount val="1"/>
                        <c:pt idx="0">
                          <c:v>3.5%</c:v>
                        </c:pt>
                      </c15:dlblFieldTableCache>
                    </c15:dlblFTEntry>
                  </c15:dlblFieldTable>
                  <c15:showDataLabelsRange val="0"/>
                </c:ext>
                <c:ext xmlns:c16="http://schemas.microsoft.com/office/drawing/2014/chart" uri="{C3380CC4-5D6E-409C-BE32-E72D297353CC}">
                  <c16:uniqueId val="{00000004-0F4C-4C58-850A-54115CA29EE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'F36'!$B$8:$C$8</c:f>
              <c:numCache>
                <c:formatCode>General</c:formatCode>
                <c:ptCount val="2"/>
                <c:pt idx="1">
                  <c:v>819</c:v>
                </c:pt>
              </c:numCache>
            </c:numRef>
          </c:val>
          <c:extLst>
            <c:ext xmlns:c16="http://schemas.microsoft.com/office/drawing/2014/chart" uri="{C3380CC4-5D6E-409C-BE32-E72D297353CC}">
              <c16:uniqueId val="{00000005-0F4C-4C58-850A-54115CA29EE9}"/>
            </c:ext>
          </c:extLst>
        </c:ser>
        <c:ser>
          <c:idx val="3"/>
          <c:order val="3"/>
          <c:tx>
            <c:strRef>
              <c:f>'F36'!$A$9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'F36'!$E$9</c15:f>
                      <c15:dlblFieldTableCache>
                        <c:ptCount val="1"/>
                        <c:pt idx="0">
                          <c:v>3.1%</c:v>
                        </c:pt>
                      </c15:dlblFieldTableCache>
                    </c15:dlblFTEntry>
                  </c15:dlblFieldTable>
                  <c15:showDataLabelsRange val="0"/>
                </c:ext>
                <c:ext xmlns:c16="http://schemas.microsoft.com/office/drawing/2014/chart" uri="{C3380CC4-5D6E-409C-BE32-E72D297353CC}">
                  <c16:uniqueId val="{00000006-0F4C-4C58-850A-54115CA29EE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'F36'!$B$9:$C$9</c:f>
              <c:numCache>
                <c:formatCode>#,##0</c:formatCode>
                <c:ptCount val="2"/>
                <c:pt idx="1">
                  <c:v>738</c:v>
                </c:pt>
              </c:numCache>
            </c:numRef>
          </c:val>
          <c:extLst>
            <c:ext xmlns:c16="http://schemas.microsoft.com/office/drawing/2014/chart" uri="{C3380CC4-5D6E-409C-BE32-E72D297353CC}">
              <c16:uniqueId val="{00000007-0F4C-4C58-850A-54115CA29EE9}"/>
            </c:ext>
          </c:extLst>
        </c:ser>
        <c:ser>
          <c:idx val="4"/>
          <c:order val="4"/>
          <c:tx>
            <c:strRef>
              <c:f>'F36'!$A$10</c:f>
              <c:strCache>
                <c:ptCount val="1"/>
                <c:pt idx="0">
                  <c:v>Cofinanciamientos y subsidios</c:v>
                </c:pt>
              </c:strCache>
            </c:strRef>
          </c:tx>
          <c:spPr>
            <a:solidFill>
              <a:srgbClr val="393D3F"/>
            </a:solidFill>
            <a:ln>
              <a:noFill/>
            </a:ln>
            <a:effectLst/>
          </c:spPr>
          <c:invertIfNegative val="0"/>
          <c:dLbls>
            <c:dLbl>
              <c:idx val="0"/>
              <c:tx>
                <c:rich>
                  <a:bodyPr/>
                  <a:lstStyle/>
                  <a:p>
                    <a:fld id="{C634D457-75AF-4BDB-8167-BDA18BDC00AF}" type="CELLRANGE">
                      <a:rPr lang="en-US"/>
                      <a:pPr/>
                      <a:t>[CELLRANGE]</a:t>
                    </a:fld>
                    <a:r>
                      <a:rPr lang="en-US" baseline="0"/>
                      <a:t>, </a:t>
                    </a:r>
                    <a:fld id="{A00D032A-0BC2-4B21-AFDE-D2AD4C15ACF1}"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4C-4C58-850A-54115CA29EE9}"/>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4C-4C58-850A-54115CA29EE9}"/>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Crédito individual</c:v>
                </c:pt>
              </c:strCache>
            </c:strRef>
          </c:cat>
          <c:val>
            <c:numRef>
              <c:f>'F36'!$B$10:$C$10</c:f>
              <c:numCache>
                <c:formatCode>#,##0</c:formatCode>
                <c:ptCount val="2"/>
                <c:pt idx="0">
                  <c:v>6238</c:v>
                </c:pt>
              </c:numCache>
            </c:numRef>
          </c:val>
          <c:extLst>
            <c:ext xmlns:c15="http://schemas.microsoft.com/office/drawing/2012/chart" uri="{02D57815-91ED-43cb-92C2-25804820EDAC}">
              <c15:datalabelsRange>
                <c15:f>'F36'!$D$10</c15:f>
                <c15:dlblRangeCache>
                  <c:ptCount val="1"/>
                  <c:pt idx="0">
                    <c:v>20.9%</c:v>
                  </c:pt>
                </c15:dlblRangeCache>
              </c15:datalabelsRange>
            </c:ext>
            <c:ext xmlns:c16="http://schemas.microsoft.com/office/drawing/2014/chart" uri="{C3380CC4-5D6E-409C-BE32-E72D297353CC}">
              <c16:uniqueId val="{0000000A-0F4C-4C58-850A-54115CA29EE9}"/>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'F37'!$B$7</c:f>
              <c:strCache>
                <c:ptCount val="1"/>
                <c:pt idx="0">
                  <c:v>Económica</c:v>
                </c:pt>
              </c:strCache>
            </c:strRef>
          </c:tx>
          <c:spPr>
            <a:solidFill>
              <a:srgbClr val="FBBB2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'F37'!$C$7:$F$7</c15:sqref>
                  </c15:fullRef>
                </c:ext>
              </c:extLst>
              <c:f>'F37'!$C$7:$E$7</c:f>
              <c:numCache>
                <c:formatCode>0.0%</c:formatCode>
                <c:ptCount val="3"/>
                <c:pt idx="0">
                  <c:v>2.5343917952763671E-2</c:v>
                </c:pt>
                <c:pt idx="1">
                  <c:v>5.6717922863624903E-3</c:v>
                </c:pt>
                <c:pt idx="2">
                  <c:v>0</c:v>
                </c:pt>
              </c:numCache>
            </c:numRef>
          </c:val>
          <c:extLst>
            <c:ext xmlns:c16="http://schemas.microsoft.com/office/drawing/2014/chart" uri="{C3380CC4-5D6E-409C-BE32-E72D297353CC}">
              <c16:uniqueId val="{00000000-2343-4039-A8BD-6406743FB1B0}"/>
            </c:ext>
          </c:extLst>
        </c:ser>
        <c:ser>
          <c:idx val="1"/>
          <c:order val="1"/>
          <c:tx>
            <c:strRef>
              <c:f>'F37'!$B$8</c:f>
              <c:strCache>
                <c:ptCount val="1"/>
                <c:pt idx="0">
                  <c:v>Popular</c:v>
                </c:pt>
              </c:strCache>
            </c:strRef>
          </c:tx>
          <c:spPr>
            <a:solidFill>
              <a:srgbClr val="FAD4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'F37'!$C$8:$F$8</c15:sqref>
                  </c15:fullRef>
                </c:ext>
              </c:extLst>
              <c:f>'F37'!$C$8:$E$8</c:f>
              <c:numCache>
                <c:formatCode>0.0%</c:formatCode>
                <c:ptCount val="3"/>
                <c:pt idx="0">
                  <c:v>0.52162122183324289</c:v>
                </c:pt>
                <c:pt idx="1">
                  <c:v>2.9493319889084952E-2</c:v>
                </c:pt>
                <c:pt idx="2">
                  <c:v>8.4745762711864403E-2</c:v>
                </c:pt>
              </c:numCache>
            </c:numRef>
          </c:val>
          <c:extLst>
            <c:ext xmlns:c16="http://schemas.microsoft.com/office/drawing/2014/chart" uri="{C3380CC4-5D6E-409C-BE32-E72D297353CC}">
              <c16:uniqueId val="{00000001-2343-4039-A8BD-6406743FB1B0}"/>
            </c:ext>
          </c:extLst>
        </c:ser>
        <c:ser>
          <c:idx val="2"/>
          <c:order val="2"/>
          <c:tx>
            <c:strRef>
              <c:f>'F37'!$B$9</c:f>
              <c:strCache>
                <c:ptCount val="1"/>
                <c:pt idx="0">
                  <c:v>Tradicional</c:v>
                </c:pt>
              </c:strCache>
            </c:strRef>
          </c:tx>
          <c:spPr>
            <a:solidFill>
              <a:srgbClr val="C9D0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'F37'!$C$9:$F$9</c15:sqref>
                  </c15:fullRef>
                </c:ext>
              </c:extLst>
              <c:f>'F37'!$C$9:$E$9</c:f>
              <c:numCache>
                <c:formatCode>0.0%</c:formatCode>
                <c:ptCount val="3"/>
                <c:pt idx="0">
                  <c:v>0.2676889699718949</c:v>
                </c:pt>
                <c:pt idx="1">
                  <c:v>0.14557600201663726</c:v>
                </c:pt>
                <c:pt idx="2">
                  <c:v>0.3559322033898305</c:v>
                </c:pt>
              </c:numCache>
            </c:numRef>
          </c:val>
          <c:extLst>
            <c:ext xmlns:c16="http://schemas.microsoft.com/office/drawing/2014/chart" uri="{C3380CC4-5D6E-409C-BE32-E72D297353CC}">
              <c16:uniqueId val="{00000002-2343-4039-A8BD-6406743FB1B0}"/>
            </c:ext>
          </c:extLst>
        </c:ser>
        <c:ser>
          <c:idx val="3"/>
          <c:order val="3"/>
          <c:tx>
            <c:strRef>
              <c:f>'F37'!$B$10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'F37'!$C$10:$F$10</c15:sqref>
                  </c15:fullRef>
                </c:ext>
              </c:extLst>
              <c:f>'F37'!$C$10:$E$10</c:f>
              <c:numCache>
                <c:formatCode>0.0%</c:formatCode>
                <c:ptCount val="3"/>
                <c:pt idx="0">
                  <c:v>0.14072284404122085</c:v>
                </c:pt>
                <c:pt idx="1">
                  <c:v>0.41152004033274514</c:v>
                </c:pt>
                <c:pt idx="2">
                  <c:v>0.4989406779661017</c:v>
                </c:pt>
              </c:numCache>
            </c:numRef>
          </c:val>
          <c:extLst>
            <c:ext xmlns:c16="http://schemas.microsoft.com/office/drawing/2014/chart" uri="{C3380CC4-5D6E-409C-BE32-E72D297353CC}">
              <c16:uniqueId val="{00000003-2343-4039-A8BD-6406743FB1B0}"/>
            </c:ext>
          </c:extLst>
        </c:ser>
        <c:ser>
          <c:idx val="4"/>
          <c:order val="4"/>
          <c:tx>
            <c:strRef>
              <c:f>'F37'!$B$11</c:f>
              <c:strCache>
                <c:ptCount val="1"/>
                <c:pt idx="0">
                  <c:v>Residencial</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'F37'!$C$11:$F$11</c15:sqref>
                  </c15:fullRef>
                </c:ext>
              </c:extLst>
              <c:f>'F37'!$C$11:$E$11</c:f>
              <c:numCache>
                <c:formatCode>0.0%</c:formatCode>
                <c:ptCount val="3"/>
                <c:pt idx="0">
                  <c:v>3.9741630097135251E-2</c:v>
                </c:pt>
                <c:pt idx="1">
                  <c:v>0.28384169397529618</c:v>
                </c:pt>
                <c:pt idx="2">
                  <c:v>5.5084745762711863E-2</c:v>
                </c:pt>
              </c:numCache>
            </c:numRef>
          </c:val>
          <c:extLst>
            <c:ext xmlns:c16="http://schemas.microsoft.com/office/drawing/2014/chart" uri="{C3380CC4-5D6E-409C-BE32-E72D297353CC}">
              <c16:uniqueId val="{00000004-2343-4039-A8BD-6406743FB1B0}"/>
            </c:ext>
          </c:extLst>
        </c:ser>
        <c:ser>
          <c:idx val="5"/>
          <c:order val="5"/>
          <c:tx>
            <c:strRef>
              <c:f>'F37'!$B$12</c:f>
              <c:strCache>
                <c:ptCount val="1"/>
                <c:pt idx="0">
                  <c:v>Residencial plus</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'F37'!$C$12:$F$12</c15:sqref>
                  </c15:fullRef>
                </c:ext>
              </c:extLst>
              <c:f>'F37'!$C$12:$E$12</c:f>
              <c:numCache>
                <c:formatCode>0.0%</c:formatCode>
                <c:ptCount val="3"/>
                <c:pt idx="0">
                  <c:v>4.8814161037424187E-3</c:v>
                </c:pt>
                <c:pt idx="1">
                  <c:v>0.12389715149987396</c:v>
                </c:pt>
                <c:pt idx="2">
                  <c:v>5.2966101694915252E-3</c:v>
                </c:pt>
              </c:numCache>
            </c:numRef>
          </c:val>
          <c:extLst>
            <c:ext xmlns:c16="http://schemas.microsoft.com/office/drawing/2014/chart" uri="{C3380CC4-5D6E-409C-BE32-E72D297353CC}">
              <c16:uniqueId val="{00000005-2343-4039-A8BD-6406743FB1B0}"/>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'F38'!$F$6</c:f>
              <c:strCache>
                <c:ptCount val="1"/>
                <c:pt idx="0">
                  <c:v>Nacional</c:v>
                </c:pt>
              </c:strCache>
            </c:strRef>
          </c:tx>
          <c:spPr>
            <a:solidFill>
              <a:srgbClr val="FFC000"/>
            </a:solidFill>
            <a:ln w="0" cmpd="sng">
              <a:noFill/>
              <a:prstDash val="solid"/>
            </a:ln>
          </c:spPr>
          <c:invertIfNegative val="0"/>
          <c:dPt>
            <c:idx val="0"/>
            <c:invertIfNegative val="0"/>
            <c:bubble3D val="0"/>
            <c:extLst>
              <c:ext xmlns:c16="http://schemas.microsoft.com/office/drawing/2014/chart" uri="{C3380CC4-5D6E-409C-BE32-E72D297353CC}">
                <c16:uniqueId val="{00000000-3951-465E-BACE-DAB0EBBB85BD}"/>
              </c:ext>
            </c:extLst>
          </c:dPt>
          <c:dPt>
            <c:idx val="1"/>
            <c:invertIfNegative val="0"/>
            <c:bubble3D val="0"/>
            <c:extLst>
              <c:ext xmlns:c16="http://schemas.microsoft.com/office/drawing/2014/chart" uri="{C3380CC4-5D6E-409C-BE32-E72D297353CC}">
                <c16:uniqueId val="{00000001-3951-465E-BACE-DAB0EBBB85BD}"/>
              </c:ext>
            </c:extLst>
          </c:dPt>
          <c:dPt>
            <c:idx val="2"/>
            <c:invertIfNegative val="0"/>
            <c:bubble3D val="0"/>
            <c:extLst>
              <c:ext xmlns:c16="http://schemas.microsoft.com/office/drawing/2014/chart" uri="{C3380CC4-5D6E-409C-BE32-E72D297353CC}">
                <c16:uniqueId val="{00000002-3951-465E-BACE-DAB0EBBB85BD}"/>
              </c:ext>
            </c:extLst>
          </c:dPt>
          <c:dPt>
            <c:idx val="3"/>
            <c:invertIfNegative val="0"/>
            <c:bubble3D val="0"/>
            <c:extLst>
              <c:ext xmlns:c16="http://schemas.microsoft.com/office/drawing/2014/chart" uri="{C3380CC4-5D6E-409C-BE32-E72D297353CC}">
                <c16:uniqueId val="{00000003-3951-465E-BACE-DAB0EBBB85BD}"/>
              </c:ext>
            </c:extLst>
          </c:dPt>
          <c:dPt>
            <c:idx val="4"/>
            <c:invertIfNegative val="0"/>
            <c:bubble3D val="0"/>
            <c:extLst>
              <c:ext xmlns:c16="http://schemas.microsoft.com/office/drawing/2014/chart" uri="{C3380CC4-5D6E-409C-BE32-E72D297353CC}">
                <c16:uniqueId val="{00000004-3951-465E-BACE-DAB0EBBB85BD}"/>
              </c:ext>
            </c:extLst>
          </c:dPt>
          <c:dPt>
            <c:idx val="5"/>
            <c:invertIfNegative val="0"/>
            <c:bubble3D val="0"/>
            <c:extLst>
              <c:ext xmlns:c16="http://schemas.microsoft.com/office/drawing/2014/chart" uri="{C3380CC4-5D6E-409C-BE32-E72D297353CC}">
                <c16:uniqueId val="{00000005-3951-465E-BACE-DAB0EBBB85BD}"/>
              </c:ext>
            </c:extLst>
          </c:dPt>
          <c:dPt>
            <c:idx val="6"/>
            <c:invertIfNegative val="0"/>
            <c:bubble3D val="0"/>
            <c:extLst>
              <c:ext xmlns:c16="http://schemas.microsoft.com/office/drawing/2014/chart" uri="{C3380CC4-5D6E-409C-BE32-E72D297353CC}">
                <c16:uniqueId val="{00000006-3951-465E-BACE-DAB0EBBB85BD}"/>
              </c:ext>
            </c:extLst>
          </c:dPt>
          <c:dPt>
            <c:idx val="7"/>
            <c:invertIfNegative val="0"/>
            <c:bubble3D val="0"/>
            <c:extLst>
              <c:ext xmlns:c16="http://schemas.microsoft.com/office/drawing/2014/chart" uri="{C3380CC4-5D6E-409C-BE32-E72D297353CC}">
                <c16:uniqueId val="{00000007-3951-465E-BACE-DAB0EBBB85BD}"/>
              </c:ext>
            </c:extLst>
          </c:dPt>
          <c:dPt>
            <c:idx val="8"/>
            <c:invertIfNegative val="0"/>
            <c:bubble3D val="0"/>
            <c:extLst>
              <c:ext xmlns:c16="http://schemas.microsoft.com/office/drawing/2014/chart" uri="{C3380CC4-5D6E-409C-BE32-E72D297353CC}">
                <c16:uniqueId val="{00000008-3951-465E-BACE-DAB0EBBB85BD}"/>
              </c:ext>
            </c:extLst>
          </c:dPt>
          <c:dPt>
            <c:idx val="9"/>
            <c:invertIfNegative val="0"/>
            <c:bubble3D val="0"/>
            <c:spPr>
              <a:solidFill>
                <a:srgbClr val="95682B"/>
              </a:solidFill>
              <a:ln w="0" cmpd="sng">
                <a:noFill/>
                <a:prstDash val="solid"/>
              </a:ln>
            </c:spPr>
            <c:extLst>
              <c:ext xmlns:c16="http://schemas.microsoft.com/office/drawing/2014/chart" uri="{C3380CC4-5D6E-409C-BE32-E72D297353CC}">
                <c16:uniqueId val="{0000000A-3951-465E-BACE-DAB0EBBB85BD}"/>
              </c:ext>
            </c:extLst>
          </c:dPt>
          <c:dPt>
            <c:idx val="10"/>
            <c:invertIfNegative val="0"/>
            <c:bubble3D val="0"/>
            <c:extLst>
              <c:ext xmlns:c16="http://schemas.microsoft.com/office/drawing/2014/chart" uri="{C3380CC4-5D6E-409C-BE32-E72D297353CC}">
                <c16:uniqueId val="{0000000B-3951-465E-BACE-DAB0EBBB85BD}"/>
              </c:ext>
            </c:extLst>
          </c:dPt>
          <c:dPt>
            <c:idx val="11"/>
            <c:invertIfNegative val="0"/>
            <c:bubble3D val="0"/>
            <c:extLst>
              <c:ext xmlns:c16="http://schemas.microsoft.com/office/drawing/2014/chart" uri="{C3380CC4-5D6E-409C-BE32-E72D297353CC}">
                <c16:uniqueId val="{0000000C-3951-465E-BACE-DAB0EBBB85BD}"/>
              </c:ext>
            </c:extLst>
          </c:dPt>
          <c:dPt>
            <c:idx val="12"/>
            <c:invertIfNegative val="0"/>
            <c:bubble3D val="0"/>
            <c:extLst>
              <c:ext xmlns:c16="http://schemas.microsoft.com/office/drawing/2014/chart" uri="{C3380CC4-5D6E-409C-BE32-E72D297353CC}">
                <c16:uniqueId val="{0000000D-3951-465E-BACE-DAB0EBBB85BD}"/>
              </c:ext>
            </c:extLst>
          </c:dPt>
          <c:dPt>
            <c:idx val="13"/>
            <c:invertIfNegative val="0"/>
            <c:bubble3D val="0"/>
            <c:extLst>
              <c:ext xmlns:c16="http://schemas.microsoft.com/office/drawing/2014/chart" uri="{C3380CC4-5D6E-409C-BE32-E72D297353CC}">
                <c16:uniqueId val="{0000000E-3951-465E-BACE-DAB0EBBB85BD}"/>
              </c:ext>
            </c:extLst>
          </c:dPt>
          <c:dPt>
            <c:idx val="14"/>
            <c:invertIfNegative val="0"/>
            <c:bubble3D val="0"/>
            <c:extLst>
              <c:ext xmlns:c16="http://schemas.microsoft.com/office/drawing/2014/chart" uri="{C3380CC4-5D6E-409C-BE32-E72D297353CC}">
                <c16:uniqueId val="{0000000F-3951-465E-BACE-DAB0EBBB85BD}"/>
              </c:ext>
            </c:extLst>
          </c:dPt>
          <c:dPt>
            <c:idx val="16"/>
            <c:invertIfNegative val="0"/>
            <c:bubble3D val="0"/>
            <c:extLst>
              <c:ext xmlns:c16="http://schemas.microsoft.com/office/drawing/2014/chart" uri="{C3380CC4-5D6E-409C-BE32-E72D297353CC}">
                <c16:uniqueId val="{00000010-3951-465E-BACE-DAB0EBBB85BD}"/>
              </c:ext>
            </c:extLst>
          </c:dPt>
          <c:dPt>
            <c:idx val="17"/>
            <c:invertIfNegative val="0"/>
            <c:bubble3D val="0"/>
            <c:extLst>
              <c:ext xmlns:c16="http://schemas.microsoft.com/office/drawing/2014/chart" uri="{C3380CC4-5D6E-409C-BE32-E72D297353CC}">
                <c16:uniqueId val="{00000011-3951-465E-BACE-DAB0EBBB85BD}"/>
              </c:ext>
            </c:extLst>
          </c:dPt>
          <c:dPt>
            <c:idx val="18"/>
            <c:invertIfNegative val="0"/>
            <c:bubble3D val="0"/>
            <c:extLst>
              <c:ext xmlns:c16="http://schemas.microsoft.com/office/drawing/2014/chart" uri="{C3380CC4-5D6E-409C-BE32-E72D297353CC}">
                <c16:uniqueId val="{00000012-3951-465E-BACE-DAB0EBBB85BD}"/>
              </c:ext>
            </c:extLst>
          </c:dPt>
          <c:dPt>
            <c:idx val="19"/>
            <c:invertIfNegative val="0"/>
            <c:bubble3D val="0"/>
            <c:extLst>
              <c:ext xmlns:c16="http://schemas.microsoft.com/office/drawing/2014/chart" uri="{C3380CC4-5D6E-409C-BE32-E72D297353CC}">
                <c16:uniqueId val="{00000013-3951-465E-BACE-DAB0EBBB85BD}"/>
              </c:ext>
            </c:extLst>
          </c:dPt>
          <c:dPt>
            <c:idx val="20"/>
            <c:invertIfNegative val="0"/>
            <c:bubble3D val="0"/>
            <c:extLst>
              <c:ext xmlns:c16="http://schemas.microsoft.com/office/drawing/2014/chart" uri="{C3380CC4-5D6E-409C-BE32-E72D297353CC}">
                <c16:uniqueId val="{00000014-3951-465E-BACE-DAB0EBBB85BD}"/>
              </c:ext>
            </c:extLst>
          </c:dPt>
          <c:dPt>
            <c:idx val="22"/>
            <c:invertIfNegative val="0"/>
            <c:bubble3D val="0"/>
            <c:spPr>
              <a:solidFill>
                <a:srgbClr val="95682B"/>
              </a:solidFill>
              <a:ln w="0" cmpd="sng">
                <a:noFill/>
                <a:prstDash val="solid"/>
              </a:ln>
            </c:spPr>
            <c:extLst>
              <c:ext xmlns:c16="http://schemas.microsoft.com/office/drawing/2014/chart" uri="{C3380CC4-5D6E-409C-BE32-E72D297353CC}">
                <c16:uniqueId val="{00000016-3951-465E-BACE-DAB0EBBB85BD}"/>
              </c:ext>
            </c:extLst>
          </c:dPt>
          <c:dPt>
            <c:idx val="23"/>
            <c:invertIfNegative val="0"/>
            <c:bubble3D val="0"/>
            <c:extLst>
              <c:ext xmlns:c16="http://schemas.microsoft.com/office/drawing/2014/chart" uri="{C3380CC4-5D6E-409C-BE32-E72D297353CC}">
                <c16:uniqueId val="{00000017-3951-465E-BACE-DAB0EBBB85BD}"/>
              </c:ext>
            </c:extLst>
          </c:dPt>
          <c:dPt>
            <c:idx val="24"/>
            <c:invertIfNegative val="0"/>
            <c:bubble3D val="0"/>
            <c:extLst>
              <c:ext xmlns:c16="http://schemas.microsoft.com/office/drawing/2014/chart" uri="{C3380CC4-5D6E-409C-BE32-E72D297353CC}">
                <c16:uniqueId val="{00000018-3951-465E-BACE-DAB0EBBB85BD}"/>
              </c:ext>
            </c:extLst>
          </c:dPt>
          <c:dPt>
            <c:idx val="26"/>
            <c:invertIfNegative val="0"/>
            <c:bubble3D val="0"/>
            <c:extLst>
              <c:ext xmlns:c16="http://schemas.microsoft.com/office/drawing/2014/chart" uri="{C3380CC4-5D6E-409C-BE32-E72D297353CC}">
                <c16:uniqueId val="{00000019-3951-465E-BACE-DAB0EBBB85BD}"/>
              </c:ext>
            </c:extLst>
          </c:dPt>
          <c:dPt>
            <c:idx val="27"/>
            <c:invertIfNegative val="0"/>
            <c:bubble3D val="0"/>
            <c:extLst>
              <c:ext xmlns:c16="http://schemas.microsoft.com/office/drawing/2014/chart" uri="{C3380CC4-5D6E-409C-BE32-E72D297353CC}">
                <c16:uniqueId val="{0000001A-3951-465E-BACE-DAB0EBBB85BD}"/>
              </c:ext>
            </c:extLst>
          </c:dPt>
          <c:dPt>
            <c:idx val="28"/>
            <c:invertIfNegative val="0"/>
            <c:bubble3D val="0"/>
            <c:extLst>
              <c:ext xmlns:c16="http://schemas.microsoft.com/office/drawing/2014/chart" uri="{C3380CC4-5D6E-409C-BE32-E72D297353CC}">
                <c16:uniqueId val="{0000001B-3951-465E-BACE-DAB0EBBB85BD}"/>
              </c:ext>
            </c:extLst>
          </c:dPt>
          <c:dPt>
            <c:idx val="30"/>
            <c:invertIfNegative val="0"/>
            <c:bubble3D val="0"/>
            <c:extLst>
              <c:ext xmlns:c16="http://schemas.microsoft.com/office/drawing/2014/chart" uri="{C3380CC4-5D6E-409C-BE32-E72D297353CC}">
                <c16:uniqueId val="{0000001C-3951-465E-BACE-DAB0EBBB85BD}"/>
              </c:ext>
            </c:extLst>
          </c:dPt>
          <c:dPt>
            <c:idx val="31"/>
            <c:invertIfNegative val="0"/>
            <c:bubble3D val="0"/>
            <c:extLst>
              <c:ext xmlns:c16="http://schemas.microsoft.com/office/drawing/2014/chart" uri="{C3380CC4-5D6E-409C-BE32-E72D297353CC}">
                <c16:uniqueId val="{0000001D-3951-465E-BACE-DAB0EBBB85BD}"/>
              </c:ext>
            </c:extLst>
          </c:dPt>
          <c:dPt>
            <c:idx val="32"/>
            <c:invertIfNegative val="0"/>
            <c:bubble3D val="0"/>
            <c:extLst>
              <c:ext xmlns:c16="http://schemas.microsoft.com/office/drawing/2014/chart" uri="{C3380CC4-5D6E-409C-BE32-E72D297353CC}">
                <c16:uniqueId val="{0000001E-3951-465E-BACE-DAB0EBBB85BD}"/>
              </c:ext>
            </c:extLst>
          </c:dPt>
          <c:dPt>
            <c:idx val="34"/>
            <c:invertIfNegative val="0"/>
            <c:bubble3D val="0"/>
            <c:spPr>
              <a:solidFill>
                <a:srgbClr val="95682B"/>
              </a:solidFill>
              <a:ln w="0" cmpd="sng">
                <a:noFill/>
                <a:prstDash val="solid"/>
              </a:ln>
            </c:spPr>
            <c:extLst>
              <c:ext xmlns:c16="http://schemas.microsoft.com/office/drawing/2014/chart" uri="{C3380CC4-5D6E-409C-BE32-E72D297353CC}">
                <c16:uniqueId val="{00000020-3951-465E-BACE-DAB0EBBB85BD}"/>
              </c:ext>
            </c:extLst>
          </c:dPt>
          <c:dPt>
            <c:idx val="35"/>
            <c:invertIfNegative val="0"/>
            <c:bubble3D val="0"/>
            <c:extLst>
              <c:ext xmlns:c16="http://schemas.microsoft.com/office/drawing/2014/chart" uri="{C3380CC4-5D6E-409C-BE32-E72D297353CC}">
                <c16:uniqueId val="{00000021-3951-465E-BACE-DAB0EBBB85BD}"/>
              </c:ext>
            </c:extLst>
          </c:dPt>
          <c:dPt>
            <c:idx val="36"/>
            <c:invertIfNegative val="0"/>
            <c:bubble3D val="0"/>
            <c:extLst>
              <c:ext xmlns:c16="http://schemas.microsoft.com/office/drawing/2014/chart" uri="{C3380CC4-5D6E-409C-BE32-E72D297353CC}">
                <c16:uniqueId val="{00000022-3951-465E-BACE-DAB0EBBB85BD}"/>
              </c:ext>
            </c:extLst>
          </c:dPt>
          <c:dPt>
            <c:idx val="37"/>
            <c:invertIfNegative val="0"/>
            <c:bubble3D val="0"/>
            <c:extLst>
              <c:ext xmlns:c16="http://schemas.microsoft.com/office/drawing/2014/chart" uri="{C3380CC4-5D6E-409C-BE32-E72D297353CC}">
                <c16:uniqueId val="{00000023-3951-465E-BACE-DAB0EBBB85BD}"/>
              </c:ext>
            </c:extLst>
          </c:dPt>
          <c:dPt>
            <c:idx val="38"/>
            <c:invertIfNegative val="0"/>
            <c:bubble3D val="0"/>
            <c:extLst>
              <c:ext xmlns:c16="http://schemas.microsoft.com/office/drawing/2014/chart" uri="{C3380CC4-5D6E-409C-BE32-E72D297353CC}">
                <c16:uniqueId val="{00000024-3951-465E-BACE-DAB0EBBB85BD}"/>
              </c:ext>
            </c:extLst>
          </c:dPt>
          <c:dPt>
            <c:idx val="39"/>
            <c:invertIfNegative val="0"/>
            <c:bubble3D val="0"/>
            <c:extLst>
              <c:ext xmlns:c16="http://schemas.microsoft.com/office/drawing/2014/chart" uri="{C3380CC4-5D6E-409C-BE32-E72D297353CC}">
                <c16:uniqueId val="{00000025-3951-465E-BACE-DAB0EBBB85BD}"/>
              </c:ext>
            </c:extLst>
          </c:dPt>
          <c:dPt>
            <c:idx val="40"/>
            <c:invertIfNegative val="0"/>
            <c:bubble3D val="0"/>
            <c:extLst>
              <c:ext xmlns:c16="http://schemas.microsoft.com/office/drawing/2014/chart" uri="{C3380CC4-5D6E-409C-BE32-E72D297353CC}">
                <c16:uniqueId val="{00000026-3951-465E-BACE-DAB0EBBB85BD}"/>
              </c:ext>
            </c:extLst>
          </c:dPt>
          <c:dPt>
            <c:idx val="42"/>
            <c:invertIfNegative val="0"/>
            <c:bubble3D val="0"/>
            <c:extLst>
              <c:ext xmlns:c16="http://schemas.microsoft.com/office/drawing/2014/chart" uri="{C3380CC4-5D6E-409C-BE32-E72D297353CC}">
                <c16:uniqueId val="{00000027-3951-465E-BACE-DAB0EBBB85BD}"/>
              </c:ext>
            </c:extLst>
          </c:dPt>
          <c:dPt>
            <c:idx val="43"/>
            <c:invertIfNegative val="0"/>
            <c:bubble3D val="0"/>
            <c:extLst>
              <c:ext xmlns:c16="http://schemas.microsoft.com/office/drawing/2014/chart" uri="{C3380CC4-5D6E-409C-BE32-E72D297353CC}">
                <c16:uniqueId val="{00000028-3951-465E-BACE-DAB0EBBB85BD}"/>
              </c:ext>
            </c:extLst>
          </c:dPt>
          <c:dPt>
            <c:idx val="44"/>
            <c:invertIfNegative val="0"/>
            <c:bubble3D val="0"/>
            <c:extLst>
              <c:ext xmlns:c16="http://schemas.microsoft.com/office/drawing/2014/chart" uri="{C3380CC4-5D6E-409C-BE32-E72D297353CC}">
                <c16:uniqueId val="{00000029-3951-465E-BACE-DAB0EBBB85BD}"/>
              </c:ext>
            </c:extLst>
          </c:dPt>
          <c:dPt>
            <c:idx val="45"/>
            <c:invertIfNegative val="0"/>
            <c:bubble3D val="0"/>
            <c:spPr>
              <a:solidFill>
                <a:srgbClr val="95682B"/>
              </a:solidFill>
              <a:ln w="0" cmpd="sng">
                <a:noFill/>
                <a:prstDash val="solid"/>
              </a:ln>
            </c:spPr>
            <c:extLst>
              <c:ext xmlns:c16="http://schemas.microsoft.com/office/drawing/2014/chart" uri="{C3380CC4-5D6E-409C-BE32-E72D297353CC}">
                <c16:uniqueId val="{0000002B-3951-465E-BACE-DAB0EBBB85BD}"/>
              </c:ext>
            </c:extLst>
          </c:dPt>
          <c:dPt>
            <c:idx val="46"/>
            <c:invertIfNegative val="0"/>
            <c:bubble3D val="0"/>
            <c:extLst>
              <c:ext xmlns:c16="http://schemas.microsoft.com/office/drawing/2014/chart" uri="{C3380CC4-5D6E-409C-BE32-E72D297353CC}">
                <c16:uniqueId val="{0000002C-3951-465E-BACE-DAB0EBBB85BD}"/>
              </c:ext>
            </c:extLst>
          </c:dPt>
          <c:dPt>
            <c:idx val="47"/>
            <c:invertIfNegative val="0"/>
            <c:bubble3D val="0"/>
            <c:extLst>
              <c:ext xmlns:c16="http://schemas.microsoft.com/office/drawing/2014/chart" uri="{C3380CC4-5D6E-409C-BE32-E72D297353CC}">
                <c16:uniqueId val="{0000002D-3951-465E-BACE-DAB0EBBB85BD}"/>
              </c:ext>
            </c:extLst>
          </c:dPt>
          <c:dPt>
            <c:idx val="48"/>
            <c:invertIfNegative val="0"/>
            <c:bubble3D val="0"/>
            <c:extLst>
              <c:ext xmlns:c16="http://schemas.microsoft.com/office/drawing/2014/chart" uri="{C3380CC4-5D6E-409C-BE32-E72D297353CC}">
                <c16:uniqueId val="{0000002E-3951-465E-BACE-DAB0EBBB85BD}"/>
              </c:ext>
            </c:extLst>
          </c:dPt>
          <c:dPt>
            <c:idx val="49"/>
            <c:invertIfNegative val="0"/>
            <c:bubble3D val="0"/>
            <c:extLst>
              <c:ext xmlns:c16="http://schemas.microsoft.com/office/drawing/2014/chart" uri="{C3380CC4-5D6E-409C-BE32-E72D297353CC}">
                <c16:uniqueId val="{0000002F-3951-465E-BACE-DAB0EBBB85BD}"/>
              </c:ext>
            </c:extLst>
          </c:dPt>
          <c:dPt>
            <c:idx val="50"/>
            <c:invertIfNegative val="0"/>
            <c:bubble3D val="0"/>
            <c:extLst>
              <c:ext xmlns:c16="http://schemas.microsoft.com/office/drawing/2014/chart" uri="{C3380CC4-5D6E-409C-BE32-E72D297353CC}">
                <c16:uniqueId val="{00000030-3951-465E-BACE-DAB0EBBB85BD}"/>
              </c:ext>
            </c:extLst>
          </c:dPt>
          <c:dPt>
            <c:idx val="51"/>
            <c:invertIfNegative val="0"/>
            <c:bubble3D val="0"/>
            <c:extLst>
              <c:ext xmlns:c16="http://schemas.microsoft.com/office/drawing/2014/chart" uri="{C3380CC4-5D6E-409C-BE32-E72D297353CC}">
                <c16:uniqueId val="{00000031-3951-465E-BACE-DAB0EBBB85BD}"/>
              </c:ext>
            </c:extLst>
          </c:dPt>
          <c:dPt>
            <c:idx val="52"/>
            <c:invertIfNegative val="0"/>
            <c:bubble3D val="0"/>
            <c:extLst>
              <c:ext xmlns:c16="http://schemas.microsoft.com/office/drawing/2014/chart" uri="{C3380CC4-5D6E-409C-BE32-E72D297353CC}">
                <c16:uniqueId val="{00000032-3951-465E-BACE-DAB0EBBB85BD}"/>
              </c:ext>
            </c:extLst>
          </c:dPt>
          <c:dPt>
            <c:idx val="53"/>
            <c:invertIfNegative val="0"/>
            <c:bubble3D val="0"/>
            <c:extLst>
              <c:ext xmlns:c16="http://schemas.microsoft.com/office/drawing/2014/chart" uri="{C3380CC4-5D6E-409C-BE32-E72D297353CC}">
                <c16:uniqueId val="{00000033-3951-465E-BACE-DAB0EBBB85BD}"/>
              </c:ext>
            </c:extLst>
          </c:dPt>
          <c:dPt>
            <c:idx val="54"/>
            <c:invertIfNegative val="0"/>
            <c:bubble3D val="0"/>
            <c:extLst>
              <c:ext xmlns:c16="http://schemas.microsoft.com/office/drawing/2014/chart" uri="{C3380CC4-5D6E-409C-BE32-E72D297353CC}">
                <c16:uniqueId val="{00000034-3951-465E-BACE-DAB0EBBB85BD}"/>
              </c:ext>
            </c:extLst>
          </c:dPt>
          <c:dPt>
            <c:idx val="55"/>
            <c:invertIfNegative val="0"/>
            <c:bubble3D val="0"/>
            <c:extLst>
              <c:ext xmlns:c16="http://schemas.microsoft.com/office/drawing/2014/chart" uri="{C3380CC4-5D6E-409C-BE32-E72D297353CC}">
                <c16:uniqueId val="{00000035-3951-465E-BACE-DAB0EBBB85BD}"/>
              </c:ext>
            </c:extLst>
          </c:dPt>
          <c:dPt>
            <c:idx val="56"/>
            <c:invertIfNegative val="0"/>
            <c:bubble3D val="0"/>
            <c:extLst>
              <c:ext xmlns:c16="http://schemas.microsoft.com/office/drawing/2014/chart" uri="{C3380CC4-5D6E-409C-BE32-E72D297353CC}">
                <c16:uniqueId val="{00000036-3951-465E-BACE-DAB0EBBB85BD}"/>
              </c:ext>
            </c:extLst>
          </c:dPt>
          <c:dPt>
            <c:idx val="57"/>
            <c:invertIfNegative val="0"/>
            <c:bubble3D val="0"/>
            <c:spPr>
              <a:solidFill>
                <a:srgbClr val="95682B"/>
              </a:solidFill>
              <a:ln w="0" cmpd="sng">
                <a:noFill/>
                <a:prstDash val="solid"/>
              </a:ln>
            </c:spPr>
            <c:extLst>
              <c:ext xmlns:c16="http://schemas.microsoft.com/office/drawing/2014/chart" uri="{C3380CC4-5D6E-409C-BE32-E72D297353CC}">
                <c16:uniqueId val="{00000038-3951-465E-BACE-DAB0EBBB85BD}"/>
              </c:ext>
            </c:extLst>
          </c:dPt>
          <c:dPt>
            <c:idx val="58"/>
            <c:invertIfNegative val="0"/>
            <c:bubble3D val="0"/>
            <c:extLst>
              <c:ext xmlns:c16="http://schemas.microsoft.com/office/drawing/2014/chart" uri="{C3380CC4-5D6E-409C-BE32-E72D297353CC}">
                <c16:uniqueId val="{00000039-3951-465E-BACE-DAB0EBBB85BD}"/>
              </c:ext>
            </c:extLst>
          </c:dPt>
          <c:dPt>
            <c:idx val="59"/>
            <c:invertIfNegative val="0"/>
            <c:bubble3D val="0"/>
            <c:extLst>
              <c:ext xmlns:c16="http://schemas.microsoft.com/office/drawing/2014/chart" uri="{C3380CC4-5D6E-409C-BE32-E72D297353CC}">
                <c16:uniqueId val="{0000003A-3951-465E-BACE-DAB0EBBB85BD}"/>
              </c:ext>
            </c:extLst>
          </c:dPt>
          <c:dPt>
            <c:idx val="60"/>
            <c:invertIfNegative val="0"/>
            <c:bubble3D val="0"/>
            <c:extLst>
              <c:ext xmlns:c16="http://schemas.microsoft.com/office/drawing/2014/chart" uri="{C3380CC4-5D6E-409C-BE32-E72D297353CC}">
                <c16:uniqueId val="{0000003B-3951-465E-BACE-DAB0EBBB85BD}"/>
              </c:ext>
            </c:extLst>
          </c:dPt>
          <c:dPt>
            <c:idx val="61"/>
            <c:invertIfNegative val="0"/>
            <c:bubble3D val="0"/>
            <c:extLst>
              <c:ext xmlns:c16="http://schemas.microsoft.com/office/drawing/2014/chart" uri="{C3380CC4-5D6E-409C-BE32-E72D297353CC}">
                <c16:uniqueId val="{0000003C-3951-465E-BACE-DAB0EBBB85BD}"/>
              </c:ext>
            </c:extLst>
          </c:dPt>
          <c:dPt>
            <c:idx val="62"/>
            <c:invertIfNegative val="0"/>
            <c:bubble3D val="0"/>
            <c:extLst>
              <c:ext xmlns:c16="http://schemas.microsoft.com/office/drawing/2014/chart" uri="{C3380CC4-5D6E-409C-BE32-E72D297353CC}">
                <c16:uniqueId val="{0000003D-3951-465E-BACE-DAB0EBBB85BD}"/>
              </c:ext>
            </c:extLst>
          </c:dPt>
          <c:dPt>
            <c:idx val="63"/>
            <c:invertIfNegative val="0"/>
            <c:bubble3D val="0"/>
            <c:extLst>
              <c:ext xmlns:c16="http://schemas.microsoft.com/office/drawing/2014/chart" uri="{C3380CC4-5D6E-409C-BE32-E72D297353CC}">
                <c16:uniqueId val="{0000003E-3951-465E-BACE-DAB0EBBB85BD}"/>
              </c:ext>
            </c:extLst>
          </c:dPt>
          <c:dPt>
            <c:idx val="64"/>
            <c:invertIfNegative val="0"/>
            <c:bubble3D val="0"/>
            <c:extLst>
              <c:ext xmlns:c16="http://schemas.microsoft.com/office/drawing/2014/chart" uri="{C3380CC4-5D6E-409C-BE32-E72D297353CC}">
                <c16:uniqueId val="{0000003F-3951-465E-BACE-DAB0EBBB85BD}"/>
              </c:ext>
            </c:extLst>
          </c:dPt>
          <c:dPt>
            <c:idx val="65"/>
            <c:invertIfNegative val="0"/>
            <c:bubble3D val="0"/>
            <c:extLst>
              <c:ext xmlns:c16="http://schemas.microsoft.com/office/drawing/2014/chart" uri="{C3380CC4-5D6E-409C-BE32-E72D297353CC}">
                <c16:uniqueId val="{00000040-3951-465E-BACE-DAB0EBBB85BD}"/>
              </c:ext>
            </c:extLst>
          </c:dPt>
          <c:dPt>
            <c:idx val="66"/>
            <c:invertIfNegative val="0"/>
            <c:bubble3D val="0"/>
            <c:extLst>
              <c:ext xmlns:c16="http://schemas.microsoft.com/office/drawing/2014/chart" uri="{C3380CC4-5D6E-409C-BE32-E72D297353CC}">
                <c16:uniqueId val="{00000041-3951-465E-BACE-DAB0EBBB85BD}"/>
              </c:ext>
            </c:extLst>
          </c:dPt>
          <c:dPt>
            <c:idx val="67"/>
            <c:invertIfNegative val="0"/>
            <c:bubble3D val="0"/>
            <c:extLst>
              <c:ext xmlns:c16="http://schemas.microsoft.com/office/drawing/2014/chart" uri="{C3380CC4-5D6E-409C-BE32-E72D297353CC}">
                <c16:uniqueId val="{00000042-3951-465E-BACE-DAB0EBBB85BD}"/>
              </c:ext>
            </c:extLst>
          </c:dPt>
          <c:dPt>
            <c:idx val="68"/>
            <c:invertIfNegative val="0"/>
            <c:bubble3D val="0"/>
            <c:extLst>
              <c:ext xmlns:c16="http://schemas.microsoft.com/office/drawing/2014/chart" uri="{C3380CC4-5D6E-409C-BE32-E72D297353CC}">
                <c16:uniqueId val="{00000043-3951-465E-BACE-DAB0EBBB85BD}"/>
              </c:ext>
            </c:extLst>
          </c:dPt>
          <c:dPt>
            <c:idx val="70"/>
            <c:invertIfNegative val="0"/>
            <c:bubble3D val="0"/>
            <c:spPr>
              <a:solidFill>
                <a:srgbClr val="95682B"/>
              </a:solidFill>
              <a:ln w="0" cmpd="sng">
                <a:noFill/>
                <a:prstDash val="solid"/>
              </a:ln>
            </c:spPr>
            <c:extLst>
              <c:ext xmlns:c16="http://schemas.microsoft.com/office/drawing/2014/chart" uri="{C3380CC4-5D6E-409C-BE32-E72D297353CC}">
                <c16:uniqueId val="{00000045-3951-465E-BACE-DAB0EBBB85BD}"/>
              </c:ext>
            </c:extLst>
          </c:dPt>
          <c:dPt>
            <c:idx val="71"/>
            <c:invertIfNegative val="0"/>
            <c:bubble3D val="0"/>
            <c:extLst>
              <c:ext xmlns:c16="http://schemas.microsoft.com/office/drawing/2014/chart" uri="{C3380CC4-5D6E-409C-BE32-E72D297353CC}">
                <c16:uniqueId val="{00000046-3951-465E-BACE-DAB0EBBB85BD}"/>
              </c:ext>
            </c:extLst>
          </c:dPt>
          <c:dPt>
            <c:idx val="72"/>
            <c:invertIfNegative val="0"/>
            <c:bubble3D val="0"/>
            <c:extLst>
              <c:ext xmlns:c16="http://schemas.microsoft.com/office/drawing/2014/chart" uri="{C3380CC4-5D6E-409C-BE32-E72D297353CC}">
                <c16:uniqueId val="{00000047-3951-465E-BACE-DAB0EBBB85BD}"/>
              </c:ext>
            </c:extLst>
          </c:dPt>
          <c:dPt>
            <c:idx val="73"/>
            <c:invertIfNegative val="0"/>
            <c:bubble3D val="0"/>
            <c:extLst>
              <c:ext xmlns:c16="http://schemas.microsoft.com/office/drawing/2014/chart" uri="{C3380CC4-5D6E-409C-BE32-E72D297353CC}">
                <c16:uniqueId val="{00000048-3951-465E-BACE-DAB0EBBB85BD}"/>
              </c:ext>
            </c:extLst>
          </c:dPt>
          <c:dPt>
            <c:idx val="74"/>
            <c:invertIfNegative val="0"/>
            <c:bubble3D val="0"/>
            <c:extLst>
              <c:ext xmlns:c16="http://schemas.microsoft.com/office/drawing/2014/chart" uri="{C3380CC4-5D6E-409C-BE32-E72D297353CC}">
                <c16:uniqueId val="{00000049-3951-465E-BACE-DAB0EBBB85BD}"/>
              </c:ext>
            </c:extLst>
          </c:dPt>
          <c:dPt>
            <c:idx val="75"/>
            <c:invertIfNegative val="0"/>
            <c:bubble3D val="0"/>
            <c:extLst>
              <c:ext xmlns:c16="http://schemas.microsoft.com/office/drawing/2014/chart" uri="{C3380CC4-5D6E-409C-BE32-E72D297353CC}">
                <c16:uniqueId val="{0000004A-3951-465E-BACE-DAB0EBBB85BD}"/>
              </c:ext>
            </c:extLst>
          </c:dPt>
          <c:dPt>
            <c:idx val="76"/>
            <c:invertIfNegative val="0"/>
            <c:bubble3D val="0"/>
            <c:extLst>
              <c:ext xmlns:c16="http://schemas.microsoft.com/office/drawing/2014/chart" uri="{C3380CC4-5D6E-409C-BE32-E72D297353CC}">
                <c16:uniqueId val="{0000004B-3951-465E-BACE-DAB0EBBB85BD}"/>
              </c:ext>
            </c:extLst>
          </c:dPt>
          <c:dPt>
            <c:idx val="77"/>
            <c:invertIfNegative val="0"/>
            <c:bubble3D val="0"/>
            <c:extLst>
              <c:ext xmlns:c16="http://schemas.microsoft.com/office/drawing/2014/chart" uri="{C3380CC4-5D6E-409C-BE32-E72D297353CC}">
                <c16:uniqueId val="{0000004C-3951-465E-BACE-DAB0EBBB85BD}"/>
              </c:ext>
            </c:extLst>
          </c:dPt>
          <c:dPt>
            <c:idx val="78"/>
            <c:invertIfNegative val="0"/>
            <c:bubble3D val="0"/>
            <c:extLst>
              <c:ext xmlns:c16="http://schemas.microsoft.com/office/drawing/2014/chart" uri="{C3380CC4-5D6E-409C-BE32-E72D297353CC}">
                <c16:uniqueId val="{0000004D-3951-465E-BACE-DAB0EBBB85BD}"/>
              </c:ext>
            </c:extLst>
          </c:dPt>
          <c:dPt>
            <c:idx val="79"/>
            <c:invertIfNegative val="0"/>
            <c:bubble3D val="0"/>
            <c:extLst>
              <c:ext xmlns:c16="http://schemas.microsoft.com/office/drawing/2014/chart" uri="{C3380CC4-5D6E-409C-BE32-E72D297353CC}">
                <c16:uniqueId val="{0000004E-3951-465E-BACE-DAB0EBBB85BD}"/>
              </c:ext>
            </c:extLst>
          </c:dPt>
          <c:dPt>
            <c:idx val="80"/>
            <c:invertIfNegative val="0"/>
            <c:bubble3D val="0"/>
            <c:extLst>
              <c:ext xmlns:c16="http://schemas.microsoft.com/office/drawing/2014/chart" uri="{C3380CC4-5D6E-409C-BE32-E72D297353CC}">
                <c16:uniqueId val="{0000004F-3951-465E-BACE-DAB0EBBB85BD}"/>
              </c:ext>
            </c:extLst>
          </c:dPt>
          <c:dPt>
            <c:idx val="81"/>
            <c:invertIfNegative val="0"/>
            <c:bubble3D val="0"/>
            <c:spPr>
              <a:solidFill>
                <a:srgbClr val="95682B"/>
              </a:solidFill>
              <a:ln w="0" cmpd="sng">
                <a:noFill/>
                <a:prstDash val="solid"/>
              </a:ln>
            </c:spPr>
            <c:extLst>
              <c:ext xmlns:c16="http://schemas.microsoft.com/office/drawing/2014/chart" uri="{C3380CC4-5D6E-409C-BE32-E72D297353CC}">
                <c16:uniqueId val="{00000051-3951-465E-BACE-DAB0EBBB85BD}"/>
              </c:ext>
            </c:extLst>
          </c:dPt>
          <c:dPt>
            <c:idx val="82"/>
            <c:invertIfNegative val="0"/>
            <c:bubble3D val="0"/>
            <c:extLst>
              <c:ext xmlns:c16="http://schemas.microsoft.com/office/drawing/2014/chart" uri="{C3380CC4-5D6E-409C-BE32-E72D297353CC}">
                <c16:uniqueId val="{00000052-3951-465E-BACE-DAB0EBBB85BD}"/>
              </c:ext>
            </c:extLst>
          </c:dPt>
          <c:dPt>
            <c:idx val="83"/>
            <c:invertIfNegative val="0"/>
            <c:bubble3D val="0"/>
            <c:extLst>
              <c:ext xmlns:c16="http://schemas.microsoft.com/office/drawing/2014/chart" uri="{C3380CC4-5D6E-409C-BE32-E72D297353CC}">
                <c16:uniqueId val="{00000053-3951-465E-BACE-DAB0EBBB85BD}"/>
              </c:ext>
            </c:extLst>
          </c:dPt>
          <c:dPt>
            <c:idx val="84"/>
            <c:invertIfNegative val="0"/>
            <c:bubble3D val="0"/>
            <c:extLst>
              <c:ext xmlns:c16="http://schemas.microsoft.com/office/drawing/2014/chart" uri="{C3380CC4-5D6E-409C-BE32-E72D297353CC}">
                <c16:uniqueId val="{00000054-3951-465E-BACE-DAB0EBBB85BD}"/>
              </c:ext>
            </c:extLst>
          </c:dPt>
          <c:dPt>
            <c:idx val="85"/>
            <c:invertIfNegative val="0"/>
            <c:bubble3D val="0"/>
            <c:extLst>
              <c:ext xmlns:c16="http://schemas.microsoft.com/office/drawing/2014/chart" uri="{C3380CC4-5D6E-409C-BE32-E72D297353CC}">
                <c16:uniqueId val="{00000055-3951-465E-BACE-DAB0EBBB85BD}"/>
              </c:ext>
            </c:extLst>
          </c:dPt>
          <c:dPt>
            <c:idx val="86"/>
            <c:invertIfNegative val="0"/>
            <c:bubble3D val="0"/>
            <c:extLst>
              <c:ext xmlns:c16="http://schemas.microsoft.com/office/drawing/2014/chart" uri="{C3380CC4-5D6E-409C-BE32-E72D297353CC}">
                <c16:uniqueId val="{00000056-3951-465E-BACE-DAB0EBBB85BD}"/>
              </c:ext>
            </c:extLst>
          </c:dPt>
          <c:dPt>
            <c:idx val="87"/>
            <c:invertIfNegative val="0"/>
            <c:bubble3D val="0"/>
            <c:extLst>
              <c:ext xmlns:c16="http://schemas.microsoft.com/office/drawing/2014/chart" uri="{C3380CC4-5D6E-409C-BE32-E72D297353CC}">
                <c16:uniqueId val="{00000057-3951-465E-BACE-DAB0EBBB85BD}"/>
              </c:ext>
            </c:extLst>
          </c:dPt>
          <c:dPt>
            <c:idx val="88"/>
            <c:invertIfNegative val="0"/>
            <c:bubble3D val="0"/>
            <c:extLst>
              <c:ext xmlns:c16="http://schemas.microsoft.com/office/drawing/2014/chart" uri="{C3380CC4-5D6E-409C-BE32-E72D297353CC}">
                <c16:uniqueId val="{00000058-3951-465E-BACE-DAB0EBBB85BD}"/>
              </c:ext>
            </c:extLst>
          </c:dPt>
          <c:dPt>
            <c:idx val="89"/>
            <c:invertIfNegative val="0"/>
            <c:bubble3D val="0"/>
            <c:extLst>
              <c:ext xmlns:c16="http://schemas.microsoft.com/office/drawing/2014/chart" uri="{C3380CC4-5D6E-409C-BE32-E72D297353CC}">
                <c16:uniqueId val="{00000059-3951-465E-BACE-DAB0EBBB85BD}"/>
              </c:ext>
            </c:extLst>
          </c:dPt>
          <c:dPt>
            <c:idx val="90"/>
            <c:invertIfNegative val="0"/>
            <c:bubble3D val="0"/>
            <c:extLst>
              <c:ext xmlns:c16="http://schemas.microsoft.com/office/drawing/2014/chart" uri="{C3380CC4-5D6E-409C-BE32-E72D297353CC}">
                <c16:uniqueId val="{0000005A-3951-465E-BACE-DAB0EBBB85BD}"/>
              </c:ext>
            </c:extLst>
          </c:dPt>
          <c:dPt>
            <c:idx val="91"/>
            <c:invertIfNegative val="0"/>
            <c:bubble3D val="0"/>
            <c:extLst>
              <c:ext xmlns:c16="http://schemas.microsoft.com/office/drawing/2014/chart" uri="{C3380CC4-5D6E-409C-BE32-E72D297353CC}">
                <c16:uniqueId val="{0000005B-3951-465E-BACE-DAB0EBBB85BD}"/>
              </c:ext>
            </c:extLst>
          </c:dPt>
          <c:dPt>
            <c:idx val="92"/>
            <c:invertIfNegative val="0"/>
            <c:bubble3D val="0"/>
            <c:extLst>
              <c:ext xmlns:c16="http://schemas.microsoft.com/office/drawing/2014/chart" uri="{C3380CC4-5D6E-409C-BE32-E72D297353CC}">
                <c16:uniqueId val="{0000005C-3951-465E-BACE-DAB0EBBB85BD}"/>
              </c:ext>
            </c:extLst>
          </c:dPt>
          <c:dPt>
            <c:idx val="93"/>
            <c:invertIfNegative val="0"/>
            <c:bubble3D val="0"/>
            <c:spPr>
              <a:solidFill>
                <a:srgbClr val="C00000"/>
              </a:solidFill>
              <a:ln w="0" cmpd="sng">
                <a:noFill/>
                <a:prstDash val="solid"/>
              </a:ln>
            </c:spPr>
            <c:extLst>
              <c:ext xmlns:c16="http://schemas.microsoft.com/office/drawing/2014/chart" uri="{C3380CC4-5D6E-409C-BE32-E72D297353CC}">
                <c16:uniqueId val="{0000005E-3951-465E-BACE-DAB0EBBB85BD}"/>
              </c:ext>
            </c:extLst>
          </c:dPt>
          <c:dLbls>
            <c:dLbl>
              <c:idx val="93"/>
              <c:layout>
                <c:manualLayout>
                  <c:x val="-1.5660568468647395E-16"/>
                  <c:y val="-0.362126661732732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E-3951-465E-BACE-DAB0EBBB85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'F38'!$F$7:$F$100</c:f>
              <c:numCache>
                <c:formatCode>General</c:formatCode>
                <c:ptCount val="94"/>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pt idx="76">
                  <c:v>4.28</c:v>
                </c:pt>
                <c:pt idx="77">
                  <c:v>3.95</c:v>
                </c:pt>
                <c:pt idx="78">
                  <c:v>3.78</c:v>
                </c:pt>
                <c:pt idx="79">
                  <c:v>3.16</c:v>
                </c:pt>
                <c:pt idx="80">
                  <c:v>3</c:v>
                </c:pt>
                <c:pt idx="81">
                  <c:v>3.02</c:v>
                </c:pt>
                <c:pt idx="82">
                  <c:v>2.97</c:v>
                </c:pt>
                <c:pt idx="83">
                  <c:v>2.83</c:v>
                </c:pt>
                <c:pt idx="84">
                  <c:v>3.24</c:v>
                </c:pt>
                <c:pt idx="85" formatCode="0.00">
                  <c:v>3.7</c:v>
                </c:pt>
                <c:pt idx="86">
                  <c:v>3.25</c:v>
                </c:pt>
                <c:pt idx="87">
                  <c:v>2.15</c:v>
                </c:pt>
                <c:pt idx="88">
                  <c:v>2.84</c:v>
                </c:pt>
                <c:pt idx="89">
                  <c:v>3.33</c:v>
                </c:pt>
                <c:pt idx="90">
                  <c:v>3.62</c:v>
                </c:pt>
                <c:pt idx="91">
                  <c:v>4.05</c:v>
                </c:pt>
                <c:pt idx="92" formatCode="0.00">
                  <c:v>4.0137799999999997</c:v>
                </c:pt>
                <c:pt idx="93" formatCode="0.00">
                  <c:v>4.0869600000000004</c:v>
                </c:pt>
              </c:numCache>
            </c:numRef>
          </c:val>
          <c:extLst>
            <c:ext xmlns:c16="http://schemas.microsoft.com/office/drawing/2014/chart" uri="{C3380CC4-5D6E-409C-BE32-E72D297353CC}">
              <c16:uniqueId val="{0000005F-3951-465E-BACE-DAB0EBBB85BD}"/>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'F38'!$G$6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1-3951-465E-BACE-DAB0EBBB85BD}"/>
              </c:ext>
            </c:extLst>
          </c:dPt>
          <c:dPt>
            <c:idx val="81"/>
            <c:bubble3D val="0"/>
            <c:extLst>
              <c:ext xmlns:c16="http://schemas.microsoft.com/office/drawing/2014/chart" uri="{C3380CC4-5D6E-409C-BE32-E72D297353CC}">
                <c16:uniqueId val="{00000062-3951-465E-BACE-DAB0EBBB85BD}"/>
              </c:ext>
            </c:extLst>
          </c:dPt>
          <c:dPt>
            <c:idx val="83"/>
            <c:bubble3D val="0"/>
            <c:extLst>
              <c:ext xmlns:c16="http://schemas.microsoft.com/office/drawing/2014/chart" uri="{C3380CC4-5D6E-409C-BE32-E72D297353CC}">
                <c16:uniqueId val="{00000063-3951-465E-BACE-DAB0EBBB85BD}"/>
              </c:ext>
            </c:extLst>
          </c:dPt>
          <c:dPt>
            <c:idx val="85"/>
            <c:bubble3D val="0"/>
            <c:extLst>
              <c:ext xmlns:c16="http://schemas.microsoft.com/office/drawing/2014/chart" uri="{C3380CC4-5D6E-409C-BE32-E72D297353CC}">
                <c16:uniqueId val="{00000064-3951-465E-BACE-DAB0EBBB85BD}"/>
              </c:ext>
            </c:extLst>
          </c:dPt>
          <c:dLbls>
            <c:dLbl>
              <c:idx val="93"/>
              <c:layout>
                <c:manualLayout>
                  <c:x val="-1.5660568468647395E-16"/>
                  <c:y val="-0.448697300006756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5-3951-465E-BACE-DAB0EBBB85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'F38'!$G$7:$G$100</c:f>
              <c:numCache>
                <c:formatCode>General</c:formatCode>
                <c:ptCount val="94"/>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pt idx="76">
                  <c:v>4.66</c:v>
                </c:pt>
                <c:pt idx="77">
                  <c:v>4.3600000000000003</c:v>
                </c:pt>
                <c:pt idx="78">
                  <c:v>4.0199999999999996</c:v>
                </c:pt>
                <c:pt idx="79">
                  <c:v>3.54</c:v>
                </c:pt>
                <c:pt idx="80">
                  <c:v>3</c:v>
                </c:pt>
                <c:pt idx="81">
                  <c:v>3.21</c:v>
                </c:pt>
                <c:pt idx="82">
                  <c:v>3.38</c:v>
                </c:pt>
                <c:pt idx="83">
                  <c:v>3.62</c:v>
                </c:pt>
                <c:pt idx="84">
                  <c:v>3.65</c:v>
                </c:pt>
                <c:pt idx="85">
                  <c:v>3.51</c:v>
                </c:pt>
                <c:pt idx="86">
                  <c:v>2.82</c:v>
                </c:pt>
                <c:pt idx="87" formatCode="0.00">
                  <c:v>1.8</c:v>
                </c:pt>
                <c:pt idx="88">
                  <c:v>2.66</c:v>
                </c:pt>
                <c:pt idx="89">
                  <c:v>3.04</c:v>
                </c:pt>
                <c:pt idx="90">
                  <c:v>3.29</c:v>
                </c:pt>
                <c:pt idx="91">
                  <c:v>3.79</c:v>
                </c:pt>
                <c:pt idx="92" formatCode="0.00">
                  <c:v>4.1075999999999997</c:v>
                </c:pt>
                <c:pt idx="93" formatCode="0.00">
                  <c:v>4.1533100000000003</c:v>
                </c:pt>
              </c:numCache>
            </c:numRef>
          </c:val>
          <c:smooth val="0"/>
          <c:extLst>
            <c:ext xmlns:c16="http://schemas.microsoft.com/office/drawing/2014/chart" uri="{C3380CC4-5D6E-409C-BE32-E72D297353CC}">
              <c16:uniqueId val="{00000066-3951-465E-BACE-DAB0EBBB85BD}"/>
            </c:ext>
          </c:extLst>
        </c:ser>
        <c:ser>
          <c:idx val="2"/>
          <c:order val="2"/>
          <c:tx>
            <c:strRef>
              <c:f>'F38'!$H$6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8-3951-465E-BACE-DAB0EBBB85BD}"/>
              </c:ext>
            </c:extLst>
          </c:dPt>
          <c:dLbls>
            <c:dLbl>
              <c:idx val="93"/>
              <c:layout>
                <c:manualLayout>
                  <c:x val="-1.5660568468647395E-16"/>
                  <c:y val="-0.392041124496982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9-3951-465E-BACE-DAB0EBBB85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'F38'!$H$7:$H$100</c:f>
              <c:numCache>
                <c:formatCode>General</c:formatCode>
                <c:ptCount val="94"/>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pt idx="76">
                  <c:v>4.59</c:v>
                </c:pt>
                <c:pt idx="77">
                  <c:v>4.68</c:v>
                </c:pt>
                <c:pt idx="78">
                  <c:v>4.18</c:v>
                </c:pt>
                <c:pt idx="79">
                  <c:v>3.72</c:v>
                </c:pt>
                <c:pt idx="80">
                  <c:v>3.58</c:v>
                </c:pt>
                <c:pt idx="81">
                  <c:v>3.8</c:v>
                </c:pt>
                <c:pt idx="82">
                  <c:v>3.22</c:v>
                </c:pt>
                <c:pt idx="83">
                  <c:v>2.82</c:v>
                </c:pt>
                <c:pt idx="84">
                  <c:v>3.74</c:v>
                </c:pt>
                <c:pt idx="85">
                  <c:v>4.22</c:v>
                </c:pt>
                <c:pt idx="86">
                  <c:v>3.26</c:v>
                </c:pt>
                <c:pt idx="87">
                  <c:v>1.54</c:v>
                </c:pt>
                <c:pt idx="88">
                  <c:v>1.49</c:v>
                </c:pt>
                <c:pt idx="89">
                  <c:v>2.0299999999999998</c:v>
                </c:pt>
                <c:pt idx="90" formatCode="0.00">
                  <c:v>2.6</c:v>
                </c:pt>
                <c:pt idx="91">
                  <c:v>3.34</c:v>
                </c:pt>
                <c:pt idx="92" formatCode="0.00">
                  <c:v>3.10859</c:v>
                </c:pt>
                <c:pt idx="93" formatCode="0.00">
                  <c:v>3.5007600000000001</c:v>
                </c:pt>
              </c:numCache>
            </c:numRef>
          </c:val>
          <c:smooth val="0"/>
          <c:extLst>
            <c:ext xmlns:c16="http://schemas.microsoft.com/office/drawing/2014/chart" uri="{C3380CC4-5D6E-409C-BE32-E72D297353CC}">
              <c16:uniqueId val="{0000006A-3951-465E-BACE-DAB0EBBB85BD}"/>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'F38'!$O$6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6B-3951-465E-BACE-DAB0EBBB85BD}"/>
              </c:ext>
            </c:extLst>
          </c:dPt>
          <c:xVal>
            <c:numRef>
              <c:f>'F38'!$Q$6:$Q$7</c:f>
              <c:numCache>
                <c:formatCode>General</c:formatCode>
                <c:ptCount val="2"/>
                <c:pt idx="0">
                  <c:v>94</c:v>
                </c:pt>
                <c:pt idx="1">
                  <c:v>1</c:v>
                </c:pt>
              </c:numCache>
            </c:numRef>
          </c:xVal>
          <c:yVal>
            <c:numRef>
              <c:f>'F38'!$P$6:$P$7</c:f>
              <c:numCache>
                <c:formatCode>General</c:formatCode>
                <c:ptCount val="2"/>
                <c:pt idx="0">
                  <c:v>2</c:v>
                </c:pt>
                <c:pt idx="1">
                  <c:v>2</c:v>
                </c:pt>
              </c:numCache>
            </c:numRef>
          </c:yVal>
          <c:smooth val="0"/>
          <c:extLst>
            <c:ext xmlns:c16="http://schemas.microsoft.com/office/drawing/2014/chart" uri="{C3380CC4-5D6E-409C-BE32-E72D297353CC}">
              <c16:uniqueId val="{0000006C-3951-465E-BACE-DAB0EBBB85BD}"/>
            </c:ext>
          </c:extLst>
        </c:ser>
        <c:ser>
          <c:idx val="4"/>
          <c:order val="4"/>
          <c:tx>
            <c:strRef>
              <c:f>'F38'!$O$9</c:f>
              <c:strCache>
                <c:ptCount val="1"/>
                <c:pt idx="0">
                  <c:v>L. S. Banxico</c:v>
                </c:pt>
              </c:strCache>
            </c:strRef>
          </c:tx>
          <c:spPr>
            <a:ln w="12700">
              <a:solidFill>
                <a:srgbClr val="F79646">
                  <a:lumMod val="75000"/>
                </a:srgbClr>
              </a:solidFill>
              <a:prstDash val="solid"/>
            </a:ln>
          </c:spPr>
          <c:marker>
            <c:symbol val="none"/>
          </c:marker>
          <c:xVal>
            <c:numRef>
              <c:f>'F38'!$Q$9:$Q$10</c:f>
              <c:numCache>
                <c:formatCode>General</c:formatCode>
                <c:ptCount val="2"/>
                <c:pt idx="0">
                  <c:v>94</c:v>
                </c:pt>
                <c:pt idx="1">
                  <c:v>1</c:v>
                </c:pt>
              </c:numCache>
            </c:numRef>
          </c:xVal>
          <c:yVal>
            <c:numRef>
              <c:f>'F38'!$P$9:$P$10</c:f>
              <c:numCache>
                <c:formatCode>General</c:formatCode>
                <c:ptCount val="2"/>
                <c:pt idx="0">
                  <c:v>4</c:v>
                </c:pt>
                <c:pt idx="1">
                  <c:v>4</c:v>
                </c:pt>
              </c:numCache>
            </c:numRef>
          </c:yVal>
          <c:smooth val="0"/>
          <c:extLst>
            <c:ext xmlns:c16="http://schemas.microsoft.com/office/drawing/2014/chart" uri="{C3380CC4-5D6E-409C-BE32-E72D297353CC}">
              <c16:uniqueId val="{0000006D-3951-465E-BACE-DAB0EBBB85BD}"/>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ln w="28575" cap="rnd">
            <a:solidFill>
              <a:srgbClr val="FBBB27"/>
            </a:solidFill>
            <a:round/>
          </a:ln>
          <a:effectLst/>
        </c:spPr>
        <c:marker>
          <c:symbol val="none"/>
        </c:marker>
        <c:dLbl>
          <c:idx val="0"/>
          <c:delete val="1"/>
          <c:extLst>
            <c:ext xmlns:c15="http://schemas.microsoft.com/office/drawing/2012/chart" uri="{CE6537A1-D6FC-4f65-9D91-7224C49458BB}"/>
          </c:extLst>
        </c:dLbl>
      </c:pivotFmt>
      <c:pivotFmt>
        <c:idx val="1"/>
        <c:dLbl>
          <c:idx val="0"/>
          <c:spPr>
            <a:noFill/>
            <a:ln>
              <a:noFill/>
            </a:ln>
            <a:effectLst/>
          </c:spPr>
          <c:txPr>
            <a:bodyPr wrap="square" lIns="38100" tIns="19050" rIns="38100" bIns="19050" anchor="ctr">
              <a:spAutoFit/>
            </a:bodyPr>
            <a:lstStyle/>
            <a:p>
              <a:pPr>
                <a:defRPr/>
              </a:pPr>
              <a:endParaRPr lang="es-MX"/>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rgbClr val="FBBB27"/>
            </a:solidFill>
            <a:round/>
          </a:ln>
          <a:effectLst/>
        </c:spPr>
        <c:marker>
          <c:symbol val="none"/>
        </c:marker>
        <c:dLbl>
          <c:idx val="0"/>
          <c:delete val="1"/>
          <c:extLst>
            <c:ext xmlns:c15="http://schemas.microsoft.com/office/drawing/2012/chart" uri="{CE6537A1-D6FC-4f65-9D91-7224C49458BB}"/>
          </c:extLst>
        </c:dLbl>
      </c:pivotFmt>
      <c:pivotFmt>
        <c:idx val="3"/>
        <c:dLbl>
          <c:idx val="0"/>
          <c:spPr>
            <a:noFill/>
            <a:ln>
              <a:noFill/>
            </a:ln>
            <a:effectLst/>
          </c:spPr>
          <c:txPr>
            <a:bodyPr wrap="square" lIns="38100" tIns="19050" rIns="38100" bIns="19050" anchor="ctr">
              <a:spAutoFit/>
            </a:bodyPr>
            <a:lstStyle/>
            <a:p>
              <a:pPr>
                <a:defRPr/>
              </a:pPr>
              <a:endParaRPr lang="es-MX"/>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rgbClr val="FBBB27"/>
              </a:solidFill>
              <a:round/>
            </a:ln>
            <a:effectLst/>
          </c:spPr>
          <c:marker>
            <c:symbol val="none"/>
          </c:marker>
          <c:dLbls>
            <c:dLbl>
              <c:idx val="27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16-4F93-8835-0387DB16ECDE}"/>
                </c:ext>
              </c:extLst>
            </c:dLbl>
            <c:spPr>
              <a:noFill/>
              <a:ln>
                <a:noFill/>
              </a:ln>
              <a:effectLst/>
            </c:spPr>
            <c:txPr>
              <a:bodyPr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74"/>
              <c:pt idx="0">
                <c:v>01/01/1998</c:v>
              </c:pt>
              <c:pt idx="1">
                <c:v>01/02/1998</c:v>
              </c:pt>
              <c:pt idx="2">
                <c:v>01/03/1998</c:v>
              </c:pt>
              <c:pt idx="3">
                <c:v>01/04/1998</c:v>
              </c:pt>
              <c:pt idx="4">
                <c:v>01/05/1998</c:v>
              </c:pt>
              <c:pt idx="5">
                <c:v>01/06/1998</c:v>
              </c:pt>
              <c:pt idx="6">
                <c:v>01/07/1998</c:v>
              </c:pt>
              <c:pt idx="7">
                <c:v>01/08/1998</c:v>
              </c:pt>
              <c:pt idx="8">
                <c:v>01/09/1998</c:v>
              </c:pt>
              <c:pt idx="9">
                <c:v>01/10/1998</c:v>
              </c:pt>
              <c:pt idx="10">
                <c:v>01/11/1998</c:v>
              </c:pt>
              <c:pt idx="11">
                <c:v>01/12/1998</c:v>
              </c:pt>
              <c:pt idx="12">
                <c:v>01/01/1999</c:v>
              </c:pt>
              <c:pt idx="13">
                <c:v>01/02/1999</c:v>
              </c:pt>
              <c:pt idx="14">
                <c:v>01/03/1999</c:v>
              </c:pt>
              <c:pt idx="15">
                <c:v>01/04/1999</c:v>
              </c:pt>
              <c:pt idx="16">
                <c:v>01/05/1999</c:v>
              </c:pt>
              <c:pt idx="17">
                <c:v>01/06/1999</c:v>
              </c:pt>
              <c:pt idx="18">
                <c:v>01/07/1999</c:v>
              </c:pt>
              <c:pt idx="19">
                <c:v>01/08/1999</c:v>
              </c:pt>
              <c:pt idx="20">
                <c:v>01/09/1999</c:v>
              </c:pt>
              <c:pt idx="21">
                <c:v>01/10/1999</c:v>
              </c:pt>
              <c:pt idx="22">
                <c:v>01/11/1999</c:v>
              </c:pt>
              <c:pt idx="23">
                <c:v>01/12/1999</c:v>
              </c:pt>
              <c:pt idx="24">
                <c:v>01/01/2000</c:v>
              </c:pt>
              <c:pt idx="25">
                <c:v>01/02/2000</c:v>
              </c:pt>
              <c:pt idx="26">
                <c:v>01/03/2000</c:v>
              </c:pt>
              <c:pt idx="27">
                <c:v>01/04/2000</c:v>
              </c:pt>
              <c:pt idx="28">
                <c:v>01/05/2000</c:v>
              </c:pt>
              <c:pt idx="29">
                <c:v>01/06/2000</c:v>
              </c:pt>
              <c:pt idx="30">
                <c:v>01/07/2000</c:v>
              </c:pt>
              <c:pt idx="31">
                <c:v>01/08/2000</c:v>
              </c:pt>
              <c:pt idx="32">
                <c:v>01/09/2000</c:v>
              </c:pt>
              <c:pt idx="33">
                <c:v>01/10/2000</c:v>
              </c:pt>
              <c:pt idx="34">
                <c:v>01/11/2000</c:v>
              </c:pt>
              <c:pt idx="35">
                <c:v>01/12/2000</c:v>
              </c:pt>
              <c:pt idx="36">
                <c:v>01/01/2001</c:v>
              </c:pt>
              <c:pt idx="37">
                <c:v>01/02/2001</c:v>
              </c:pt>
              <c:pt idx="38">
                <c:v>01/03/2001</c:v>
              </c:pt>
              <c:pt idx="39">
                <c:v>01/04/2001</c:v>
              </c:pt>
              <c:pt idx="40">
                <c:v>01/05/2001</c:v>
              </c:pt>
              <c:pt idx="41">
                <c:v>01/06/2001</c:v>
              </c:pt>
              <c:pt idx="42">
                <c:v>01/07/2001</c:v>
              </c:pt>
              <c:pt idx="43">
                <c:v>01/08/2001</c:v>
              </c:pt>
              <c:pt idx="44">
                <c:v>01/09/2001</c:v>
              </c:pt>
              <c:pt idx="45">
                <c:v>01/10/2001</c:v>
              </c:pt>
              <c:pt idx="46">
                <c:v>01/11/2001</c:v>
              </c:pt>
              <c:pt idx="47">
                <c:v>01/12/2001</c:v>
              </c:pt>
              <c:pt idx="48">
                <c:v>01/01/2002</c:v>
              </c:pt>
              <c:pt idx="49">
                <c:v>01/02/2002</c:v>
              </c:pt>
              <c:pt idx="50">
                <c:v>01/03/2002</c:v>
              </c:pt>
              <c:pt idx="51">
                <c:v>01/04/2002</c:v>
              </c:pt>
              <c:pt idx="52">
                <c:v>01/05/2002</c:v>
              </c:pt>
              <c:pt idx="53">
                <c:v>01/06/2002</c:v>
              </c:pt>
              <c:pt idx="54">
                <c:v>01/07/2002</c:v>
              </c:pt>
              <c:pt idx="55">
                <c:v>01/08/2002</c:v>
              </c:pt>
              <c:pt idx="56">
                <c:v>01/09/2002</c:v>
              </c:pt>
              <c:pt idx="57">
                <c:v>01/10/2002</c:v>
              </c:pt>
              <c:pt idx="58">
                <c:v>01/11/2002</c:v>
              </c:pt>
              <c:pt idx="59">
                <c:v>01/12/2002</c:v>
              </c:pt>
              <c:pt idx="60">
                <c:v>01/01/2003</c:v>
              </c:pt>
              <c:pt idx="61">
                <c:v>01/02/2003</c:v>
              </c:pt>
              <c:pt idx="62">
                <c:v>01/03/2003</c:v>
              </c:pt>
              <c:pt idx="63">
                <c:v>01/04/2003</c:v>
              </c:pt>
              <c:pt idx="64">
                <c:v>01/05/2003</c:v>
              </c:pt>
              <c:pt idx="65">
                <c:v>01/06/2003</c:v>
              </c:pt>
              <c:pt idx="66">
                <c:v>01/07/2003</c:v>
              </c:pt>
              <c:pt idx="67">
                <c:v>01/08/2003</c:v>
              </c:pt>
              <c:pt idx="68">
                <c:v>01/09/2003</c:v>
              </c:pt>
              <c:pt idx="69">
                <c:v>01/10/2003</c:v>
              </c:pt>
              <c:pt idx="70">
                <c:v>01/11/2003</c:v>
              </c:pt>
              <c:pt idx="71">
                <c:v>01/12/2003</c:v>
              </c:pt>
              <c:pt idx="72">
                <c:v>01/01/2004</c:v>
              </c:pt>
              <c:pt idx="73">
                <c:v>01/02/2004</c:v>
              </c:pt>
              <c:pt idx="74">
                <c:v>01/03/2004</c:v>
              </c:pt>
              <c:pt idx="75">
                <c:v>01/04/2004</c:v>
              </c:pt>
              <c:pt idx="76">
                <c:v>01/05/2004</c:v>
              </c:pt>
              <c:pt idx="77">
                <c:v>01/06/2004</c:v>
              </c:pt>
              <c:pt idx="78">
                <c:v>01/07/2004</c:v>
              </c:pt>
              <c:pt idx="79">
                <c:v>01/08/2004</c:v>
              </c:pt>
              <c:pt idx="80">
                <c:v>01/09/2004</c:v>
              </c:pt>
              <c:pt idx="81">
                <c:v>01/10/2004</c:v>
              </c:pt>
              <c:pt idx="82">
                <c:v>01/11/2004</c:v>
              </c:pt>
              <c:pt idx="83">
                <c:v>01/12/2004</c:v>
              </c:pt>
              <c:pt idx="84">
                <c:v>01/01/2005</c:v>
              </c:pt>
              <c:pt idx="85">
                <c:v>01/02/2005</c:v>
              </c:pt>
              <c:pt idx="86">
                <c:v>01/03/2005</c:v>
              </c:pt>
              <c:pt idx="87">
                <c:v>01/04/2005</c:v>
              </c:pt>
              <c:pt idx="88">
                <c:v>01/05/2005</c:v>
              </c:pt>
              <c:pt idx="89">
                <c:v>01/06/2005</c:v>
              </c:pt>
              <c:pt idx="90">
                <c:v>01/07/2005</c:v>
              </c:pt>
              <c:pt idx="91">
                <c:v>01/08/2005</c:v>
              </c:pt>
              <c:pt idx="92">
                <c:v>01/09/2005</c:v>
              </c:pt>
              <c:pt idx="93">
                <c:v>01/10/2005</c:v>
              </c:pt>
              <c:pt idx="94">
                <c:v>01/11/2005</c:v>
              </c:pt>
              <c:pt idx="95">
                <c:v>01/12/2005</c:v>
              </c:pt>
              <c:pt idx="96">
                <c:v>01/01/2006</c:v>
              </c:pt>
              <c:pt idx="97">
                <c:v>01/02/2006</c:v>
              </c:pt>
              <c:pt idx="98">
                <c:v>01/03/2006</c:v>
              </c:pt>
              <c:pt idx="99">
                <c:v>01/04/2006</c:v>
              </c:pt>
              <c:pt idx="100">
                <c:v>01/05/2006</c:v>
              </c:pt>
              <c:pt idx="101">
                <c:v>01/06/2006</c:v>
              </c:pt>
              <c:pt idx="102">
                <c:v>01/07/2006</c:v>
              </c:pt>
              <c:pt idx="103">
                <c:v>01/08/2006</c:v>
              </c:pt>
              <c:pt idx="104">
                <c:v>01/09/2006</c:v>
              </c:pt>
              <c:pt idx="105">
                <c:v>01/10/2006</c:v>
              </c:pt>
              <c:pt idx="106">
                <c:v>01/11/2006</c:v>
              </c:pt>
              <c:pt idx="107">
                <c:v>01/12/2006</c:v>
              </c:pt>
              <c:pt idx="108">
                <c:v>01/01/2007</c:v>
              </c:pt>
              <c:pt idx="109">
                <c:v>01/02/2007</c:v>
              </c:pt>
              <c:pt idx="110">
                <c:v>01/03/2007</c:v>
              </c:pt>
              <c:pt idx="111">
                <c:v>01/04/2007</c:v>
              </c:pt>
              <c:pt idx="112">
                <c:v>01/05/2007</c:v>
              </c:pt>
              <c:pt idx="113">
                <c:v>01/06/2007</c:v>
              </c:pt>
              <c:pt idx="114">
                <c:v>01/07/2007</c:v>
              </c:pt>
              <c:pt idx="115">
                <c:v>01/08/2007</c:v>
              </c:pt>
              <c:pt idx="116">
                <c:v>01/09/2007</c:v>
              </c:pt>
              <c:pt idx="117">
                <c:v>01/10/2007</c:v>
              </c:pt>
              <c:pt idx="118">
                <c:v>01/11/2007</c:v>
              </c:pt>
              <c:pt idx="119">
                <c:v>01/12/2007</c:v>
              </c:pt>
              <c:pt idx="120">
                <c:v>01/01/2008</c:v>
              </c:pt>
              <c:pt idx="121">
                <c:v>01/02/2008</c:v>
              </c:pt>
              <c:pt idx="122">
                <c:v>01/03/2008</c:v>
              </c:pt>
              <c:pt idx="123">
                <c:v>01/04/2008</c:v>
              </c:pt>
              <c:pt idx="124">
                <c:v>01/05/2008</c:v>
              </c:pt>
              <c:pt idx="125">
                <c:v>01/06/2008</c:v>
              </c:pt>
              <c:pt idx="126">
                <c:v>01/07/2008</c:v>
              </c:pt>
              <c:pt idx="127">
                <c:v>01/08/2008</c:v>
              </c:pt>
              <c:pt idx="128">
                <c:v>01/09/2008</c:v>
              </c:pt>
              <c:pt idx="129">
                <c:v>01/10/2008</c:v>
              </c:pt>
              <c:pt idx="130">
                <c:v>01/11/2008</c:v>
              </c:pt>
              <c:pt idx="131">
                <c:v>01/12/2008</c:v>
              </c:pt>
              <c:pt idx="132">
                <c:v>01/01/2009</c:v>
              </c:pt>
              <c:pt idx="133">
                <c:v>01/02/2009</c:v>
              </c:pt>
              <c:pt idx="134">
                <c:v>01/03/2009</c:v>
              </c:pt>
              <c:pt idx="135">
                <c:v>01/04/2009</c:v>
              </c:pt>
              <c:pt idx="136">
                <c:v>01/05/2009</c:v>
              </c:pt>
              <c:pt idx="137">
                <c:v>01/06/2009</c:v>
              </c:pt>
              <c:pt idx="138">
                <c:v>01/07/2009</c:v>
              </c:pt>
              <c:pt idx="139">
                <c:v>01/08/2009</c:v>
              </c:pt>
              <c:pt idx="140">
                <c:v>01/09/2009</c:v>
              </c:pt>
              <c:pt idx="141">
                <c:v>01/10/2009</c:v>
              </c:pt>
              <c:pt idx="142">
                <c:v>01/11/2009</c:v>
              </c:pt>
              <c:pt idx="143">
                <c:v>01/12/2009</c:v>
              </c:pt>
              <c:pt idx="144">
                <c:v>01/01/2010</c:v>
              </c:pt>
              <c:pt idx="145">
                <c:v>01/02/2010</c:v>
              </c:pt>
              <c:pt idx="146">
                <c:v>01/03/2010</c:v>
              </c:pt>
              <c:pt idx="147">
                <c:v>01/04/2010</c:v>
              </c:pt>
              <c:pt idx="148">
                <c:v>01/05/2010</c:v>
              </c:pt>
              <c:pt idx="149">
                <c:v>01/06/2010</c:v>
              </c:pt>
              <c:pt idx="150">
                <c:v>01/07/2010</c:v>
              </c:pt>
              <c:pt idx="151">
                <c:v>01/08/2010</c:v>
              </c:pt>
              <c:pt idx="152">
                <c:v>01/09/2010</c:v>
              </c:pt>
              <c:pt idx="153">
                <c:v>01/10/2010</c:v>
              </c:pt>
              <c:pt idx="154">
                <c:v>01/11/2010</c:v>
              </c:pt>
              <c:pt idx="155">
                <c:v>01/12/2010</c:v>
              </c:pt>
              <c:pt idx="156">
                <c:v>01/01/2011</c:v>
              </c:pt>
              <c:pt idx="157">
                <c:v>01/02/2011</c:v>
              </c:pt>
              <c:pt idx="158">
                <c:v>01/03/2011</c:v>
              </c:pt>
              <c:pt idx="159">
                <c:v>01/04/2011</c:v>
              </c:pt>
              <c:pt idx="160">
                <c:v>01/05/2011</c:v>
              </c:pt>
              <c:pt idx="161">
                <c:v>01/06/2011</c:v>
              </c:pt>
              <c:pt idx="162">
                <c:v>01/07/2011</c:v>
              </c:pt>
              <c:pt idx="163">
                <c:v>01/08/2011</c:v>
              </c:pt>
              <c:pt idx="164">
                <c:v>01/09/2011</c:v>
              </c:pt>
              <c:pt idx="165">
                <c:v>01/10/2011</c:v>
              </c:pt>
              <c:pt idx="166">
                <c:v>01/11/2011</c:v>
              </c:pt>
              <c:pt idx="167">
                <c:v>01/12/2011</c:v>
              </c:pt>
              <c:pt idx="168">
                <c:v>01/01/2012</c:v>
              </c:pt>
              <c:pt idx="169">
                <c:v>01/02/2012</c:v>
              </c:pt>
              <c:pt idx="170">
                <c:v>01/03/2012</c:v>
              </c:pt>
              <c:pt idx="171">
                <c:v>01/04/2012</c:v>
              </c:pt>
              <c:pt idx="172">
                <c:v>01/05/2012</c:v>
              </c:pt>
              <c:pt idx="173">
                <c:v>01/06/2012</c:v>
              </c:pt>
              <c:pt idx="174">
                <c:v>01/07/2012</c:v>
              </c:pt>
              <c:pt idx="175">
                <c:v>01/08/2012</c:v>
              </c:pt>
              <c:pt idx="176">
                <c:v>01/09/2012</c:v>
              </c:pt>
              <c:pt idx="177">
                <c:v>01/10/2012</c:v>
              </c:pt>
              <c:pt idx="178">
                <c:v>01/11/2012</c:v>
              </c:pt>
              <c:pt idx="179">
                <c:v>01/12/2012</c:v>
              </c:pt>
              <c:pt idx="180">
                <c:v>01/01/2013</c:v>
              </c:pt>
              <c:pt idx="181">
                <c:v>01/02/2013</c:v>
              </c:pt>
              <c:pt idx="182">
                <c:v>01/03/2013</c:v>
              </c:pt>
              <c:pt idx="183">
                <c:v>01/04/2013</c:v>
              </c:pt>
              <c:pt idx="184">
                <c:v>01/05/2013</c:v>
              </c:pt>
              <c:pt idx="185">
                <c:v>01/06/2013</c:v>
              </c:pt>
              <c:pt idx="186">
                <c:v>01/07/2013</c:v>
              </c:pt>
              <c:pt idx="187">
                <c:v>01/08/2013</c:v>
              </c:pt>
              <c:pt idx="188">
                <c:v>01/09/2013</c:v>
              </c:pt>
              <c:pt idx="189">
                <c:v>01/10/2013</c:v>
              </c:pt>
              <c:pt idx="190">
                <c:v>01/11/2013</c:v>
              </c:pt>
              <c:pt idx="191">
                <c:v>01/12/2013</c:v>
              </c:pt>
              <c:pt idx="192">
                <c:v>01/01/2014</c:v>
              </c:pt>
              <c:pt idx="193">
                <c:v>01/02/2014</c:v>
              </c:pt>
              <c:pt idx="194">
                <c:v>01/03/2014</c:v>
              </c:pt>
              <c:pt idx="195">
                <c:v>01/04/2014</c:v>
              </c:pt>
              <c:pt idx="196">
                <c:v>01/05/2014</c:v>
              </c:pt>
              <c:pt idx="197">
                <c:v>01/06/2014</c:v>
              </c:pt>
              <c:pt idx="198">
                <c:v>01/07/2014</c:v>
              </c:pt>
              <c:pt idx="199">
                <c:v>01/08/2014</c:v>
              </c:pt>
              <c:pt idx="200">
                <c:v>01/09/2014</c:v>
              </c:pt>
              <c:pt idx="201">
                <c:v>01/10/2014</c:v>
              </c:pt>
              <c:pt idx="202">
                <c:v>01/11/2014</c:v>
              </c:pt>
              <c:pt idx="203">
                <c:v>01/12/2014</c:v>
              </c:pt>
              <c:pt idx="204">
                <c:v>01/01/2015</c:v>
              </c:pt>
              <c:pt idx="205">
                <c:v>01/02/2015</c:v>
              </c:pt>
              <c:pt idx="206">
                <c:v>01/03/2015</c:v>
              </c:pt>
              <c:pt idx="207">
                <c:v>01/04/2015</c:v>
              </c:pt>
              <c:pt idx="208">
                <c:v>01/05/2015</c:v>
              </c:pt>
              <c:pt idx="209">
                <c:v>01/06/2015</c:v>
              </c:pt>
              <c:pt idx="210">
                <c:v>01/07/2015</c:v>
              </c:pt>
              <c:pt idx="211">
                <c:v>01/08/2015</c:v>
              </c:pt>
              <c:pt idx="212">
                <c:v>01/09/2015</c:v>
              </c:pt>
              <c:pt idx="213">
                <c:v>01/10/2015</c:v>
              </c:pt>
              <c:pt idx="214">
                <c:v>01/11/2015</c:v>
              </c:pt>
              <c:pt idx="215">
                <c:v>01/12/2015</c:v>
              </c:pt>
              <c:pt idx="216">
                <c:v>01/01/2016</c:v>
              </c:pt>
              <c:pt idx="217">
                <c:v>01/02/2016</c:v>
              </c:pt>
              <c:pt idx="218">
                <c:v>01/03/2016</c:v>
              </c:pt>
              <c:pt idx="219">
                <c:v>01/04/2016</c:v>
              </c:pt>
              <c:pt idx="220">
                <c:v>01/05/2016</c:v>
              </c:pt>
              <c:pt idx="221">
                <c:v>01/06/2016</c:v>
              </c:pt>
              <c:pt idx="222">
                <c:v>01/07/2016</c:v>
              </c:pt>
              <c:pt idx="223">
                <c:v>01/08/2016</c:v>
              </c:pt>
              <c:pt idx="224">
                <c:v>01/09/2016</c:v>
              </c:pt>
              <c:pt idx="225">
                <c:v>01/10/2016</c:v>
              </c:pt>
              <c:pt idx="226">
                <c:v>01/11/2016</c:v>
              </c:pt>
              <c:pt idx="227">
                <c:v>01/12/2016</c:v>
              </c:pt>
              <c:pt idx="228">
                <c:v>01/01/2017</c:v>
              </c:pt>
              <c:pt idx="229">
                <c:v>01/02/2017</c:v>
              </c:pt>
              <c:pt idx="230">
                <c:v>01/03/2017</c:v>
              </c:pt>
              <c:pt idx="231">
                <c:v>01/04/2017</c:v>
              </c:pt>
              <c:pt idx="232">
                <c:v>01/05/2017</c:v>
              </c:pt>
              <c:pt idx="233">
                <c:v>01/06/2017</c:v>
              </c:pt>
              <c:pt idx="234">
                <c:v>01/07/2017</c:v>
              </c:pt>
              <c:pt idx="235">
                <c:v>01/08/2017</c:v>
              </c:pt>
              <c:pt idx="236">
                <c:v>01/09/2017</c:v>
              </c:pt>
              <c:pt idx="237">
                <c:v>01/10/2017</c:v>
              </c:pt>
              <c:pt idx="238">
                <c:v>01/11/2017</c:v>
              </c:pt>
              <c:pt idx="239">
                <c:v>01/12/2017</c:v>
              </c:pt>
              <c:pt idx="240">
                <c:v>01/01/2018</c:v>
              </c:pt>
              <c:pt idx="241">
                <c:v>01/02/2018</c:v>
              </c:pt>
              <c:pt idx="242">
                <c:v>01/03/2018</c:v>
              </c:pt>
              <c:pt idx="243">
                <c:v>01/04/2018</c:v>
              </c:pt>
              <c:pt idx="244">
                <c:v>01/05/2018</c:v>
              </c:pt>
              <c:pt idx="245">
                <c:v>01/06/2018</c:v>
              </c:pt>
              <c:pt idx="246">
                <c:v>01/07/2018</c:v>
              </c:pt>
              <c:pt idx="247">
                <c:v>01/08/2018</c:v>
              </c:pt>
              <c:pt idx="248">
                <c:v>01/09/2018</c:v>
              </c:pt>
              <c:pt idx="249">
                <c:v>01/10/2018</c:v>
              </c:pt>
              <c:pt idx="250">
                <c:v>01/11/2018</c:v>
              </c:pt>
              <c:pt idx="251">
                <c:v>01/12/2018</c:v>
              </c:pt>
              <c:pt idx="252">
                <c:v>01/01/2019</c:v>
              </c:pt>
              <c:pt idx="253">
                <c:v>01/02/2019</c:v>
              </c:pt>
              <c:pt idx="254">
                <c:v>01/03/2019</c:v>
              </c:pt>
              <c:pt idx="255">
                <c:v>01/04/2019</c:v>
              </c:pt>
              <c:pt idx="256">
                <c:v>01/05/2019</c:v>
              </c:pt>
              <c:pt idx="257">
                <c:v>01/06/2019</c:v>
              </c:pt>
              <c:pt idx="258">
                <c:v>01/07/2019</c:v>
              </c:pt>
              <c:pt idx="259">
                <c:v>01/08/2019</c:v>
              </c:pt>
              <c:pt idx="260">
                <c:v>01/09/2019</c:v>
              </c:pt>
              <c:pt idx="261">
                <c:v>01/10/2019</c:v>
              </c:pt>
              <c:pt idx="262">
                <c:v>01/11/2019</c:v>
              </c:pt>
              <c:pt idx="263">
                <c:v>01/12/2019</c:v>
              </c:pt>
              <c:pt idx="264">
                <c:v>01/01/2020</c:v>
              </c:pt>
              <c:pt idx="265">
                <c:v>01/02/2020</c:v>
              </c:pt>
              <c:pt idx="266">
                <c:v>01/03/2020</c:v>
              </c:pt>
              <c:pt idx="267">
                <c:v>01/04/2020</c:v>
              </c:pt>
              <c:pt idx="268">
                <c:v>01/05/2020</c:v>
              </c:pt>
              <c:pt idx="269">
                <c:v>01/06/2020</c:v>
              </c:pt>
              <c:pt idx="270">
                <c:v>01/07/2020</c:v>
              </c:pt>
              <c:pt idx="271">
                <c:v>01/08/2020</c:v>
              </c:pt>
              <c:pt idx="272">
                <c:v>01/09/2020</c:v>
              </c:pt>
              <c:pt idx="273">
                <c:v>01/10/2020</c:v>
              </c:pt>
            </c:strLit>
          </c:cat>
          <c:val>
            <c:numLit>
              <c:formatCode>General</c:formatCode>
              <c:ptCount val="274"/>
              <c:pt idx="0">
                <c:v>14206</c:v>
              </c:pt>
              <c:pt idx="1">
                <c:v>14416</c:v>
              </c:pt>
              <c:pt idx="2">
                <c:v>14676</c:v>
              </c:pt>
              <c:pt idx="3">
                <c:v>14938</c:v>
              </c:pt>
              <c:pt idx="4">
                <c:v>15198</c:v>
              </c:pt>
              <c:pt idx="5">
                <c:v>15526</c:v>
              </c:pt>
              <c:pt idx="6">
                <c:v>15635</c:v>
              </c:pt>
              <c:pt idx="7">
                <c:v>15789</c:v>
              </c:pt>
              <c:pt idx="8">
                <c:v>15964</c:v>
              </c:pt>
              <c:pt idx="9">
                <c:v>16071</c:v>
              </c:pt>
              <c:pt idx="10">
                <c:v>16232</c:v>
              </c:pt>
              <c:pt idx="11">
                <c:v>15815</c:v>
              </c:pt>
              <c:pt idx="12">
                <c:v>15743</c:v>
              </c:pt>
              <c:pt idx="13">
                <c:v>15881</c:v>
              </c:pt>
              <c:pt idx="14">
                <c:v>16211</c:v>
              </c:pt>
              <c:pt idx="15">
                <c:v>16452</c:v>
              </c:pt>
              <c:pt idx="16">
                <c:v>16766</c:v>
              </c:pt>
              <c:pt idx="17">
                <c:v>16856</c:v>
              </c:pt>
              <c:pt idx="18">
                <c:v>16849</c:v>
              </c:pt>
              <c:pt idx="19">
                <c:v>16960</c:v>
              </c:pt>
              <c:pt idx="20">
                <c:v>16886</c:v>
              </c:pt>
              <c:pt idx="21">
                <c:v>17308</c:v>
              </c:pt>
              <c:pt idx="22">
                <c:v>17321</c:v>
              </c:pt>
              <c:pt idx="23">
                <c:v>16872</c:v>
              </c:pt>
              <c:pt idx="24">
                <c:v>16771</c:v>
              </c:pt>
              <c:pt idx="25">
                <c:v>16648</c:v>
              </c:pt>
              <c:pt idx="26">
                <c:v>16499</c:v>
              </c:pt>
              <c:pt idx="27">
                <c:v>16463</c:v>
              </c:pt>
              <c:pt idx="28">
                <c:v>16514</c:v>
              </c:pt>
              <c:pt idx="29">
                <c:v>16433</c:v>
              </c:pt>
              <c:pt idx="30">
                <c:v>16405</c:v>
              </c:pt>
              <c:pt idx="31">
                <c:v>16532</c:v>
              </c:pt>
              <c:pt idx="32">
                <c:v>16753</c:v>
              </c:pt>
              <c:pt idx="33">
                <c:v>16925</c:v>
              </c:pt>
              <c:pt idx="34">
                <c:v>16950</c:v>
              </c:pt>
              <c:pt idx="35">
                <c:v>16451</c:v>
              </c:pt>
              <c:pt idx="36">
                <c:v>16437</c:v>
              </c:pt>
              <c:pt idx="37">
                <c:v>16267</c:v>
              </c:pt>
              <c:pt idx="38">
                <c:v>16078</c:v>
              </c:pt>
              <c:pt idx="39">
                <c:v>16309</c:v>
              </c:pt>
              <c:pt idx="40">
                <c:v>16635</c:v>
              </c:pt>
              <c:pt idx="41">
                <c:v>16725</c:v>
              </c:pt>
              <c:pt idx="42">
                <c:v>16664</c:v>
              </c:pt>
              <c:pt idx="43">
                <c:v>16601</c:v>
              </c:pt>
              <c:pt idx="44">
                <c:v>16696</c:v>
              </c:pt>
              <c:pt idx="45">
                <c:v>16709</c:v>
              </c:pt>
              <c:pt idx="46">
                <c:v>16742</c:v>
              </c:pt>
              <c:pt idx="47">
                <c:v>16248</c:v>
              </c:pt>
              <c:pt idx="48">
                <c:v>16044</c:v>
              </c:pt>
              <c:pt idx="49">
                <c:v>15914</c:v>
              </c:pt>
              <c:pt idx="50">
                <c:v>15799</c:v>
              </c:pt>
              <c:pt idx="51">
                <c:v>16047</c:v>
              </c:pt>
              <c:pt idx="52">
                <c:v>16106</c:v>
              </c:pt>
              <c:pt idx="53">
                <c:v>16346</c:v>
              </c:pt>
              <c:pt idx="54">
                <c:v>16342</c:v>
              </c:pt>
              <c:pt idx="55">
                <c:v>16385</c:v>
              </c:pt>
              <c:pt idx="56">
                <c:v>16565</c:v>
              </c:pt>
              <c:pt idx="57">
                <c:v>16607</c:v>
              </c:pt>
              <c:pt idx="58">
                <c:v>16554</c:v>
              </c:pt>
              <c:pt idx="59">
                <c:v>16214</c:v>
              </c:pt>
              <c:pt idx="60">
                <c:v>16270</c:v>
              </c:pt>
              <c:pt idx="61">
                <c:v>16455</c:v>
              </c:pt>
              <c:pt idx="62">
                <c:v>16610</c:v>
              </c:pt>
              <c:pt idx="63">
                <c:v>16701</c:v>
              </c:pt>
              <c:pt idx="64">
                <c:v>16963</c:v>
              </c:pt>
              <c:pt idx="65">
                <c:v>17025</c:v>
              </c:pt>
              <c:pt idx="66">
                <c:v>16822</c:v>
              </c:pt>
              <c:pt idx="67">
                <c:v>16793</c:v>
              </c:pt>
              <c:pt idx="68">
                <c:v>16958</c:v>
              </c:pt>
              <c:pt idx="69">
                <c:v>17002</c:v>
              </c:pt>
              <c:pt idx="70">
                <c:v>17009</c:v>
              </c:pt>
              <c:pt idx="71">
                <c:v>16739</c:v>
              </c:pt>
              <c:pt idx="72">
                <c:v>16535</c:v>
              </c:pt>
              <c:pt idx="73">
                <c:v>17430</c:v>
              </c:pt>
              <c:pt idx="74">
                <c:v>17971</c:v>
              </c:pt>
              <c:pt idx="75">
                <c:v>17929</c:v>
              </c:pt>
              <c:pt idx="76">
                <c:v>17724</c:v>
              </c:pt>
              <c:pt idx="77">
                <c:v>17796</c:v>
              </c:pt>
              <c:pt idx="78">
                <c:v>17753</c:v>
              </c:pt>
              <c:pt idx="79">
                <c:v>17685</c:v>
              </c:pt>
              <c:pt idx="80">
                <c:v>17642</c:v>
              </c:pt>
              <c:pt idx="81">
                <c:v>17720</c:v>
              </c:pt>
              <c:pt idx="82">
                <c:v>17639</c:v>
              </c:pt>
              <c:pt idx="83">
                <c:v>17482</c:v>
              </c:pt>
              <c:pt idx="84">
                <c:v>17769</c:v>
              </c:pt>
              <c:pt idx="85">
                <c:v>17909</c:v>
              </c:pt>
              <c:pt idx="86">
                <c:v>18041</c:v>
              </c:pt>
              <c:pt idx="87">
                <c:v>18030</c:v>
              </c:pt>
              <c:pt idx="88">
                <c:v>18161</c:v>
              </c:pt>
              <c:pt idx="89">
                <c:v>18063</c:v>
              </c:pt>
              <c:pt idx="90">
                <c:v>18060</c:v>
              </c:pt>
              <c:pt idx="91">
                <c:v>18265</c:v>
              </c:pt>
              <c:pt idx="92">
                <c:v>18453</c:v>
              </c:pt>
              <c:pt idx="93">
                <c:v>18557</c:v>
              </c:pt>
              <c:pt idx="94">
                <c:v>18531</c:v>
              </c:pt>
              <c:pt idx="95">
                <c:v>18284</c:v>
              </c:pt>
              <c:pt idx="96">
                <c:v>18694</c:v>
              </c:pt>
              <c:pt idx="97">
                <c:v>19031</c:v>
              </c:pt>
              <c:pt idx="98">
                <c:v>19009</c:v>
              </c:pt>
              <c:pt idx="99">
                <c:v>19038</c:v>
              </c:pt>
              <c:pt idx="100">
                <c:v>19207</c:v>
              </c:pt>
              <c:pt idx="101">
                <c:v>19269</c:v>
              </c:pt>
              <c:pt idx="102">
                <c:v>19055</c:v>
              </c:pt>
              <c:pt idx="103">
                <c:v>18964</c:v>
              </c:pt>
              <c:pt idx="104">
                <c:v>19071</c:v>
              </c:pt>
              <c:pt idx="105">
                <c:v>19042</c:v>
              </c:pt>
              <c:pt idx="106">
                <c:v>19054</c:v>
              </c:pt>
              <c:pt idx="107">
                <c:v>18653</c:v>
              </c:pt>
              <c:pt idx="108">
                <c:v>18904</c:v>
              </c:pt>
              <c:pt idx="109">
                <c:v>18792</c:v>
              </c:pt>
              <c:pt idx="110">
                <c:v>18849</c:v>
              </c:pt>
              <c:pt idx="111">
                <c:v>18834</c:v>
              </c:pt>
              <c:pt idx="112">
                <c:v>18899</c:v>
              </c:pt>
              <c:pt idx="113">
                <c:v>19163</c:v>
              </c:pt>
              <c:pt idx="114">
                <c:v>19186</c:v>
              </c:pt>
              <c:pt idx="115">
                <c:v>19169</c:v>
              </c:pt>
              <c:pt idx="116">
                <c:v>19167</c:v>
              </c:pt>
              <c:pt idx="117">
                <c:v>19444</c:v>
              </c:pt>
              <c:pt idx="118">
                <c:v>19090</c:v>
              </c:pt>
              <c:pt idx="119">
                <c:v>18734</c:v>
              </c:pt>
              <c:pt idx="120">
                <c:v>18713</c:v>
              </c:pt>
              <c:pt idx="121">
                <c:v>18827</c:v>
              </c:pt>
              <c:pt idx="122">
                <c:v>18936</c:v>
              </c:pt>
              <c:pt idx="123">
                <c:v>18724</c:v>
              </c:pt>
              <c:pt idx="124">
                <c:v>18788</c:v>
              </c:pt>
              <c:pt idx="125">
                <c:v>18758</c:v>
              </c:pt>
              <c:pt idx="126">
                <c:v>18698</c:v>
              </c:pt>
              <c:pt idx="127">
                <c:v>18684</c:v>
              </c:pt>
              <c:pt idx="128">
                <c:v>18822</c:v>
              </c:pt>
              <c:pt idx="129">
                <c:v>18814</c:v>
              </c:pt>
              <c:pt idx="130">
                <c:v>18705</c:v>
              </c:pt>
              <c:pt idx="131">
                <c:v>18491</c:v>
              </c:pt>
              <c:pt idx="132">
                <c:v>18112</c:v>
              </c:pt>
              <c:pt idx="133">
                <c:v>18147</c:v>
              </c:pt>
              <c:pt idx="134">
                <c:v>17233</c:v>
              </c:pt>
              <c:pt idx="135">
                <c:v>17066</c:v>
              </c:pt>
              <c:pt idx="136">
                <c:v>17102</c:v>
              </c:pt>
              <c:pt idx="137">
                <c:v>17075</c:v>
              </c:pt>
              <c:pt idx="138">
                <c:v>17135</c:v>
              </c:pt>
              <c:pt idx="139">
                <c:v>17119</c:v>
              </c:pt>
              <c:pt idx="140">
                <c:v>17198</c:v>
              </c:pt>
              <c:pt idx="141">
                <c:v>17251</c:v>
              </c:pt>
              <c:pt idx="142">
                <c:v>17360</c:v>
              </c:pt>
              <c:pt idx="143">
                <c:v>17050</c:v>
              </c:pt>
              <c:pt idx="144">
                <c:v>16891</c:v>
              </c:pt>
              <c:pt idx="145">
                <c:v>16870</c:v>
              </c:pt>
              <c:pt idx="146">
                <c:v>17009</c:v>
              </c:pt>
              <c:pt idx="147">
                <c:v>17191</c:v>
              </c:pt>
              <c:pt idx="148">
                <c:v>16844</c:v>
              </c:pt>
              <c:pt idx="149">
                <c:v>17336</c:v>
              </c:pt>
              <c:pt idx="150">
                <c:v>17303</c:v>
              </c:pt>
              <c:pt idx="151">
                <c:v>17220</c:v>
              </c:pt>
              <c:pt idx="152">
                <c:v>17237</c:v>
              </c:pt>
              <c:pt idx="153">
                <c:v>17287</c:v>
              </c:pt>
              <c:pt idx="154">
                <c:v>17239</c:v>
              </c:pt>
              <c:pt idx="155">
                <c:v>17107</c:v>
              </c:pt>
              <c:pt idx="156">
                <c:v>17092</c:v>
              </c:pt>
              <c:pt idx="157">
                <c:v>17153</c:v>
              </c:pt>
              <c:pt idx="158">
                <c:v>17455</c:v>
              </c:pt>
              <c:pt idx="159">
                <c:v>17538</c:v>
              </c:pt>
              <c:pt idx="160">
                <c:v>17605</c:v>
              </c:pt>
              <c:pt idx="161">
                <c:v>17511</c:v>
              </c:pt>
              <c:pt idx="162">
                <c:v>17589</c:v>
              </c:pt>
              <c:pt idx="163">
                <c:v>17568</c:v>
              </c:pt>
              <c:pt idx="164">
                <c:v>17542</c:v>
              </c:pt>
              <c:pt idx="165">
                <c:v>17753</c:v>
              </c:pt>
              <c:pt idx="166">
                <c:v>17530</c:v>
              </c:pt>
              <c:pt idx="167">
                <c:v>17307</c:v>
              </c:pt>
              <c:pt idx="168">
                <c:v>17360</c:v>
              </c:pt>
              <c:pt idx="169">
                <c:v>17516</c:v>
              </c:pt>
              <c:pt idx="170">
                <c:v>17403</c:v>
              </c:pt>
              <c:pt idx="171">
                <c:v>17651</c:v>
              </c:pt>
              <c:pt idx="172">
                <c:v>17681</c:v>
              </c:pt>
              <c:pt idx="173">
                <c:v>17743</c:v>
              </c:pt>
              <c:pt idx="174">
                <c:v>17681</c:v>
              </c:pt>
              <c:pt idx="175">
                <c:v>17611</c:v>
              </c:pt>
              <c:pt idx="176">
                <c:v>17542</c:v>
              </c:pt>
              <c:pt idx="177">
                <c:v>17490</c:v>
              </c:pt>
              <c:pt idx="178">
                <c:v>17519</c:v>
              </c:pt>
              <c:pt idx="179">
                <c:v>17345</c:v>
              </c:pt>
              <c:pt idx="180">
                <c:v>17553</c:v>
              </c:pt>
              <c:pt idx="181">
                <c:v>17572</c:v>
              </c:pt>
              <c:pt idx="182">
                <c:v>17648</c:v>
              </c:pt>
              <c:pt idx="183">
                <c:v>17704</c:v>
              </c:pt>
              <c:pt idx="184">
                <c:v>17850</c:v>
              </c:pt>
              <c:pt idx="185">
                <c:v>17612</c:v>
              </c:pt>
              <c:pt idx="186">
                <c:v>17526</c:v>
              </c:pt>
              <c:pt idx="187">
                <c:v>17332</c:v>
              </c:pt>
              <c:pt idx="188">
                <c:v>17191</c:v>
              </c:pt>
              <c:pt idx="189">
                <c:v>17218</c:v>
              </c:pt>
              <c:pt idx="190">
                <c:v>17168</c:v>
              </c:pt>
              <c:pt idx="191">
                <c:v>16877</c:v>
              </c:pt>
              <c:pt idx="192">
                <c:v>16963</c:v>
              </c:pt>
              <c:pt idx="193">
                <c:v>16913</c:v>
              </c:pt>
              <c:pt idx="194">
                <c:v>17051</c:v>
              </c:pt>
              <c:pt idx="195">
                <c:v>17232</c:v>
              </c:pt>
              <c:pt idx="196">
                <c:v>17345</c:v>
              </c:pt>
              <c:pt idx="197">
                <c:v>17407</c:v>
              </c:pt>
              <c:pt idx="198">
                <c:v>17582</c:v>
              </c:pt>
              <c:pt idx="199">
                <c:v>17464</c:v>
              </c:pt>
              <c:pt idx="200">
                <c:v>17404</c:v>
              </c:pt>
              <c:pt idx="201">
                <c:v>17527</c:v>
              </c:pt>
              <c:pt idx="202">
                <c:v>17519</c:v>
              </c:pt>
              <c:pt idx="203">
                <c:v>17267</c:v>
              </c:pt>
              <c:pt idx="204">
                <c:v>17208</c:v>
              </c:pt>
              <c:pt idx="205">
                <c:v>17090</c:v>
              </c:pt>
              <c:pt idx="206">
                <c:v>17244</c:v>
              </c:pt>
              <c:pt idx="207">
                <c:v>17512</c:v>
              </c:pt>
              <c:pt idx="208">
                <c:v>17721</c:v>
              </c:pt>
              <c:pt idx="209">
                <c:v>17803</c:v>
              </c:pt>
              <c:pt idx="210">
                <c:v>17854</c:v>
              </c:pt>
              <c:pt idx="211">
                <c:v>18022</c:v>
              </c:pt>
              <c:pt idx="212">
                <c:v>17996</c:v>
              </c:pt>
              <c:pt idx="213">
                <c:v>18102</c:v>
              </c:pt>
              <c:pt idx="214">
                <c:v>18230</c:v>
              </c:pt>
              <c:pt idx="215">
                <c:v>18127</c:v>
              </c:pt>
              <c:pt idx="216">
                <c:v>18221</c:v>
              </c:pt>
              <c:pt idx="217">
                <c:v>18477</c:v>
              </c:pt>
              <c:pt idx="218">
                <c:v>18581</c:v>
              </c:pt>
              <c:pt idx="219">
                <c:v>18684</c:v>
              </c:pt>
              <c:pt idx="220">
                <c:v>18818</c:v>
              </c:pt>
              <c:pt idx="221">
                <c:v>19045</c:v>
              </c:pt>
              <c:pt idx="222">
                <c:v>19006</c:v>
              </c:pt>
              <c:pt idx="223">
                <c:v>18967</c:v>
              </c:pt>
              <c:pt idx="224">
                <c:v>18993</c:v>
              </c:pt>
              <c:pt idx="225">
                <c:v>18890</c:v>
              </c:pt>
              <c:pt idx="226">
                <c:v>18955</c:v>
              </c:pt>
              <c:pt idx="227">
                <c:v>18732</c:v>
              </c:pt>
              <c:pt idx="228">
                <c:v>18769</c:v>
              </c:pt>
              <c:pt idx="229">
                <c:v>18860</c:v>
              </c:pt>
              <c:pt idx="230">
                <c:v>19158</c:v>
              </c:pt>
              <c:pt idx="231">
                <c:v>19203</c:v>
              </c:pt>
              <c:pt idx="232">
                <c:v>19285</c:v>
              </c:pt>
              <c:pt idx="233">
                <c:v>19459</c:v>
              </c:pt>
              <c:pt idx="234">
                <c:v>19460</c:v>
              </c:pt>
              <c:pt idx="235">
                <c:v>19608</c:v>
              </c:pt>
              <c:pt idx="236">
                <c:v>19598</c:v>
              </c:pt>
              <c:pt idx="237">
                <c:v>19672</c:v>
              </c:pt>
              <c:pt idx="238">
                <c:v>19694</c:v>
              </c:pt>
              <c:pt idx="239">
                <c:v>19564</c:v>
              </c:pt>
              <c:pt idx="240">
                <c:v>19680</c:v>
              </c:pt>
              <c:pt idx="241">
                <c:v>19938</c:v>
              </c:pt>
              <c:pt idx="242">
                <c:v>20359</c:v>
              </c:pt>
              <c:pt idx="243">
                <c:v>20572</c:v>
              </c:pt>
              <c:pt idx="244">
                <c:v>20809</c:v>
              </c:pt>
              <c:pt idx="245">
                <c:v>20772</c:v>
              </c:pt>
              <c:pt idx="246">
                <c:v>20848</c:v>
              </c:pt>
              <c:pt idx="247">
                <c:v>20945</c:v>
              </c:pt>
              <c:pt idx="248">
                <c:v>21103</c:v>
              </c:pt>
              <c:pt idx="249">
                <c:v>21024</c:v>
              </c:pt>
              <c:pt idx="250">
                <c:v>21205</c:v>
              </c:pt>
              <c:pt idx="251">
                <c:v>20805</c:v>
              </c:pt>
              <c:pt idx="252">
                <c:v>20829</c:v>
              </c:pt>
              <c:pt idx="253">
                <c:v>20793</c:v>
              </c:pt>
              <c:pt idx="254">
                <c:v>20678</c:v>
              </c:pt>
              <c:pt idx="255">
                <c:v>20865</c:v>
              </c:pt>
              <c:pt idx="256">
                <c:v>21016</c:v>
              </c:pt>
              <c:pt idx="257">
                <c:v>21218</c:v>
              </c:pt>
              <c:pt idx="258">
                <c:v>21349</c:v>
              </c:pt>
              <c:pt idx="259">
                <c:v>21458</c:v>
              </c:pt>
              <c:pt idx="260">
                <c:v>21442</c:v>
              </c:pt>
              <c:pt idx="261">
                <c:v>21447</c:v>
              </c:pt>
              <c:pt idx="262">
                <c:v>21601</c:v>
              </c:pt>
              <c:pt idx="263">
                <c:v>21220</c:v>
              </c:pt>
              <c:pt idx="264">
                <c:v>21328</c:v>
              </c:pt>
              <c:pt idx="265">
                <c:v>21563</c:v>
              </c:pt>
              <c:pt idx="266">
                <c:v>21769</c:v>
              </c:pt>
              <c:pt idx="267">
                <c:v>21646</c:v>
              </c:pt>
              <c:pt idx="268">
                <c:v>21450</c:v>
              </c:pt>
              <c:pt idx="269">
                <c:v>21518</c:v>
              </c:pt>
              <c:pt idx="270">
                <c:v>21688</c:v>
              </c:pt>
              <c:pt idx="271">
                <c:v>21769</c:v>
              </c:pt>
              <c:pt idx="272">
                <c:v>21874</c:v>
              </c:pt>
              <c:pt idx="273">
                <c:v>22127</c:v>
              </c:pt>
            </c:numLit>
          </c:val>
          <c:smooth val="0"/>
          <c:extLst>
            <c:ext xmlns:c16="http://schemas.microsoft.com/office/drawing/2014/chart" uri="{C3380CC4-5D6E-409C-BE32-E72D297353CC}">
              <c16:uniqueId val="{00000001-0616-4F93-8835-0387DB16ECDE}"/>
            </c:ext>
          </c:extLst>
        </c:ser>
        <c:dLbls>
          <c:showLegendKey val="0"/>
          <c:showVal val="0"/>
          <c:showCatName val="0"/>
          <c:showSerName val="0"/>
          <c:showPercent val="0"/>
          <c:showBubbleSize val="0"/>
        </c:dLbls>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'F39'!$A$6</c:f>
              <c:strCache>
                <c:ptCount val="1"/>
                <c:pt idx="0">
                  <c:v>Ciudad</c:v>
                </c:pt>
              </c:strCache>
            </c:strRef>
          </c:tx>
          <c:spPr>
            <a:solidFill>
              <a:srgbClr val="606868"/>
            </a:solidFill>
            <a:effectLst/>
          </c:spPr>
          <c:invertIfNegative val="0"/>
          <c:dPt>
            <c:idx val="2"/>
            <c:invertIfNegative val="0"/>
            <c:bubble3D val="0"/>
            <c:extLst>
              <c:ext xmlns:c16="http://schemas.microsoft.com/office/drawing/2014/chart" uri="{C3380CC4-5D6E-409C-BE32-E72D297353CC}">
                <c16:uniqueId val="{00000000-77F0-4A09-877E-D96373A30D27}"/>
              </c:ext>
            </c:extLst>
          </c:dPt>
          <c:dPt>
            <c:idx val="4"/>
            <c:invertIfNegative val="0"/>
            <c:bubble3D val="0"/>
            <c:extLst>
              <c:ext xmlns:c16="http://schemas.microsoft.com/office/drawing/2014/chart" uri="{C3380CC4-5D6E-409C-BE32-E72D297353CC}">
                <c16:uniqueId val="{00000001-77F0-4A09-877E-D96373A30D27}"/>
              </c:ext>
            </c:extLst>
          </c:dPt>
          <c:dPt>
            <c:idx val="5"/>
            <c:invertIfNegative val="0"/>
            <c:bubble3D val="0"/>
            <c:extLst>
              <c:ext xmlns:c16="http://schemas.microsoft.com/office/drawing/2014/chart" uri="{C3380CC4-5D6E-409C-BE32-E72D297353CC}">
                <c16:uniqueId val="{00000002-77F0-4A09-877E-D96373A30D27}"/>
              </c:ext>
            </c:extLst>
          </c:dPt>
          <c:dPt>
            <c:idx val="8"/>
            <c:invertIfNegative val="0"/>
            <c:bubble3D val="0"/>
            <c:extLst>
              <c:ext xmlns:c16="http://schemas.microsoft.com/office/drawing/2014/chart" uri="{C3380CC4-5D6E-409C-BE32-E72D297353CC}">
                <c16:uniqueId val="{00000003-77F0-4A09-877E-D96373A30D27}"/>
              </c:ext>
            </c:extLst>
          </c:dPt>
          <c:dPt>
            <c:idx val="10"/>
            <c:invertIfNegative val="0"/>
            <c:bubble3D val="0"/>
            <c:spPr>
              <a:solidFill>
                <a:srgbClr val="95682B"/>
              </a:solidFill>
              <a:effectLst/>
            </c:spPr>
            <c:extLst>
              <c:ext xmlns:c16="http://schemas.microsoft.com/office/drawing/2014/chart" uri="{C3380CC4-5D6E-409C-BE32-E72D297353CC}">
                <c16:uniqueId val="{00000005-77F0-4A09-877E-D96373A30D27}"/>
              </c:ext>
            </c:extLst>
          </c:dPt>
          <c:dPt>
            <c:idx val="13"/>
            <c:invertIfNegative val="0"/>
            <c:bubble3D val="0"/>
            <c:extLst>
              <c:ext xmlns:c16="http://schemas.microsoft.com/office/drawing/2014/chart" uri="{C3380CC4-5D6E-409C-BE32-E72D297353CC}">
                <c16:uniqueId val="{00000006-77F0-4A09-877E-D96373A30D27}"/>
              </c:ext>
            </c:extLst>
          </c:dPt>
          <c:dPt>
            <c:idx val="14"/>
            <c:invertIfNegative val="0"/>
            <c:bubble3D val="0"/>
            <c:extLst>
              <c:ext xmlns:c16="http://schemas.microsoft.com/office/drawing/2014/chart" uri="{C3380CC4-5D6E-409C-BE32-E72D297353CC}">
                <c16:uniqueId val="{00000007-77F0-4A09-877E-D96373A30D27}"/>
              </c:ext>
            </c:extLst>
          </c:dPt>
          <c:dPt>
            <c:idx val="16"/>
            <c:invertIfNegative val="0"/>
            <c:bubble3D val="0"/>
            <c:extLst>
              <c:ext xmlns:c16="http://schemas.microsoft.com/office/drawing/2014/chart" uri="{C3380CC4-5D6E-409C-BE32-E72D297353CC}">
                <c16:uniqueId val="{00000008-77F0-4A09-877E-D96373A30D27}"/>
              </c:ext>
            </c:extLst>
          </c:dPt>
          <c:dPt>
            <c:idx val="17"/>
            <c:invertIfNegative val="0"/>
            <c:bubble3D val="0"/>
            <c:extLst>
              <c:ext xmlns:c16="http://schemas.microsoft.com/office/drawing/2014/chart" uri="{C3380CC4-5D6E-409C-BE32-E72D297353CC}">
                <c16:uniqueId val="{00000009-77F0-4A09-877E-D96373A30D27}"/>
              </c:ext>
            </c:extLst>
          </c:dPt>
          <c:dPt>
            <c:idx val="18"/>
            <c:invertIfNegative val="0"/>
            <c:bubble3D val="0"/>
            <c:extLst>
              <c:ext xmlns:c16="http://schemas.microsoft.com/office/drawing/2014/chart" uri="{C3380CC4-5D6E-409C-BE32-E72D297353CC}">
                <c16:uniqueId val="{0000000A-77F0-4A09-877E-D96373A30D27}"/>
              </c:ext>
            </c:extLst>
          </c:dPt>
          <c:dPt>
            <c:idx val="20"/>
            <c:invertIfNegative val="0"/>
            <c:bubble3D val="0"/>
            <c:extLst>
              <c:ext xmlns:c16="http://schemas.microsoft.com/office/drawing/2014/chart" uri="{C3380CC4-5D6E-409C-BE32-E72D297353CC}">
                <c16:uniqueId val="{0000000B-77F0-4A09-877E-D96373A30D27}"/>
              </c:ext>
            </c:extLst>
          </c:dPt>
          <c:dPt>
            <c:idx val="23"/>
            <c:invertIfNegative val="0"/>
            <c:bubble3D val="0"/>
            <c:extLst>
              <c:ext xmlns:c16="http://schemas.microsoft.com/office/drawing/2014/chart" uri="{C3380CC4-5D6E-409C-BE32-E72D297353CC}">
                <c16:uniqueId val="{0000000C-77F0-4A09-877E-D96373A30D27}"/>
              </c:ext>
            </c:extLst>
          </c:dPt>
          <c:dPt>
            <c:idx val="25"/>
            <c:invertIfNegative val="0"/>
            <c:bubble3D val="0"/>
            <c:extLst>
              <c:ext xmlns:c16="http://schemas.microsoft.com/office/drawing/2014/chart" uri="{C3380CC4-5D6E-409C-BE32-E72D297353CC}">
                <c16:uniqueId val="{0000000D-77F0-4A09-877E-D96373A30D27}"/>
              </c:ext>
            </c:extLst>
          </c:dPt>
          <c:dPt>
            <c:idx val="26"/>
            <c:invertIfNegative val="0"/>
            <c:bubble3D val="0"/>
            <c:extLst>
              <c:ext xmlns:c16="http://schemas.microsoft.com/office/drawing/2014/chart" uri="{C3380CC4-5D6E-409C-BE32-E72D297353CC}">
                <c16:uniqueId val="{0000000E-77F0-4A09-877E-D96373A30D27}"/>
              </c:ext>
            </c:extLst>
          </c:dPt>
          <c:dPt>
            <c:idx val="28"/>
            <c:invertIfNegative val="0"/>
            <c:bubble3D val="0"/>
            <c:spPr>
              <a:solidFill>
                <a:srgbClr val="FFC000"/>
              </a:solidFill>
              <a:effectLst/>
            </c:spPr>
            <c:extLst>
              <c:ext xmlns:c16="http://schemas.microsoft.com/office/drawing/2014/chart" uri="{C3380CC4-5D6E-409C-BE32-E72D297353CC}">
                <c16:uniqueId val="{00000010-77F0-4A09-877E-D96373A30D27}"/>
              </c:ext>
            </c:extLst>
          </c:dPt>
          <c:dPt>
            <c:idx val="29"/>
            <c:invertIfNegative val="0"/>
            <c:bubble3D val="0"/>
            <c:extLst>
              <c:ext xmlns:c16="http://schemas.microsoft.com/office/drawing/2014/chart" uri="{C3380CC4-5D6E-409C-BE32-E72D297353CC}">
                <c16:uniqueId val="{00000011-77F0-4A09-877E-D96373A30D27}"/>
              </c:ext>
            </c:extLst>
          </c:dPt>
          <c:dPt>
            <c:idx val="30"/>
            <c:invertIfNegative val="0"/>
            <c:bubble3D val="0"/>
            <c:extLst>
              <c:ext xmlns:c16="http://schemas.microsoft.com/office/drawing/2014/chart" uri="{C3380CC4-5D6E-409C-BE32-E72D297353CC}">
                <c16:uniqueId val="{00000012-77F0-4A09-877E-D96373A30D27}"/>
              </c:ext>
            </c:extLst>
          </c:dPt>
          <c:dPt>
            <c:idx val="31"/>
            <c:invertIfNegative val="0"/>
            <c:bubble3D val="0"/>
            <c:extLst>
              <c:ext xmlns:c16="http://schemas.microsoft.com/office/drawing/2014/chart" uri="{C3380CC4-5D6E-409C-BE32-E72D297353CC}">
                <c16:uniqueId val="{00000013-77F0-4A09-877E-D96373A30D27}"/>
              </c:ext>
            </c:extLst>
          </c:dPt>
          <c:dPt>
            <c:idx val="32"/>
            <c:invertIfNegative val="0"/>
            <c:bubble3D val="0"/>
            <c:extLst>
              <c:ext xmlns:c16="http://schemas.microsoft.com/office/drawing/2014/chart" uri="{C3380CC4-5D6E-409C-BE32-E72D297353CC}">
                <c16:uniqueId val="{00000014-77F0-4A09-877E-D96373A30D27}"/>
              </c:ext>
            </c:extLst>
          </c:dPt>
          <c:dPt>
            <c:idx val="34"/>
            <c:invertIfNegative val="0"/>
            <c:bubble3D val="0"/>
            <c:extLst>
              <c:ext xmlns:c16="http://schemas.microsoft.com/office/drawing/2014/chart" uri="{C3380CC4-5D6E-409C-BE32-E72D297353CC}">
                <c16:uniqueId val="{00000015-77F0-4A09-877E-D96373A30D27}"/>
              </c:ext>
            </c:extLst>
          </c:dPt>
          <c:dPt>
            <c:idx val="37"/>
            <c:invertIfNegative val="0"/>
            <c:bubble3D val="0"/>
            <c:extLst>
              <c:ext xmlns:c16="http://schemas.microsoft.com/office/drawing/2014/chart" uri="{C3380CC4-5D6E-409C-BE32-E72D297353CC}">
                <c16:uniqueId val="{00000016-77F0-4A09-877E-D96373A30D27}"/>
              </c:ext>
            </c:extLst>
          </c:dPt>
          <c:dPt>
            <c:idx val="39"/>
            <c:invertIfNegative val="0"/>
            <c:bubble3D val="0"/>
            <c:extLst>
              <c:ext xmlns:c16="http://schemas.microsoft.com/office/drawing/2014/chart" uri="{C3380CC4-5D6E-409C-BE32-E72D297353CC}">
                <c16:uniqueId val="{00000017-77F0-4A09-877E-D96373A30D27}"/>
              </c:ext>
            </c:extLst>
          </c:dPt>
          <c:dPt>
            <c:idx val="41"/>
            <c:invertIfNegative val="0"/>
            <c:bubble3D val="0"/>
            <c:extLst>
              <c:ext xmlns:c16="http://schemas.microsoft.com/office/drawing/2014/chart" uri="{C3380CC4-5D6E-409C-BE32-E72D297353CC}">
                <c16:uniqueId val="{00000018-77F0-4A09-877E-D96373A30D27}"/>
              </c:ext>
            </c:extLst>
          </c:dPt>
          <c:dPt>
            <c:idx val="42"/>
            <c:invertIfNegative val="0"/>
            <c:bubble3D val="0"/>
            <c:extLst>
              <c:ext xmlns:c16="http://schemas.microsoft.com/office/drawing/2014/chart" uri="{C3380CC4-5D6E-409C-BE32-E72D297353CC}">
                <c16:uniqueId val="{00000019-77F0-4A09-877E-D96373A30D27}"/>
              </c:ext>
            </c:extLst>
          </c:dPt>
          <c:dPt>
            <c:idx val="45"/>
            <c:invertIfNegative val="0"/>
            <c:bubble3D val="0"/>
            <c:extLst>
              <c:ext xmlns:c16="http://schemas.microsoft.com/office/drawing/2014/chart" uri="{C3380CC4-5D6E-409C-BE32-E72D297353CC}">
                <c16:uniqueId val="{0000001A-77F0-4A09-877E-D96373A30D27}"/>
              </c:ext>
            </c:extLst>
          </c:dPt>
          <c:dPt>
            <c:idx val="47"/>
            <c:invertIfNegative val="0"/>
            <c:bubble3D val="0"/>
            <c:extLst>
              <c:ext xmlns:c16="http://schemas.microsoft.com/office/drawing/2014/chart" uri="{C3380CC4-5D6E-409C-BE32-E72D297353CC}">
                <c16:uniqueId val="{0000001B-77F0-4A09-877E-D96373A30D27}"/>
              </c:ext>
            </c:extLst>
          </c:dPt>
          <c:dPt>
            <c:idx val="49"/>
            <c:invertIfNegative val="0"/>
            <c:bubble3D val="0"/>
            <c:extLst>
              <c:ext xmlns:c16="http://schemas.microsoft.com/office/drawing/2014/chart" uri="{C3380CC4-5D6E-409C-BE32-E72D297353CC}">
                <c16:uniqueId val="{0000001C-77F0-4A09-877E-D96373A30D27}"/>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'F39'!$A$7:$A$61</c:f>
              <c:strCache>
                <c:ptCount val="55"/>
                <c:pt idx="0">
                  <c:v>León, Gto.</c:v>
                </c:pt>
                <c:pt idx="1">
                  <c:v>Monterrey, N. L.</c:v>
                </c:pt>
                <c:pt idx="2">
                  <c:v>Tampico, Tamps.</c:v>
                </c:pt>
                <c:pt idx="3">
                  <c:v>Huatabampo, Son.</c:v>
                </c:pt>
                <c:pt idx="4">
                  <c:v>La Paz, B. C. S.</c:v>
                </c:pt>
                <c:pt idx="5">
                  <c:v>Chetumal, Q. R.</c:v>
                </c:pt>
                <c:pt idx="6">
                  <c:v>Tepic, Nay.</c:v>
                </c:pt>
                <c:pt idx="7">
                  <c:v>Culiacán, Sin.</c:v>
                </c:pt>
                <c:pt idx="8">
                  <c:v>Cancún, Q. Roo.</c:v>
                </c:pt>
                <c:pt idx="9">
                  <c:v>Colima, Col.</c:v>
                </c:pt>
                <c:pt idx="10">
                  <c:v>Tepatitlán, Jal.</c:v>
                </c:pt>
                <c:pt idx="11">
                  <c:v>Zacatecas, Zac.</c:v>
                </c:pt>
                <c:pt idx="12">
                  <c:v>Pachuca, Hgo.</c:v>
                </c:pt>
                <c:pt idx="13">
                  <c:v>Tehuantepec, Oax.</c:v>
                </c:pt>
                <c:pt idx="14">
                  <c:v>Monclova, Coah.</c:v>
                </c:pt>
                <c:pt idx="15">
                  <c:v>Morelia, Mich</c:v>
                </c:pt>
                <c:pt idx="16">
                  <c:v>Cortazar, Gto.</c:v>
                </c:pt>
                <c:pt idx="17">
                  <c:v>Esperanza, Son.</c:v>
                </c:pt>
                <c:pt idx="18">
                  <c:v>Saltillo, Coah.</c:v>
                </c:pt>
                <c:pt idx="19">
                  <c:v>Chihuahua, Chih.</c:v>
                </c:pt>
                <c:pt idx="20">
                  <c:v>Matamoros, Tamps.</c:v>
                </c:pt>
                <c:pt idx="21">
                  <c:v>Mexicali, B. C.</c:v>
                </c:pt>
                <c:pt idx="22">
                  <c:v>Querétaro, Qro.</c:v>
                </c:pt>
                <c:pt idx="23">
                  <c:v>Campeche, Camp.</c:v>
                </c:pt>
                <c:pt idx="24">
                  <c:v>Veracruz, Ver.</c:v>
                </c:pt>
                <c:pt idx="25">
                  <c:v>Ciudad de México</c:v>
                </c:pt>
                <c:pt idx="26">
                  <c:v>Atlacomulco, Méx.</c:v>
                </c:pt>
                <c:pt idx="27">
                  <c:v>Cuernavaca, Mor.</c:v>
                </c:pt>
                <c:pt idx="28">
                  <c:v>Guadalajara, Jal.</c:v>
                </c:pt>
                <c:pt idx="29">
                  <c:v>Hermosillo, Son.</c:v>
                </c:pt>
                <c:pt idx="30">
                  <c:v>Aguascalientes, Ags.</c:v>
                </c:pt>
                <c:pt idx="31">
                  <c:v>Fresnillo, Zac.</c:v>
                </c:pt>
                <c:pt idx="32">
                  <c:v>Cd. Acuña, Coah.</c:v>
                </c:pt>
                <c:pt idx="33">
                  <c:v>Durango, Dgo.</c:v>
                </c:pt>
                <c:pt idx="34">
                  <c:v>Puebla, Pue.</c:v>
                </c:pt>
                <c:pt idx="35">
                  <c:v>Toluca, Edo. de Méx.</c:v>
                </c:pt>
                <c:pt idx="36">
                  <c:v>Mérida, Yuc.</c:v>
                </c:pt>
                <c:pt idx="37">
                  <c:v>Coatzacoalcos, Ver.</c:v>
                </c:pt>
                <c:pt idx="38">
                  <c:v>Tlaxcala, Tlax.</c:v>
                </c:pt>
                <c:pt idx="39">
                  <c:v>Cd. Juárez, Chih</c:v>
                </c:pt>
                <c:pt idx="40">
                  <c:v>Jacona, Mich.</c:v>
                </c:pt>
                <c:pt idx="41">
                  <c:v>Cd. Jiménez, Chih.</c:v>
                </c:pt>
                <c:pt idx="42">
                  <c:v>Oaxaca, Oax.</c:v>
                </c:pt>
                <c:pt idx="43">
                  <c:v>San Luis Potosí, S. L. P.</c:v>
                </c:pt>
                <c:pt idx="44">
                  <c:v>Tijuana, B. C.</c:v>
                </c:pt>
                <c:pt idx="45">
                  <c:v>Villahermosa, Tab.</c:v>
                </c:pt>
                <c:pt idx="46">
                  <c:v>Torreón, Coah.</c:v>
                </c:pt>
                <c:pt idx="47">
                  <c:v>Acapulco, Gro.</c:v>
                </c:pt>
                <c:pt idx="48">
                  <c:v>Izúcar de Matamoros, Pue.</c:v>
                </c:pt>
                <c:pt idx="49">
                  <c:v>Córdoba, Ver.</c:v>
                </c:pt>
                <c:pt idx="50">
                  <c:v>Iguala, Gro.</c:v>
                </c:pt>
                <c:pt idx="51">
                  <c:v>San Andrés Tuxtla, Ver.</c:v>
                </c:pt>
                <c:pt idx="52">
                  <c:v>Tapachula, Chis.</c:v>
                </c:pt>
                <c:pt idx="53">
                  <c:v>Tulancingo, Hgo.</c:v>
                </c:pt>
                <c:pt idx="54">
                  <c:v>Tuxtla Gutiérrez, Chis.</c:v>
                </c:pt>
              </c:strCache>
            </c:strRef>
          </c:cat>
          <c:val>
            <c:numRef>
              <c:f>'F39'!$D$7:$D$61</c:f>
              <c:numCache>
                <c:formatCode>0.00</c:formatCode>
                <c:ptCount val="55"/>
                <c:pt idx="0">
                  <c:v>2.3199999999999998</c:v>
                </c:pt>
                <c:pt idx="1">
                  <c:v>3.13</c:v>
                </c:pt>
                <c:pt idx="2">
                  <c:v>3.21</c:v>
                </c:pt>
                <c:pt idx="3">
                  <c:v>3.28</c:v>
                </c:pt>
                <c:pt idx="4">
                  <c:v>3.31</c:v>
                </c:pt>
                <c:pt idx="5">
                  <c:v>3.35</c:v>
                </c:pt>
                <c:pt idx="6">
                  <c:v>3.38</c:v>
                </c:pt>
                <c:pt idx="7">
                  <c:v>3.43</c:v>
                </c:pt>
                <c:pt idx="8">
                  <c:v>3.46</c:v>
                </c:pt>
                <c:pt idx="9">
                  <c:v>3.47</c:v>
                </c:pt>
                <c:pt idx="10">
                  <c:v>3.5</c:v>
                </c:pt>
                <c:pt idx="11">
                  <c:v>3.5</c:v>
                </c:pt>
                <c:pt idx="12">
                  <c:v>3.55</c:v>
                </c:pt>
                <c:pt idx="13">
                  <c:v>3.58</c:v>
                </c:pt>
                <c:pt idx="14">
                  <c:v>3.59</c:v>
                </c:pt>
                <c:pt idx="15">
                  <c:v>3.61</c:v>
                </c:pt>
                <c:pt idx="16">
                  <c:v>3.71</c:v>
                </c:pt>
                <c:pt idx="17">
                  <c:v>3.72</c:v>
                </c:pt>
                <c:pt idx="18">
                  <c:v>3.75</c:v>
                </c:pt>
                <c:pt idx="19">
                  <c:v>3.76</c:v>
                </c:pt>
                <c:pt idx="20">
                  <c:v>3.76</c:v>
                </c:pt>
                <c:pt idx="21">
                  <c:v>3.9</c:v>
                </c:pt>
                <c:pt idx="22">
                  <c:v>3.91</c:v>
                </c:pt>
                <c:pt idx="23">
                  <c:v>3.93</c:v>
                </c:pt>
                <c:pt idx="24">
                  <c:v>3.98</c:v>
                </c:pt>
                <c:pt idx="25">
                  <c:v>4.01</c:v>
                </c:pt>
                <c:pt idx="26">
                  <c:v>4.03</c:v>
                </c:pt>
                <c:pt idx="27">
                  <c:v>4.03</c:v>
                </c:pt>
                <c:pt idx="28">
                  <c:v>4.1500000000000004</c:v>
                </c:pt>
                <c:pt idx="29">
                  <c:v>4.1500000000000004</c:v>
                </c:pt>
                <c:pt idx="30">
                  <c:v>4.2300000000000004</c:v>
                </c:pt>
                <c:pt idx="31">
                  <c:v>4.24</c:v>
                </c:pt>
                <c:pt idx="32">
                  <c:v>4.3</c:v>
                </c:pt>
                <c:pt idx="33">
                  <c:v>4.32</c:v>
                </c:pt>
                <c:pt idx="34">
                  <c:v>4.34</c:v>
                </c:pt>
                <c:pt idx="35">
                  <c:v>4.38</c:v>
                </c:pt>
                <c:pt idx="36">
                  <c:v>4.3899999999999997</c:v>
                </c:pt>
                <c:pt idx="37">
                  <c:v>4.43</c:v>
                </c:pt>
                <c:pt idx="38">
                  <c:v>4.45</c:v>
                </c:pt>
                <c:pt idx="39">
                  <c:v>4.55</c:v>
                </c:pt>
                <c:pt idx="40">
                  <c:v>4.62</c:v>
                </c:pt>
                <c:pt idx="41">
                  <c:v>4.66</c:v>
                </c:pt>
                <c:pt idx="42">
                  <c:v>4.68</c:v>
                </c:pt>
                <c:pt idx="43">
                  <c:v>4.7699999999999996</c:v>
                </c:pt>
                <c:pt idx="44">
                  <c:v>4.7699999999999996</c:v>
                </c:pt>
                <c:pt idx="45">
                  <c:v>4.78</c:v>
                </c:pt>
                <c:pt idx="46">
                  <c:v>4.87</c:v>
                </c:pt>
                <c:pt idx="47">
                  <c:v>5</c:v>
                </c:pt>
                <c:pt idx="48">
                  <c:v>5.05</c:v>
                </c:pt>
                <c:pt idx="49">
                  <c:v>5.15</c:v>
                </c:pt>
                <c:pt idx="50">
                  <c:v>5.22</c:v>
                </c:pt>
                <c:pt idx="51">
                  <c:v>5.37</c:v>
                </c:pt>
                <c:pt idx="52">
                  <c:v>5.53</c:v>
                </c:pt>
                <c:pt idx="53">
                  <c:v>5.57</c:v>
                </c:pt>
                <c:pt idx="54">
                  <c:v>5.89</c:v>
                </c:pt>
              </c:numCache>
            </c:numRef>
          </c:val>
          <c:extLst>
            <c:ext xmlns:c16="http://schemas.microsoft.com/office/drawing/2014/chart" uri="{C3380CC4-5D6E-409C-BE32-E72D297353CC}">
              <c16:uniqueId val="{0000001D-77F0-4A09-877E-D96373A30D27}"/>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'F39'!$A$64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7F0-4A09-877E-D96373A30D27}"/>
                </c:ext>
              </c:extLst>
            </c:dLbl>
            <c:dLbl>
              <c:idx val="1"/>
              <c:layout>
                <c:manualLayout>
                  <c:x val="-0.16008796296296304"/>
                  <c:y val="0.21195063492063487"/>
                </c:manualLayout>
              </c:layout>
              <c:showLegendKey val="0"/>
              <c:showVal val="0"/>
              <c:showCatName val="1"/>
              <c:showSerName val="1"/>
              <c:showPercent val="0"/>
              <c:showBubbleSize val="0"/>
              <c:extLst>
                <c:ext xmlns:c15="http://schemas.microsoft.com/office/drawing/2012/chart" uri="{CE6537A1-D6FC-4f65-9D91-7224C49458BB}">
                  <c15:layout>
                    <c:manualLayout>
                      <c:w val="0.23301456456456454"/>
                      <c:h val="4.3671490988530855E-2"/>
                    </c:manualLayout>
                  </c15:layout>
                </c:ext>
                <c:ext xmlns:c16="http://schemas.microsoft.com/office/drawing/2014/chart" uri="{C3380CC4-5D6E-409C-BE32-E72D297353CC}">
                  <c16:uniqueId val="{0000001F-77F0-4A09-877E-D96373A30D27}"/>
                </c:ext>
              </c:extLst>
            </c:dLbl>
            <c:numFmt formatCode="#,##0.00&quot;%&quot;" sourceLinked="0"/>
            <c:spPr>
              <a:solidFill>
                <a:srgbClr val="F79646">
                  <a:lumMod val="40000"/>
                  <a:lumOff val="60000"/>
                </a:srgbClr>
              </a:solidFill>
              <a:ln>
                <a:noFill/>
              </a:ln>
              <a:effectLst/>
            </c:spPr>
            <c:txPr>
              <a:bodyPr rot="-5400000" vert="horz"/>
              <a:lstStyle/>
              <a:p>
                <a:pPr>
                  <a:defRPr sz="900"/>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'F39'!$D$64:$D$65</c:f>
              <c:numCache>
                <c:formatCode>0.00</c:formatCode>
                <c:ptCount val="2"/>
                <c:pt idx="0">
                  <c:v>4.09</c:v>
                </c:pt>
                <c:pt idx="1">
                  <c:v>4.09</c:v>
                </c:pt>
              </c:numCache>
            </c:numRef>
          </c:xVal>
          <c:yVal>
            <c:numRef>
              <c:f>'F39'!$B$64:$B$65</c:f>
              <c:numCache>
                <c:formatCode>General</c:formatCode>
                <c:ptCount val="2"/>
                <c:pt idx="0">
                  <c:v>0</c:v>
                </c:pt>
                <c:pt idx="1">
                  <c:v>1</c:v>
                </c:pt>
              </c:numCache>
            </c:numRef>
          </c:yVal>
          <c:smooth val="0"/>
          <c:extLst>
            <c:ext xmlns:c16="http://schemas.microsoft.com/office/drawing/2014/chart" uri="{C3380CC4-5D6E-409C-BE32-E72D297353CC}">
              <c16:uniqueId val="{00000020-77F0-4A09-877E-D96373A30D27}"/>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0.00"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D31E-4025-9444-45F4560F3B13}"/>
              </c:ext>
            </c:extLst>
          </c:dPt>
          <c:dPt>
            <c:idx val="4"/>
            <c:invertIfNegative val="0"/>
            <c:bubble3D val="0"/>
            <c:extLst>
              <c:ext xmlns:c16="http://schemas.microsoft.com/office/drawing/2014/chart" uri="{C3380CC4-5D6E-409C-BE32-E72D297353CC}">
                <c16:uniqueId val="{00000001-D31E-4025-9444-45F4560F3B13}"/>
              </c:ext>
            </c:extLst>
          </c:dPt>
          <c:dPt>
            <c:idx val="5"/>
            <c:invertIfNegative val="0"/>
            <c:bubble3D val="0"/>
            <c:extLst>
              <c:ext xmlns:c16="http://schemas.microsoft.com/office/drawing/2014/chart" uri="{C3380CC4-5D6E-409C-BE32-E72D297353CC}">
                <c16:uniqueId val="{00000002-D31E-4025-9444-45F4560F3B13}"/>
              </c:ext>
            </c:extLst>
          </c:dPt>
          <c:dPt>
            <c:idx val="7"/>
            <c:invertIfNegative val="0"/>
            <c:bubble3D val="0"/>
            <c:extLst>
              <c:ext xmlns:c16="http://schemas.microsoft.com/office/drawing/2014/chart" uri="{C3380CC4-5D6E-409C-BE32-E72D297353CC}">
                <c16:uniqueId val="{00000003-D31E-4025-9444-45F4560F3B13}"/>
              </c:ext>
            </c:extLst>
          </c:dPt>
          <c:dPt>
            <c:idx val="8"/>
            <c:invertIfNegative val="0"/>
            <c:bubble3D val="0"/>
            <c:extLst>
              <c:ext xmlns:c16="http://schemas.microsoft.com/office/drawing/2014/chart" uri="{C3380CC4-5D6E-409C-BE32-E72D297353CC}">
                <c16:uniqueId val="{00000004-D31E-4025-9444-45F4560F3B13}"/>
              </c:ext>
            </c:extLst>
          </c:dPt>
          <c:dPt>
            <c:idx val="13"/>
            <c:invertIfNegative val="0"/>
            <c:bubble3D val="0"/>
            <c:spPr>
              <a:solidFill>
                <a:srgbClr val="FFD85B"/>
              </a:solidFill>
              <a:ln>
                <a:noFill/>
              </a:ln>
              <a:effectLst/>
            </c:spPr>
            <c:extLst>
              <c:ext xmlns:c16="http://schemas.microsoft.com/office/drawing/2014/chart" uri="{C3380CC4-5D6E-409C-BE32-E72D297353CC}">
                <c16:uniqueId val="{00000006-D31E-4025-9444-45F4560F3B13}"/>
              </c:ext>
            </c:extLst>
          </c:dPt>
          <c:dPt>
            <c:idx val="18"/>
            <c:invertIfNegative val="0"/>
            <c:bubble3D val="0"/>
            <c:extLst>
              <c:ext xmlns:c16="http://schemas.microsoft.com/office/drawing/2014/chart" uri="{C3380CC4-5D6E-409C-BE32-E72D297353CC}">
                <c16:uniqueId val="{00000007-D31E-4025-9444-45F4560F3B13}"/>
              </c:ext>
            </c:extLst>
          </c:dPt>
          <c:dPt>
            <c:idx val="20"/>
            <c:invertIfNegative val="0"/>
            <c:bubble3D val="0"/>
            <c:extLst>
              <c:ext xmlns:c16="http://schemas.microsoft.com/office/drawing/2014/chart" uri="{C3380CC4-5D6E-409C-BE32-E72D297353CC}">
                <c16:uniqueId val="{00000008-D31E-4025-9444-45F4560F3B13}"/>
              </c:ext>
            </c:extLst>
          </c:dPt>
          <c:dPt>
            <c:idx val="28"/>
            <c:invertIfNegative val="0"/>
            <c:bubble3D val="0"/>
            <c:extLst>
              <c:ext xmlns:c16="http://schemas.microsoft.com/office/drawing/2014/chart" uri="{C3380CC4-5D6E-409C-BE32-E72D297353CC}">
                <c16:uniqueId val="{00000009-D31E-4025-9444-45F4560F3B13}"/>
              </c:ext>
            </c:extLst>
          </c:dPt>
          <c:dPt>
            <c:idx val="30"/>
            <c:invertIfNegative val="0"/>
            <c:bubble3D val="0"/>
            <c:extLst>
              <c:ext xmlns:c16="http://schemas.microsoft.com/office/drawing/2014/chart" uri="{C3380CC4-5D6E-409C-BE32-E72D297353CC}">
                <c16:uniqueId val="{0000000A-D31E-4025-9444-45F4560F3B1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Guanajuato</c:v>
                </c:pt>
                <c:pt idx="1">
                  <c:v>Nuevo León</c:v>
                </c:pt>
                <c:pt idx="2">
                  <c:v>Baja California Sur</c:v>
                </c:pt>
                <c:pt idx="3">
                  <c:v>Nayarit</c:v>
                </c:pt>
                <c:pt idx="4">
                  <c:v>Quintana Roo</c:v>
                </c:pt>
                <c:pt idx="5">
                  <c:v>Sinaloa</c:v>
                </c:pt>
                <c:pt idx="6">
                  <c:v>Tamaulipas</c:v>
                </c:pt>
                <c:pt idx="7">
                  <c:v>Colima</c:v>
                </c:pt>
                <c:pt idx="8">
                  <c:v>Sonora</c:v>
                </c:pt>
                <c:pt idx="9">
                  <c:v>Querétaro</c:v>
                </c:pt>
                <c:pt idx="10">
                  <c:v>Zacatecas</c:v>
                </c:pt>
                <c:pt idx="11">
                  <c:v>Campeche</c:v>
                </c:pt>
                <c:pt idx="12">
                  <c:v>Hidalgo</c:v>
                </c:pt>
                <c:pt idx="13">
                  <c:v>Jalisco</c:v>
                </c:pt>
                <c:pt idx="14">
                  <c:v>Ciudad de México</c:v>
                </c:pt>
                <c:pt idx="15">
                  <c:v>Morelos</c:v>
                </c:pt>
                <c:pt idx="16">
                  <c:v>Michoacán</c:v>
                </c:pt>
                <c:pt idx="17">
                  <c:v>Aguascalientes</c:v>
                </c:pt>
                <c:pt idx="18">
                  <c:v>Coahuila</c:v>
                </c:pt>
                <c:pt idx="19">
                  <c:v>Chihuahua</c:v>
                </c:pt>
                <c:pt idx="20">
                  <c:v>Estado de México</c:v>
                </c:pt>
                <c:pt idx="21">
                  <c:v>Durango</c:v>
                </c:pt>
                <c:pt idx="22">
                  <c:v>Oaxaca</c:v>
                </c:pt>
                <c:pt idx="23">
                  <c:v>Baja California</c:v>
                </c:pt>
                <c:pt idx="24">
                  <c:v>Yucatán</c:v>
                </c:pt>
                <c:pt idx="25">
                  <c:v>Tlaxcala</c:v>
                </c:pt>
                <c:pt idx="26">
                  <c:v>Puebla</c:v>
                </c:pt>
                <c:pt idx="27">
                  <c:v>San Luis Potosí</c:v>
                </c:pt>
                <c:pt idx="28">
                  <c:v>Tabasco</c:v>
                </c:pt>
                <c:pt idx="29">
                  <c:v>Veracruz</c:v>
                </c:pt>
                <c:pt idx="30">
                  <c:v>Guerrero</c:v>
                </c:pt>
                <c:pt idx="31">
                  <c:v>Chiapas</c:v>
                </c:pt>
              </c:strCache>
            </c:strRef>
          </c:cat>
          <c:val>
            <c:numRef>
              <c:f>'F40'!$C$7:$C$38</c:f>
              <c:numCache>
                <c:formatCode>0.00%</c:formatCode>
                <c:ptCount val="32"/>
                <c:pt idx="0">
                  <c:v>3.1135724500667192E-2</c:v>
                </c:pt>
                <c:pt idx="1">
                  <c:v>3.1267749630807654E-2</c:v>
                </c:pt>
                <c:pt idx="2">
                  <c:v>3.3103435136319415E-2</c:v>
                </c:pt>
                <c:pt idx="3">
                  <c:v>3.3770782019704342E-2</c:v>
                </c:pt>
                <c:pt idx="4">
                  <c:v>3.4217311927123482E-2</c:v>
                </c:pt>
                <c:pt idx="5">
                  <c:v>3.4268271612048679E-2</c:v>
                </c:pt>
                <c:pt idx="6">
                  <c:v>3.429730712549512E-2</c:v>
                </c:pt>
                <c:pt idx="7">
                  <c:v>3.4673371656701951E-2</c:v>
                </c:pt>
                <c:pt idx="8">
                  <c:v>3.8606648333092006E-2</c:v>
                </c:pt>
                <c:pt idx="9">
                  <c:v>3.9053131521051582E-2</c:v>
                </c:pt>
                <c:pt idx="10">
                  <c:v>3.9122192221520205E-2</c:v>
                </c:pt>
                <c:pt idx="11">
                  <c:v>3.9326530804526284E-2</c:v>
                </c:pt>
                <c:pt idx="12">
                  <c:v>3.9531661888360901E-2</c:v>
                </c:pt>
                <c:pt idx="13">
                  <c:v>3.9876127848294952E-2</c:v>
                </c:pt>
                <c:pt idx="14">
                  <c:v>4.0058636415896957E-2</c:v>
                </c:pt>
                <c:pt idx="15">
                  <c:v>4.0298177696231403E-2</c:v>
                </c:pt>
                <c:pt idx="16">
                  <c:v>4.1765192148720598E-2</c:v>
                </c:pt>
                <c:pt idx="17">
                  <c:v>4.23087940418218E-2</c:v>
                </c:pt>
                <c:pt idx="18">
                  <c:v>4.2634739628297932E-2</c:v>
                </c:pt>
                <c:pt idx="19">
                  <c:v>4.2864026211814663E-2</c:v>
                </c:pt>
                <c:pt idx="20">
                  <c:v>4.3025784405094775E-2</c:v>
                </c:pt>
                <c:pt idx="21">
                  <c:v>4.3245814307458066E-2</c:v>
                </c:pt>
                <c:pt idx="22">
                  <c:v>4.3295426499344945E-2</c:v>
                </c:pt>
                <c:pt idx="23">
                  <c:v>4.3607821751324348E-2</c:v>
                </c:pt>
                <c:pt idx="24">
                  <c:v>4.386321714042473E-2</c:v>
                </c:pt>
                <c:pt idx="25">
                  <c:v>4.4503349559014797E-2</c:v>
                </c:pt>
                <c:pt idx="26">
                  <c:v>4.46916230515687E-2</c:v>
                </c:pt>
                <c:pt idx="27">
                  <c:v>4.7746144721233688E-2</c:v>
                </c:pt>
                <c:pt idx="28">
                  <c:v>4.7764438982890602E-2</c:v>
                </c:pt>
                <c:pt idx="29">
                  <c:v>4.8722411352943418E-2</c:v>
                </c:pt>
                <c:pt idx="30">
                  <c:v>5.1232978957541885E-2</c:v>
                </c:pt>
                <c:pt idx="31">
                  <c:v>5.7415945558325444E-2</c:v>
                </c:pt>
              </c:numCache>
            </c:numRef>
          </c:val>
          <c:extLst>
            <c:ext xmlns:c16="http://schemas.microsoft.com/office/drawing/2014/chart" uri="{C3380CC4-5D6E-409C-BE32-E72D297353CC}">
              <c16:uniqueId val="{0000000B-D31E-4025-9444-45F4560F3B1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'F40'!$B$41</c:f>
              <c:strCache>
                <c:ptCount val="1"/>
                <c:pt idx="0">
                  <c:v>Nacional</c:v>
                </c:pt>
              </c:strCache>
            </c:strRef>
          </c:tx>
          <c:spPr>
            <a:ln w="47625">
              <a:solidFill>
                <a:srgbClr val="FF6C37"/>
              </a:solidFill>
              <a:prstDash val="sysDot"/>
            </a:ln>
          </c:spPr>
          <c:marker>
            <c:symbol val="circle"/>
            <c:size val="4"/>
          </c:marker>
          <c:dLbls>
            <c:dLbl>
              <c:idx val="0"/>
              <c:layout>
                <c:manualLayout>
                  <c:x val="-0.15490058922558922"/>
                  <c:y val="0.26259473817812584"/>
                </c:manualLayout>
              </c:layout>
              <c:spPr>
                <a:solidFill>
                  <a:srgbClr val="FF6C37"/>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0C-D31E-4025-9444-45F4560F3B13}"/>
                </c:ext>
              </c:extLst>
            </c:dLbl>
            <c:dLbl>
              <c:idx val="1"/>
              <c:delete val="1"/>
              <c:extLst>
                <c:ext xmlns:c15="http://schemas.microsoft.com/office/drawing/2012/chart" uri="{CE6537A1-D6FC-4f65-9D91-7224C49458BB}"/>
                <c:ext xmlns:c16="http://schemas.microsoft.com/office/drawing/2014/chart" uri="{C3380CC4-5D6E-409C-BE32-E72D297353CC}">
                  <c16:uniqueId val="{0000000D-D31E-4025-9444-45F4560F3B13}"/>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'F40'!$D$41:$D$42</c:f>
              <c:numCache>
                <c:formatCode>0.00%</c:formatCode>
                <c:ptCount val="2"/>
                <c:pt idx="0">
                  <c:v>4.0899999999999999E-2</c:v>
                </c:pt>
                <c:pt idx="1">
                  <c:v>4.0899999999999999E-2</c:v>
                </c:pt>
              </c:numCache>
            </c:numRef>
          </c:xVal>
          <c:yVal>
            <c:numRef>
              <c:f>'F40'!$C$41:$C$42</c:f>
              <c:numCache>
                <c:formatCode>General</c:formatCode>
                <c:ptCount val="2"/>
                <c:pt idx="0">
                  <c:v>1</c:v>
                </c:pt>
                <c:pt idx="1">
                  <c:v>0</c:v>
                </c:pt>
              </c:numCache>
            </c:numRef>
          </c:yVal>
          <c:smooth val="0"/>
          <c:extLst>
            <c:ext xmlns:c16="http://schemas.microsoft.com/office/drawing/2014/chart" uri="{C3380CC4-5D6E-409C-BE32-E72D297353CC}">
              <c16:uniqueId val="{0000000E-D31E-4025-9444-45F4560F3B13}"/>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'F41'!$A$18</c:f>
              <c:strCache>
                <c:ptCount val="1"/>
                <c:pt idx="0">
                  <c:v>jun-20</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'F41'!$B$18:$J$18</c:f>
              <c:numCache>
                <c:formatCode>0.00%</c:formatCode>
                <c:ptCount val="9"/>
                <c:pt idx="0">
                  <c:v>2.7864909073414657E-2</c:v>
                </c:pt>
                <c:pt idx="1">
                  <c:v>5.8835249914607646E-2</c:v>
                </c:pt>
                <c:pt idx="2">
                  <c:v>-3.1587497367708828E-3</c:v>
                </c:pt>
                <c:pt idx="3">
                  <c:v>1.0790876892538881E-2</c:v>
                </c:pt>
                <c:pt idx="4">
                  <c:v>2.1551073021883305E-2</c:v>
                </c:pt>
                <c:pt idx="5">
                  <c:v>3.5283968089334428E-2</c:v>
                </c:pt>
                <c:pt idx="6">
                  <c:v>-1.0429790741074085E-2</c:v>
                </c:pt>
                <c:pt idx="7">
                  <c:v>7.1818498586859736E-3</c:v>
                </c:pt>
                <c:pt idx="8">
                  <c:v>5.4537699635088366E-2</c:v>
                </c:pt>
              </c:numCache>
            </c:numRef>
          </c:val>
          <c:extLst>
            <c:ext xmlns:c16="http://schemas.microsoft.com/office/drawing/2014/chart" uri="{C3380CC4-5D6E-409C-BE32-E72D297353CC}">
              <c16:uniqueId val="{00000000-F86F-45FA-BA4E-6707552785CF}"/>
            </c:ext>
          </c:extLst>
        </c:ser>
        <c:ser>
          <c:idx val="1"/>
          <c:order val="1"/>
          <c:tx>
            <c:strRef>
              <c:f>'F41'!$A$19</c:f>
              <c:strCache>
                <c:ptCount val="1"/>
                <c:pt idx="0">
                  <c:v>jul-20</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'F41'!$B$19:$J$19</c:f>
              <c:numCache>
                <c:formatCode>0.00%</c:formatCode>
                <c:ptCount val="9"/>
                <c:pt idx="0">
                  <c:v>3.1163488157490048E-2</c:v>
                </c:pt>
                <c:pt idx="1">
                  <c:v>5.4097695017044214E-2</c:v>
                </c:pt>
                <c:pt idx="2">
                  <c:v>7.1337579617827438E-4</c:v>
                </c:pt>
                <c:pt idx="3">
                  <c:v>1.7862901255679905E-2</c:v>
                </c:pt>
                <c:pt idx="4">
                  <c:v>3.6497896680083478E-2</c:v>
                </c:pt>
                <c:pt idx="5">
                  <c:v>3.9243498817966835E-2</c:v>
                </c:pt>
                <c:pt idx="6">
                  <c:v>1.1557470775569595E-2</c:v>
                </c:pt>
                <c:pt idx="7">
                  <c:v>3.1796041441163577E-3</c:v>
                </c:pt>
                <c:pt idx="8">
                  <c:v>4.9675802013043321E-2</c:v>
                </c:pt>
              </c:numCache>
            </c:numRef>
          </c:val>
          <c:extLst>
            <c:ext xmlns:c16="http://schemas.microsoft.com/office/drawing/2014/chart" uri="{C3380CC4-5D6E-409C-BE32-E72D297353CC}">
              <c16:uniqueId val="{00000001-F86F-45FA-BA4E-6707552785CF}"/>
            </c:ext>
          </c:extLst>
        </c:ser>
        <c:ser>
          <c:idx val="2"/>
          <c:order val="2"/>
          <c:tx>
            <c:strRef>
              <c:f>'F41'!$A$20</c:f>
              <c:strCache>
                <c:ptCount val="1"/>
                <c:pt idx="0">
                  <c:v>ago-20</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'F41'!$B$20:$J$20</c:f>
              <c:numCache>
                <c:formatCode>0.00%</c:formatCode>
                <c:ptCount val="9"/>
                <c:pt idx="0">
                  <c:v>3.6756507362835977E-2</c:v>
                </c:pt>
                <c:pt idx="1">
                  <c:v>5.828941041138247E-2</c:v>
                </c:pt>
                <c:pt idx="2">
                  <c:v>1.5675412430754321E-2</c:v>
                </c:pt>
                <c:pt idx="3">
                  <c:v>2.9016298307218635E-2</c:v>
                </c:pt>
                <c:pt idx="4">
                  <c:v>2.6382740038862984E-2</c:v>
                </c:pt>
                <c:pt idx="5">
                  <c:v>4.6050666332617007E-2</c:v>
                </c:pt>
                <c:pt idx="6">
                  <c:v>1.4049001557852936E-2</c:v>
                </c:pt>
                <c:pt idx="7">
                  <c:v>1.2254214501948857E-2</c:v>
                </c:pt>
                <c:pt idx="8">
                  <c:v>4.7981385399172627E-2</c:v>
                </c:pt>
              </c:numCache>
            </c:numRef>
          </c:val>
          <c:extLst>
            <c:ext xmlns:c16="http://schemas.microsoft.com/office/drawing/2014/chart" uri="{C3380CC4-5D6E-409C-BE32-E72D297353CC}">
              <c16:uniqueId val="{00000002-F86F-45FA-BA4E-6707552785CF}"/>
            </c:ext>
          </c:extLst>
        </c:ser>
        <c:ser>
          <c:idx val="3"/>
          <c:order val="3"/>
          <c:tx>
            <c:strRef>
              <c:f>'F41'!$A$21</c:f>
              <c:strCache>
                <c:ptCount val="1"/>
                <c:pt idx="0">
                  <c:v>sep-20</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'F41'!$B$21:$J$21</c:f>
              <c:numCache>
                <c:formatCode>0.00%</c:formatCode>
                <c:ptCount val="9"/>
                <c:pt idx="0">
                  <c:v>3.8537957248303334E-2</c:v>
                </c:pt>
                <c:pt idx="1">
                  <c:v>6.2444682974596454E-2</c:v>
                </c:pt>
                <c:pt idx="2">
                  <c:v>1.7268430051292354E-2</c:v>
                </c:pt>
                <c:pt idx="3">
                  <c:v>2.7486011583390566E-2</c:v>
                </c:pt>
                <c:pt idx="4">
                  <c:v>3.0801564715465166E-2</c:v>
                </c:pt>
                <c:pt idx="5">
                  <c:v>3.8024021249566858E-2</c:v>
                </c:pt>
                <c:pt idx="6">
                  <c:v>9.7814992628435012E-3</c:v>
                </c:pt>
                <c:pt idx="7">
                  <c:v>2.7210556732806809E-2</c:v>
                </c:pt>
                <c:pt idx="8">
                  <c:v>5.0999136085339715E-2</c:v>
                </c:pt>
              </c:numCache>
            </c:numRef>
          </c:val>
          <c:extLst>
            <c:ext xmlns:c16="http://schemas.microsoft.com/office/drawing/2014/chart" uri="{C3380CC4-5D6E-409C-BE32-E72D297353CC}">
              <c16:uniqueId val="{00000003-F86F-45FA-BA4E-6707552785CF}"/>
            </c:ext>
          </c:extLst>
        </c:ser>
        <c:ser>
          <c:idx val="4"/>
          <c:order val="4"/>
          <c:tx>
            <c:strRef>
              <c:f>'F41'!$A$22</c:f>
              <c:strCache>
                <c:ptCount val="1"/>
                <c:pt idx="0">
                  <c:v>oct-20</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'F41'!$B$22:$J$22</c:f>
              <c:numCache>
                <c:formatCode>0.00%</c:formatCode>
                <c:ptCount val="9"/>
                <c:pt idx="0">
                  <c:v>3.9876127848294952E-2</c:v>
                </c:pt>
                <c:pt idx="1">
                  <c:v>6.5053868939160236E-2</c:v>
                </c:pt>
                <c:pt idx="2">
                  <c:v>1.9825224990217806E-2</c:v>
                </c:pt>
                <c:pt idx="3">
                  <c:v>3.0333888181729159E-2</c:v>
                </c:pt>
                <c:pt idx="4">
                  <c:v>4.3917762429270403E-2</c:v>
                </c:pt>
                <c:pt idx="5">
                  <c:v>3.2489171876650721E-2</c:v>
                </c:pt>
                <c:pt idx="6">
                  <c:v>7.2482233358815438E-3</c:v>
                </c:pt>
                <c:pt idx="7">
                  <c:v>3.3629563943401219E-2</c:v>
                </c:pt>
                <c:pt idx="8">
                  <c:v>4.1808224264364528E-2</c:v>
                </c:pt>
              </c:numCache>
            </c:numRef>
          </c:val>
          <c:extLst>
            <c:ext xmlns:c16="http://schemas.microsoft.com/office/drawing/2014/chart" uri="{C3380CC4-5D6E-409C-BE32-E72D297353CC}">
              <c16:uniqueId val="{00000004-F86F-45FA-BA4E-6707552785CF}"/>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
          <c:min val="-5.000000000000001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8914-4391-A2D3-E9E54F6A7AEF}"/>
              </c:ext>
            </c:extLst>
          </c:dPt>
          <c:dPt>
            <c:idx val="12"/>
            <c:invertIfNegative val="0"/>
            <c:bubble3D val="0"/>
            <c:extLst>
              <c:ext xmlns:c16="http://schemas.microsoft.com/office/drawing/2014/chart" uri="{C3380CC4-5D6E-409C-BE32-E72D297353CC}">
                <c16:uniqueId val="{00000001-8914-4391-A2D3-E9E54F6A7AEF}"/>
              </c:ext>
            </c:extLst>
          </c:dPt>
          <c:dPt>
            <c:idx val="13"/>
            <c:invertIfNegative val="0"/>
            <c:bubble3D val="0"/>
            <c:extLst>
              <c:ext xmlns:c16="http://schemas.microsoft.com/office/drawing/2014/chart" uri="{C3380CC4-5D6E-409C-BE32-E72D297353CC}">
                <c16:uniqueId val="{00000002-8914-4391-A2D3-E9E54F6A7AEF}"/>
              </c:ext>
            </c:extLst>
          </c:dPt>
          <c:dPt>
            <c:idx val="14"/>
            <c:invertIfNegative val="0"/>
            <c:bubble3D val="0"/>
            <c:extLst>
              <c:ext xmlns:c16="http://schemas.microsoft.com/office/drawing/2014/chart" uri="{C3380CC4-5D6E-409C-BE32-E72D297353CC}">
                <c16:uniqueId val="{00000003-8914-4391-A2D3-E9E54F6A7AEF}"/>
              </c:ext>
            </c:extLst>
          </c:dPt>
          <c:dPt>
            <c:idx val="16"/>
            <c:invertIfNegative val="0"/>
            <c:bubble3D val="0"/>
            <c:extLst>
              <c:ext xmlns:c16="http://schemas.microsoft.com/office/drawing/2014/chart" uri="{C3380CC4-5D6E-409C-BE32-E72D297353CC}">
                <c16:uniqueId val="{00000004-8914-4391-A2D3-E9E54F6A7AEF}"/>
              </c:ext>
            </c:extLst>
          </c:dPt>
          <c:dPt>
            <c:idx val="17"/>
            <c:invertIfNegative val="0"/>
            <c:bubble3D val="0"/>
            <c:extLst>
              <c:ext xmlns:c16="http://schemas.microsoft.com/office/drawing/2014/chart" uri="{C3380CC4-5D6E-409C-BE32-E72D297353CC}">
                <c16:uniqueId val="{00000005-8914-4391-A2D3-E9E54F6A7AEF}"/>
              </c:ext>
            </c:extLst>
          </c:dPt>
          <c:dPt>
            <c:idx val="18"/>
            <c:invertIfNegative val="0"/>
            <c:bubble3D val="0"/>
            <c:extLst>
              <c:ext xmlns:c16="http://schemas.microsoft.com/office/drawing/2014/chart" uri="{C3380CC4-5D6E-409C-BE32-E72D297353CC}">
                <c16:uniqueId val="{00000006-8914-4391-A2D3-E9E54F6A7AEF}"/>
              </c:ext>
            </c:extLst>
          </c:dPt>
          <c:dPt>
            <c:idx val="22"/>
            <c:invertIfNegative val="0"/>
            <c:bubble3D val="0"/>
            <c:extLst>
              <c:ext xmlns:c16="http://schemas.microsoft.com/office/drawing/2014/chart" uri="{C3380CC4-5D6E-409C-BE32-E72D297353CC}">
                <c16:uniqueId val="{00000007-8914-4391-A2D3-E9E54F6A7AEF}"/>
              </c:ext>
            </c:extLst>
          </c:dPt>
          <c:dPt>
            <c:idx val="23"/>
            <c:invertIfNegative val="0"/>
            <c:bubble3D val="0"/>
            <c:extLst>
              <c:ext xmlns:c16="http://schemas.microsoft.com/office/drawing/2014/chart" uri="{C3380CC4-5D6E-409C-BE32-E72D297353CC}">
                <c16:uniqueId val="{00000008-8914-4391-A2D3-E9E54F6A7AEF}"/>
              </c:ext>
            </c:extLst>
          </c:dPt>
          <c:dPt>
            <c:idx val="29"/>
            <c:invertIfNegative val="0"/>
            <c:bubble3D val="0"/>
            <c:extLst>
              <c:ext xmlns:c16="http://schemas.microsoft.com/office/drawing/2014/chart" uri="{C3380CC4-5D6E-409C-BE32-E72D297353CC}">
                <c16:uniqueId val="{00000009-8914-4391-A2D3-E9E54F6A7AEF}"/>
              </c:ext>
            </c:extLst>
          </c:dPt>
          <c:dPt>
            <c:idx val="30"/>
            <c:invertIfNegative val="0"/>
            <c:bubble3D val="0"/>
            <c:extLst>
              <c:ext xmlns:c16="http://schemas.microsoft.com/office/drawing/2014/chart" uri="{C3380CC4-5D6E-409C-BE32-E72D297353CC}">
                <c16:uniqueId val="{0000000A-8914-4391-A2D3-E9E54F6A7AE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'F42'!$B$7:$B$38</c:f>
              <c:strCache>
                <c:ptCount val="32"/>
                <c:pt idx="0">
                  <c:v>Quintana Roo</c:v>
                </c:pt>
                <c:pt idx="1">
                  <c:v>Campeche</c:v>
                </c:pt>
                <c:pt idx="2">
                  <c:v>Querétaro</c:v>
                </c:pt>
                <c:pt idx="3">
                  <c:v>Nayarit</c:v>
                </c:pt>
                <c:pt idx="4">
                  <c:v>Jalisco</c:v>
                </c:pt>
                <c:pt idx="5">
                  <c:v>Sinaloa</c:v>
                </c:pt>
                <c:pt idx="6">
                  <c:v>Tamaulipas</c:v>
                </c:pt>
                <c:pt idx="7">
                  <c:v>Baja California Sur</c:v>
                </c:pt>
                <c:pt idx="8">
                  <c:v>Yucatán</c:v>
                </c:pt>
                <c:pt idx="9">
                  <c:v>Guanajuato</c:v>
                </c:pt>
                <c:pt idx="10">
                  <c:v>Sonora</c:v>
                </c:pt>
                <c:pt idx="11">
                  <c:v>Guerrero</c:v>
                </c:pt>
                <c:pt idx="12">
                  <c:v>Chiapas</c:v>
                </c:pt>
                <c:pt idx="13">
                  <c:v>Ciudad de México</c:v>
                </c:pt>
                <c:pt idx="14">
                  <c:v>Colima</c:v>
                </c:pt>
                <c:pt idx="15">
                  <c:v>Estado de México</c:v>
                </c:pt>
                <c:pt idx="16">
                  <c:v>Durango</c:v>
                </c:pt>
                <c:pt idx="17">
                  <c:v>Nuevo León</c:v>
                </c:pt>
                <c:pt idx="18">
                  <c:v>Zacatecas</c:v>
                </c:pt>
                <c:pt idx="19">
                  <c:v>Oaxaca</c:v>
                </c:pt>
                <c:pt idx="20">
                  <c:v>Aguascalientes</c:v>
                </c:pt>
                <c:pt idx="21">
                  <c:v>Chihuahua</c:v>
                </c:pt>
                <c:pt idx="22">
                  <c:v>Baja California</c:v>
                </c:pt>
                <c:pt idx="23">
                  <c:v>San Luis Potosí</c:v>
                </c:pt>
                <c:pt idx="24">
                  <c:v>Coahuila</c:v>
                </c:pt>
                <c:pt idx="25">
                  <c:v>Hidalgo</c:v>
                </c:pt>
                <c:pt idx="26">
                  <c:v>Puebla</c:v>
                </c:pt>
                <c:pt idx="27">
                  <c:v>Tabasco</c:v>
                </c:pt>
                <c:pt idx="28">
                  <c:v>Michoacán</c:v>
                </c:pt>
                <c:pt idx="29">
                  <c:v>Tlaxcala</c:v>
                </c:pt>
                <c:pt idx="30">
                  <c:v>Morelos</c:v>
                </c:pt>
                <c:pt idx="31">
                  <c:v>Veracruz</c:v>
                </c:pt>
              </c:strCache>
            </c:strRef>
          </c:cat>
          <c:val>
            <c:numRef>
              <c:f>'F42'!$C$7:$C$38</c:f>
              <c:numCache>
                <c:formatCode>0.00%</c:formatCode>
                <c:ptCount val="32"/>
                <c:pt idx="0">
                  <c:v>5.7863261677711317E-2</c:v>
                </c:pt>
                <c:pt idx="1">
                  <c:v>6.3457926371149428E-2</c:v>
                </c:pt>
                <c:pt idx="2">
                  <c:v>6.3703145601808203E-2</c:v>
                </c:pt>
                <c:pt idx="3">
                  <c:v>6.44932604873623E-2</c:v>
                </c:pt>
                <c:pt idx="4">
                  <c:v>6.5053868939160236E-2</c:v>
                </c:pt>
                <c:pt idx="5">
                  <c:v>6.8210810913729672E-2</c:v>
                </c:pt>
                <c:pt idx="6">
                  <c:v>6.9040523577266921E-2</c:v>
                </c:pt>
                <c:pt idx="7">
                  <c:v>7.0271132975327638E-2</c:v>
                </c:pt>
                <c:pt idx="8">
                  <c:v>7.2417374072274457E-2</c:v>
                </c:pt>
                <c:pt idx="9">
                  <c:v>7.2678510290257639E-2</c:v>
                </c:pt>
                <c:pt idx="10">
                  <c:v>7.3894011185703531E-2</c:v>
                </c:pt>
                <c:pt idx="11">
                  <c:v>7.4244966442952989E-2</c:v>
                </c:pt>
                <c:pt idx="12">
                  <c:v>7.5530502703014715E-2</c:v>
                </c:pt>
                <c:pt idx="13">
                  <c:v>7.7758958646545112E-2</c:v>
                </c:pt>
                <c:pt idx="14">
                  <c:v>7.7803507706324576E-2</c:v>
                </c:pt>
                <c:pt idx="15">
                  <c:v>7.8060925600468706E-2</c:v>
                </c:pt>
                <c:pt idx="16">
                  <c:v>7.8070316111200161E-2</c:v>
                </c:pt>
                <c:pt idx="17">
                  <c:v>7.8274530841372245E-2</c:v>
                </c:pt>
                <c:pt idx="18">
                  <c:v>7.999811169333898E-2</c:v>
                </c:pt>
                <c:pt idx="19">
                  <c:v>8.0033722073907659E-2</c:v>
                </c:pt>
                <c:pt idx="20">
                  <c:v>8.1923033432588319E-2</c:v>
                </c:pt>
                <c:pt idx="21">
                  <c:v>8.2069004270622664E-2</c:v>
                </c:pt>
                <c:pt idx="22">
                  <c:v>8.4305700961263969E-2</c:v>
                </c:pt>
                <c:pt idx="23">
                  <c:v>8.4499542235757938E-2</c:v>
                </c:pt>
                <c:pt idx="24">
                  <c:v>8.4661886418246221E-2</c:v>
                </c:pt>
                <c:pt idx="25">
                  <c:v>8.5563235533121132E-2</c:v>
                </c:pt>
                <c:pt idx="26">
                  <c:v>8.5747612589972419E-2</c:v>
                </c:pt>
                <c:pt idx="27">
                  <c:v>8.597533812922363E-2</c:v>
                </c:pt>
                <c:pt idx="28">
                  <c:v>8.75033220699344E-2</c:v>
                </c:pt>
                <c:pt idx="29">
                  <c:v>8.9458154506437709E-2</c:v>
                </c:pt>
                <c:pt idx="30">
                  <c:v>9.3941131498470928E-2</c:v>
                </c:pt>
                <c:pt idx="31">
                  <c:v>9.6978820499711321E-2</c:v>
                </c:pt>
              </c:numCache>
            </c:numRef>
          </c:val>
          <c:extLst>
            <c:ext xmlns:c16="http://schemas.microsoft.com/office/drawing/2014/chart" uri="{C3380CC4-5D6E-409C-BE32-E72D297353CC}">
              <c16:uniqueId val="{0000000B-8914-4391-A2D3-E9E54F6A7AE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'F42'!$B$40</c:f>
              <c:strCache>
                <c:ptCount val="1"/>
                <c:pt idx="0">
                  <c:v>Nacional</c:v>
                </c:pt>
              </c:strCache>
            </c:strRef>
          </c:tx>
          <c:spPr>
            <a:ln w="50800">
              <a:solidFill>
                <a:srgbClr val="FF6C37"/>
              </a:solidFill>
              <a:prstDash val="sysDot"/>
            </a:ln>
          </c:spPr>
          <c:marker>
            <c:symbol val="circle"/>
            <c:size val="3"/>
          </c:marker>
          <c:dLbls>
            <c:dLbl>
              <c:idx val="0"/>
              <c:layout>
                <c:manualLayout>
                  <c:x val="-5.131313131313131E-2"/>
                  <c:y val="0.134620639541832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C-8914-4391-A2D3-E9E54F6A7AEF}"/>
                </c:ext>
              </c:extLst>
            </c:dLbl>
            <c:dLbl>
              <c:idx val="1"/>
              <c:delete val="1"/>
              <c:extLst>
                <c:ext xmlns:c15="http://schemas.microsoft.com/office/drawing/2012/chart" uri="{CE6537A1-D6FC-4f65-9D91-7224C49458BB}"/>
                <c:ext xmlns:c16="http://schemas.microsoft.com/office/drawing/2014/chart" uri="{C3380CC4-5D6E-409C-BE32-E72D297353CC}">
                  <c16:uniqueId val="{0000000D-8914-4391-A2D3-E9E54F6A7AEF}"/>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'F42'!$D$40:$D$41</c:f>
              <c:numCache>
                <c:formatCode>0.00%</c:formatCode>
                <c:ptCount val="2"/>
                <c:pt idx="0">
                  <c:v>7.8200000000000006E-2</c:v>
                </c:pt>
                <c:pt idx="1">
                  <c:v>7.8200000000000006E-2</c:v>
                </c:pt>
              </c:numCache>
            </c:numRef>
          </c:xVal>
          <c:yVal>
            <c:numRef>
              <c:f>'F42'!$C$40:$C$41</c:f>
              <c:numCache>
                <c:formatCode>General</c:formatCode>
                <c:ptCount val="2"/>
                <c:pt idx="0">
                  <c:v>1</c:v>
                </c:pt>
                <c:pt idx="1">
                  <c:v>0</c:v>
                </c:pt>
              </c:numCache>
            </c:numRef>
          </c:yVal>
          <c:smooth val="0"/>
          <c:extLst>
            <c:ext xmlns:c16="http://schemas.microsoft.com/office/drawing/2014/chart" uri="{C3380CC4-5D6E-409C-BE32-E72D297353CC}">
              <c16:uniqueId val="{0000000E-8914-4391-A2D3-E9E54F6A7AEF}"/>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AEEE-4C3C-9CB0-99D63B80A7AF}"/>
              </c:ext>
            </c:extLst>
          </c:dPt>
          <c:dPt>
            <c:idx val="8"/>
            <c:invertIfNegative val="0"/>
            <c:bubble3D val="0"/>
            <c:extLst>
              <c:ext xmlns:c16="http://schemas.microsoft.com/office/drawing/2014/chart" uri="{C3380CC4-5D6E-409C-BE32-E72D297353CC}">
                <c16:uniqueId val="{00000001-AEEE-4C3C-9CB0-99D63B80A7AF}"/>
              </c:ext>
            </c:extLst>
          </c:dPt>
          <c:dPt>
            <c:idx val="9"/>
            <c:invertIfNegative val="0"/>
            <c:bubble3D val="0"/>
            <c:extLst>
              <c:ext xmlns:c16="http://schemas.microsoft.com/office/drawing/2014/chart" uri="{C3380CC4-5D6E-409C-BE32-E72D297353CC}">
                <c16:uniqueId val="{00000002-AEEE-4C3C-9CB0-99D63B80A7AF}"/>
              </c:ext>
            </c:extLst>
          </c:dPt>
          <c:dPt>
            <c:idx val="12"/>
            <c:invertIfNegative val="0"/>
            <c:bubble3D val="0"/>
            <c:extLst>
              <c:ext xmlns:c16="http://schemas.microsoft.com/office/drawing/2014/chart" uri="{C3380CC4-5D6E-409C-BE32-E72D297353CC}">
                <c16:uniqueId val="{00000003-AEEE-4C3C-9CB0-99D63B80A7AF}"/>
              </c:ext>
            </c:extLst>
          </c:dPt>
          <c:dPt>
            <c:idx val="14"/>
            <c:invertIfNegative val="0"/>
            <c:bubble3D val="0"/>
            <c:extLst>
              <c:ext xmlns:c16="http://schemas.microsoft.com/office/drawing/2014/chart" uri="{C3380CC4-5D6E-409C-BE32-E72D297353CC}">
                <c16:uniqueId val="{00000004-AEEE-4C3C-9CB0-99D63B80A7AF}"/>
              </c:ext>
            </c:extLst>
          </c:dPt>
          <c:dPt>
            <c:idx val="16"/>
            <c:invertIfNegative val="0"/>
            <c:bubble3D val="0"/>
            <c:extLst>
              <c:ext xmlns:c16="http://schemas.microsoft.com/office/drawing/2014/chart" uri="{C3380CC4-5D6E-409C-BE32-E72D297353CC}">
                <c16:uniqueId val="{00000005-AEEE-4C3C-9CB0-99D63B80A7AF}"/>
              </c:ext>
            </c:extLst>
          </c:dPt>
          <c:dPt>
            <c:idx val="17"/>
            <c:invertIfNegative val="0"/>
            <c:bubble3D val="0"/>
            <c:extLst>
              <c:ext xmlns:c16="http://schemas.microsoft.com/office/drawing/2014/chart" uri="{C3380CC4-5D6E-409C-BE32-E72D297353CC}">
                <c16:uniqueId val="{00000006-AEEE-4C3C-9CB0-99D63B80A7AF}"/>
              </c:ext>
            </c:extLst>
          </c:dPt>
          <c:dPt>
            <c:idx val="21"/>
            <c:invertIfNegative val="0"/>
            <c:bubble3D val="0"/>
            <c:extLst>
              <c:ext xmlns:c16="http://schemas.microsoft.com/office/drawing/2014/chart" uri="{C3380CC4-5D6E-409C-BE32-E72D297353CC}">
                <c16:uniqueId val="{00000007-AEEE-4C3C-9CB0-99D63B80A7AF}"/>
              </c:ext>
            </c:extLst>
          </c:dPt>
          <c:dPt>
            <c:idx val="22"/>
            <c:invertIfNegative val="0"/>
            <c:bubble3D val="0"/>
            <c:extLst>
              <c:ext xmlns:c16="http://schemas.microsoft.com/office/drawing/2014/chart" uri="{C3380CC4-5D6E-409C-BE32-E72D297353CC}">
                <c16:uniqueId val="{00000008-AEEE-4C3C-9CB0-99D63B80A7AF}"/>
              </c:ext>
            </c:extLst>
          </c:dPt>
          <c:dPt>
            <c:idx val="23"/>
            <c:invertIfNegative val="0"/>
            <c:bubble3D val="0"/>
            <c:extLst>
              <c:ext xmlns:c16="http://schemas.microsoft.com/office/drawing/2014/chart" uri="{C3380CC4-5D6E-409C-BE32-E72D297353CC}">
                <c16:uniqueId val="{00000009-AEEE-4C3C-9CB0-99D63B80A7AF}"/>
              </c:ext>
            </c:extLst>
          </c:dPt>
          <c:dPt>
            <c:idx val="24"/>
            <c:invertIfNegative val="0"/>
            <c:bubble3D val="0"/>
            <c:spPr>
              <a:solidFill>
                <a:srgbClr val="FBBB27"/>
              </a:solidFill>
              <a:ln>
                <a:noFill/>
              </a:ln>
              <a:effectLst/>
            </c:spPr>
            <c:extLst>
              <c:ext xmlns:c16="http://schemas.microsoft.com/office/drawing/2014/chart" uri="{C3380CC4-5D6E-409C-BE32-E72D297353CC}">
                <c16:uniqueId val="{0000000B-AEEE-4C3C-9CB0-99D63B80A7A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'F43'!$B$7:$B$38</c:f>
              <c:strCache>
                <c:ptCount val="32"/>
                <c:pt idx="0">
                  <c:v>Yucatán</c:v>
                </c:pt>
                <c:pt idx="1">
                  <c:v>Estado de México</c:v>
                </c:pt>
                <c:pt idx="2">
                  <c:v>Sonora</c:v>
                </c:pt>
                <c:pt idx="3">
                  <c:v>Michoacán</c:v>
                </c:pt>
                <c:pt idx="4">
                  <c:v>Aguascalientes</c:v>
                </c:pt>
                <c:pt idx="5">
                  <c:v>Nayarit</c:v>
                </c:pt>
                <c:pt idx="6">
                  <c:v>Guanajuato</c:v>
                </c:pt>
                <c:pt idx="7">
                  <c:v>Morelos</c:v>
                </c:pt>
                <c:pt idx="8">
                  <c:v>San Luis Potosí</c:v>
                </c:pt>
                <c:pt idx="9">
                  <c:v>Oaxaca</c:v>
                </c:pt>
                <c:pt idx="10">
                  <c:v>Campeche</c:v>
                </c:pt>
                <c:pt idx="11">
                  <c:v>Zacatecas</c:v>
                </c:pt>
                <c:pt idx="12">
                  <c:v>Hidalgo</c:v>
                </c:pt>
                <c:pt idx="13">
                  <c:v>Ciudad de México</c:v>
                </c:pt>
                <c:pt idx="14">
                  <c:v>Chiapas</c:v>
                </c:pt>
                <c:pt idx="15">
                  <c:v>Tabasco</c:v>
                </c:pt>
                <c:pt idx="16">
                  <c:v>Nuevo León</c:v>
                </c:pt>
                <c:pt idx="17">
                  <c:v>Tlaxcala</c:v>
                </c:pt>
                <c:pt idx="18">
                  <c:v>Tamaulipas</c:v>
                </c:pt>
                <c:pt idx="19">
                  <c:v>Colima</c:v>
                </c:pt>
                <c:pt idx="20">
                  <c:v>Quintana Roo</c:v>
                </c:pt>
                <c:pt idx="21">
                  <c:v>Veracruz</c:v>
                </c:pt>
                <c:pt idx="22">
                  <c:v>Sinaloa</c:v>
                </c:pt>
                <c:pt idx="23">
                  <c:v>Chihuahua</c:v>
                </c:pt>
                <c:pt idx="24">
                  <c:v>Jalisco</c:v>
                </c:pt>
                <c:pt idx="25">
                  <c:v>Coahuila</c:v>
                </c:pt>
                <c:pt idx="26">
                  <c:v>Puebla</c:v>
                </c:pt>
                <c:pt idx="27">
                  <c:v>Durango</c:v>
                </c:pt>
                <c:pt idx="28">
                  <c:v>Baja California</c:v>
                </c:pt>
                <c:pt idx="29">
                  <c:v>Guerrero</c:v>
                </c:pt>
                <c:pt idx="30">
                  <c:v>Querétaro</c:v>
                </c:pt>
                <c:pt idx="31">
                  <c:v>Baja California Sur</c:v>
                </c:pt>
              </c:strCache>
            </c:strRef>
          </c:cat>
          <c:val>
            <c:numRef>
              <c:f>'F43'!$C$7:$C$38</c:f>
              <c:numCache>
                <c:formatCode>0.00%</c:formatCode>
                <c:ptCount val="32"/>
                <c:pt idx="0">
                  <c:v>-1.6659945074993753E-2</c:v>
                </c:pt>
                <c:pt idx="1">
                  <c:v>-1.0865853903472732E-2</c:v>
                </c:pt>
                <c:pt idx="2">
                  <c:v>-1.0637874018885192E-2</c:v>
                </c:pt>
                <c:pt idx="3">
                  <c:v>-9.0056809672620624E-3</c:v>
                </c:pt>
                <c:pt idx="4">
                  <c:v>-8.8042151754062319E-3</c:v>
                </c:pt>
                <c:pt idx="5">
                  <c:v>-7.1149896321629344E-3</c:v>
                </c:pt>
                <c:pt idx="6">
                  <c:v>-6.8831779738304719E-3</c:v>
                </c:pt>
                <c:pt idx="7">
                  <c:v>-4.453060519395753E-3</c:v>
                </c:pt>
                <c:pt idx="8">
                  <c:v>-4.0585425620507758E-3</c:v>
                </c:pt>
                <c:pt idx="9">
                  <c:v>-4.0383978814961226E-3</c:v>
                </c:pt>
                <c:pt idx="10">
                  <c:v>-3.9741679085941077E-3</c:v>
                </c:pt>
                <c:pt idx="11">
                  <c:v>-2.3757728417678941E-3</c:v>
                </c:pt>
                <c:pt idx="12">
                  <c:v>-1.6410748560461274E-3</c:v>
                </c:pt>
                <c:pt idx="13">
                  <c:v>3.8896478445655754E-4</c:v>
                </c:pt>
                <c:pt idx="14">
                  <c:v>2.8115768576829803E-3</c:v>
                </c:pt>
                <c:pt idx="15">
                  <c:v>3.4349020014908804E-3</c:v>
                </c:pt>
                <c:pt idx="16">
                  <c:v>3.9881473750908265E-3</c:v>
                </c:pt>
                <c:pt idx="17">
                  <c:v>5.431988592823977E-3</c:v>
                </c:pt>
                <c:pt idx="18">
                  <c:v>1.2396615466707341E-2</c:v>
                </c:pt>
                <c:pt idx="19">
                  <c:v>1.3182134523273393E-2</c:v>
                </c:pt>
                <c:pt idx="20">
                  <c:v>1.361139098530504E-2</c:v>
                </c:pt>
                <c:pt idx="21">
                  <c:v>1.3851051016604037E-2</c:v>
                </c:pt>
                <c:pt idx="22">
                  <c:v>1.462695370097316E-2</c:v>
                </c:pt>
                <c:pt idx="23">
                  <c:v>1.8758636911587443E-2</c:v>
                </c:pt>
                <c:pt idx="24">
                  <c:v>1.9825224990217806E-2</c:v>
                </c:pt>
                <c:pt idx="25">
                  <c:v>2.0206766917293225E-2</c:v>
                </c:pt>
                <c:pt idx="26">
                  <c:v>2.0794185259021075E-2</c:v>
                </c:pt>
                <c:pt idx="27">
                  <c:v>2.7684373583194775E-2</c:v>
                </c:pt>
                <c:pt idx="28">
                  <c:v>2.9622997722805147E-2</c:v>
                </c:pt>
                <c:pt idx="29">
                  <c:v>3.4014860861541409E-2</c:v>
                </c:pt>
                <c:pt idx="30">
                  <c:v>3.5906208576648876E-2</c:v>
                </c:pt>
                <c:pt idx="31">
                  <c:v>4.9098255642061689E-2</c:v>
                </c:pt>
              </c:numCache>
            </c:numRef>
          </c:val>
          <c:extLst>
            <c:ext xmlns:c16="http://schemas.microsoft.com/office/drawing/2014/chart" uri="{C3380CC4-5D6E-409C-BE32-E72D297353CC}">
              <c16:uniqueId val="{0000000C-AEEE-4C3C-9CB0-99D63B80A7A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'F43'!$B$40</c:f>
              <c:strCache>
                <c:ptCount val="1"/>
                <c:pt idx="0">
                  <c:v>Nacional</c:v>
                </c:pt>
              </c:strCache>
            </c:strRef>
          </c:tx>
          <c:spPr>
            <a:ln w="50800">
              <a:solidFill>
                <a:srgbClr val="FF6C37"/>
              </a:solidFill>
              <a:prstDash val="sysDot"/>
            </a:ln>
          </c:spPr>
          <c:marker>
            <c:symbol val="none"/>
          </c:marker>
          <c:dLbls>
            <c:dLbl>
              <c:idx val="0"/>
              <c:layout>
                <c:manualLayout>
                  <c:x val="-5.3838383838383838E-2"/>
                  <c:y val="0.2852605198027956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AEEE-4C3C-9CB0-99D63B80A7AF}"/>
                </c:ext>
              </c:extLst>
            </c:dLbl>
            <c:dLbl>
              <c:idx val="1"/>
              <c:delete val="1"/>
              <c:extLst>
                <c:ext xmlns:c15="http://schemas.microsoft.com/office/drawing/2012/chart" uri="{CE6537A1-D6FC-4f65-9D91-7224C49458BB}"/>
                <c:ext xmlns:c16="http://schemas.microsoft.com/office/drawing/2014/chart" uri="{C3380CC4-5D6E-409C-BE32-E72D297353CC}">
                  <c16:uniqueId val="{0000000E-AEEE-4C3C-9CB0-99D63B80A7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'F43'!$D$40:$D$41</c:f>
              <c:numCache>
                <c:formatCode>0.00%</c:formatCode>
                <c:ptCount val="2"/>
                <c:pt idx="0">
                  <c:v>6.9999999999999993E-3</c:v>
                </c:pt>
                <c:pt idx="1">
                  <c:v>6.9999999999999993E-3</c:v>
                </c:pt>
              </c:numCache>
            </c:numRef>
          </c:xVal>
          <c:yVal>
            <c:numRef>
              <c:f>'F43'!$C$40:$C$41</c:f>
              <c:numCache>
                <c:formatCode>General</c:formatCode>
                <c:ptCount val="2"/>
                <c:pt idx="0">
                  <c:v>1</c:v>
                </c:pt>
                <c:pt idx="1">
                  <c:v>0</c:v>
                </c:pt>
              </c:numCache>
            </c:numRef>
          </c:yVal>
          <c:smooth val="0"/>
          <c:extLst>
            <c:ext xmlns:c16="http://schemas.microsoft.com/office/drawing/2014/chart" uri="{C3380CC4-5D6E-409C-BE32-E72D297353CC}">
              <c16:uniqueId val="{0000000F-AEEE-4C3C-9CB0-99D63B80A7AF}"/>
            </c:ext>
          </c:extLst>
        </c:ser>
        <c:dLbls>
          <c:showLegendKey val="0"/>
          <c:showVal val="0"/>
          <c:showCatName val="0"/>
          <c:showSerName val="0"/>
          <c:showPercent val="0"/>
          <c:showBubbleSize val="0"/>
        </c:dLbls>
        <c:axId val="426950624"/>
        <c:axId val="426950296"/>
      </c:scatterChart>
      <c:valAx>
        <c:axId val="403253368"/>
        <c:scaling>
          <c:orientation val="minMax"/>
          <c:max val="8.0000000000000016E-2"/>
          <c:min val="-5.000000000000001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C669-49F8-839C-959B93FF9BF6}"/>
              </c:ext>
            </c:extLst>
          </c:dPt>
          <c:dPt>
            <c:idx val="6"/>
            <c:invertIfNegative val="0"/>
            <c:bubble3D val="0"/>
            <c:extLst>
              <c:ext xmlns:c16="http://schemas.microsoft.com/office/drawing/2014/chart" uri="{C3380CC4-5D6E-409C-BE32-E72D297353CC}">
                <c16:uniqueId val="{00000001-C669-49F8-839C-959B93FF9BF6}"/>
              </c:ext>
            </c:extLst>
          </c:dPt>
          <c:dPt>
            <c:idx val="15"/>
            <c:invertIfNegative val="0"/>
            <c:bubble3D val="0"/>
            <c:extLst>
              <c:ext xmlns:c16="http://schemas.microsoft.com/office/drawing/2014/chart" uri="{C3380CC4-5D6E-409C-BE32-E72D297353CC}">
                <c16:uniqueId val="{00000002-C669-49F8-839C-959B93FF9BF6}"/>
              </c:ext>
            </c:extLst>
          </c:dPt>
          <c:dPt>
            <c:idx val="16"/>
            <c:invertIfNegative val="0"/>
            <c:bubble3D val="0"/>
            <c:extLst>
              <c:ext xmlns:c16="http://schemas.microsoft.com/office/drawing/2014/chart" uri="{C3380CC4-5D6E-409C-BE32-E72D297353CC}">
                <c16:uniqueId val="{00000003-C669-49F8-839C-959B93FF9BF6}"/>
              </c:ext>
            </c:extLst>
          </c:dPt>
          <c:dPt>
            <c:idx val="17"/>
            <c:invertIfNegative val="0"/>
            <c:bubble3D val="0"/>
            <c:spPr>
              <a:solidFill>
                <a:srgbClr val="FBBB27"/>
              </a:solidFill>
              <a:ln>
                <a:noFill/>
              </a:ln>
              <a:effectLst/>
            </c:spPr>
            <c:extLst>
              <c:ext xmlns:c16="http://schemas.microsoft.com/office/drawing/2014/chart" uri="{C3380CC4-5D6E-409C-BE32-E72D297353CC}">
                <c16:uniqueId val="{00000005-C669-49F8-839C-959B93FF9BF6}"/>
              </c:ext>
            </c:extLst>
          </c:dPt>
          <c:dPt>
            <c:idx val="18"/>
            <c:invertIfNegative val="0"/>
            <c:bubble3D val="0"/>
            <c:extLst>
              <c:ext xmlns:c16="http://schemas.microsoft.com/office/drawing/2014/chart" uri="{C3380CC4-5D6E-409C-BE32-E72D297353CC}">
                <c16:uniqueId val="{00000006-C669-49F8-839C-959B93FF9BF6}"/>
              </c:ext>
            </c:extLst>
          </c:dPt>
          <c:dPt>
            <c:idx val="19"/>
            <c:invertIfNegative val="0"/>
            <c:bubble3D val="0"/>
            <c:extLst>
              <c:ext xmlns:c16="http://schemas.microsoft.com/office/drawing/2014/chart" uri="{C3380CC4-5D6E-409C-BE32-E72D297353CC}">
                <c16:uniqueId val="{00000007-C669-49F8-839C-959B93FF9BF6}"/>
              </c:ext>
            </c:extLst>
          </c:dPt>
          <c:dPt>
            <c:idx val="20"/>
            <c:invertIfNegative val="0"/>
            <c:bubble3D val="0"/>
            <c:extLst>
              <c:ext xmlns:c16="http://schemas.microsoft.com/office/drawing/2014/chart" uri="{C3380CC4-5D6E-409C-BE32-E72D297353CC}">
                <c16:uniqueId val="{00000008-C669-49F8-839C-959B93FF9BF6}"/>
              </c:ext>
            </c:extLst>
          </c:dPt>
          <c:dPt>
            <c:idx val="21"/>
            <c:invertIfNegative val="0"/>
            <c:bubble3D val="0"/>
            <c:extLst>
              <c:ext xmlns:c16="http://schemas.microsoft.com/office/drawing/2014/chart" uri="{C3380CC4-5D6E-409C-BE32-E72D297353CC}">
                <c16:uniqueId val="{00000009-C669-49F8-839C-959B93FF9BF6}"/>
              </c:ext>
            </c:extLst>
          </c:dPt>
          <c:dPt>
            <c:idx val="23"/>
            <c:invertIfNegative val="0"/>
            <c:bubble3D val="0"/>
            <c:extLst>
              <c:ext xmlns:c16="http://schemas.microsoft.com/office/drawing/2014/chart" uri="{C3380CC4-5D6E-409C-BE32-E72D297353CC}">
                <c16:uniqueId val="{0000000A-C669-49F8-839C-959B93FF9BF6}"/>
              </c:ext>
            </c:extLst>
          </c:dPt>
          <c:dPt>
            <c:idx val="30"/>
            <c:invertIfNegative val="0"/>
            <c:bubble3D val="0"/>
            <c:extLst>
              <c:ext xmlns:c16="http://schemas.microsoft.com/office/drawing/2014/chart" uri="{C3380CC4-5D6E-409C-BE32-E72D297353CC}">
                <c16:uniqueId val="{0000000B-C669-49F8-839C-959B93FF9BF6}"/>
              </c:ext>
            </c:extLst>
          </c:dPt>
          <c:dPt>
            <c:idx val="31"/>
            <c:invertIfNegative val="0"/>
            <c:bubble3D val="0"/>
            <c:extLst>
              <c:ext xmlns:c16="http://schemas.microsoft.com/office/drawing/2014/chart" uri="{C3380CC4-5D6E-409C-BE32-E72D297353CC}">
                <c16:uniqueId val="{0000000C-C669-49F8-839C-959B93FF9BF6}"/>
              </c:ext>
            </c:extLst>
          </c:dPt>
          <c:dLbls>
            <c:dLbl>
              <c:idx val="12"/>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69-49F8-839C-959B93FF9BF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'F44'!$B$7:$B$38</c:f>
              <c:strCache>
                <c:ptCount val="32"/>
                <c:pt idx="0">
                  <c:v>Morelos</c:v>
                </c:pt>
                <c:pt idx="1">
                  <c:v>Nuevo León</c:v>
                </c:pt>
                <c:pt idx="2">
                  <c:v>Tamaulipas</c:v>
                </c:pt>
                <c:pt idx="3">
                  <c:v>Colima</c:v>
                </c:pt>
                <c:pt idx="4">
                  <c:v>Tabasco</c:v>
                </c:pt>
                <c:pt idx="5">
                  <c:v>Campeche</c:v>
                </c:pt>
                <c:pt idx="6">
                  <c:v>Quintana Roo</c:v>
                </c:pt>
                <c:pt idx="7">
                  <c:v>Nayarit</c:v>
                </c:pt>
                <c:pt idx="8">
                  <c:v>Sonora</c:v>
                </c:pt>
                <c:pt idx="9">
                  <c:v>Baja California Sur</c:v>
                </c:pt>
                <c:pt idx="10">
                  <c:v>Zacatecas</c:v>
                </c:pt>
                <c:pt idx="11">
                  <c:v>Aguascalientes</c:v>
                </c:pt>
                <c:pt idx="12">
                  <c:v>Oaxaca</c:v>
                </c:pt>
                <c:pt idx="13">
                  <c:v>Coahuila</c:v>
                </c:pt>
                <c:pt idx="14">
                  <c:v>Michoacán</c:v>
                </c:pt>
                <c:pt idx="15">
                  <c:v>Querétaro</c:v>
                </c:pt>
                <c:pt idx="16">
                  <c:v>Hidalgo</c:v>
                </c:pt>
                <c:pt idx="17">
                  <c:v>Jalisco</c:v>
                </c:pt>
                <c:pt idx="18">
                  <c:v>Guanajuato</c:v>
                </c:pt>
                <c:pt idx="19">
                  <c:v>Yucatán</c:v>
                </c:pt>
                <c:pt idx="20">
                  <c:v>Veracruz</c:v>
                </c:pt>
                <c:pt idx="21">
                  <c:v>Guerrero</c:v>
                </c:pt>
                <c:pt idx="22">
                  <c:v>Ciudad de México</c:v>
                </c:pt>
                <c:pt idx="23">
                  <c:v>Estado de México</c:v>
                </c:pt>
                <c:pt idx="24">
                  <c:v>Chihuahua</c:v>
                </c:pt>
                <c:pt idx="25">
                  <c:v>Sinaloa</c:v>
                </c:pt>
                <c:pt idx="26">
                  <c:v>Puebla</c:v>
                </c:pt>
                <c:pt idx="27">
                  <c:v>Chiapas</c:v>
                </c:pt>
                <c:pt idx="28">
                  <c:v>Baja California</c:v>
                </c:pt>
                <c:pt idx="29">
                  <c:v>Tlaxcala</c:v>
                </c:pt>
                <c:pt idx="30">
                  <c:v>Durango</c:v>
                </c:pt>
                <c:pt idx="31">
                  <c:v>San Luis Potosí</c:v>
                </c:pt>
              </c:strCache>
            </c:strRef>
          </c:cat>
          <c:val>
            <c:numRef>
              <c:f>'F44'!$C$7:$C$38</c:f>
              <c:numCache>
                <c:formatCode>0.00%</c:formatCode>
                <c:ptCount val="32"/>
                <c:pt idx="0">
                  <c:v>1.1322891111530483E-2</c:v>
                </c:pt>
                <c:pt idx="1">
                  <c:v>1.7073215872075928E-2</c:v>
                </c:pt>
                <c:pt idx="2">
                  <c:v>1.836077985992805E-2</c:v>
                </c:pt>
                <c:pt idx="3">
                  <c:v>1.8875286543432689E-2</c:v>
                </c:pt>
                <c:pt idx="4">
                  <c:v>1.9522453613235805E-2</c:v>
                </c:pt>
                <c:pt idx="5">
                  <c:v>2.2489937746972184E-2</c:v>
                </c:pt>
                <c:pt idx="6">
                  <c:v>2.2635616186670329E-2</c:v>
                </c:pt>
                <c:pt idx="7">
                  <c:v>2.3707425251940424E-2</c:v>
                </c:pt>
                <c:pt idx="8">
                  <c:v>2.4658023784470556E-2</c:v>
                </c:pt>
                <c:pt idx="9">
                  <c:v>2.5358846947948599E-2</c:v>
                </c:pt>
                <c:pt idx="10">
                  <c:v>2.6044674061692731E-2</c:v>
                </c:pt>
                <c:pt idx="11">
                  <c:v>2.6559253596769705E-2</c:v>
                </c:pt>
                <c:pt idx="12">
                  <c:v>2.681732357800334E-2</c:v>
                </c:pt>
                <c:pt idx="13">
                  <c:v>2.7005362374923961E-2</c:v>
                </c:pt>
                <c:pt idx="14">
                  <c:v>2.7850896650991181E-2</c:v>
                </c:pt>
                <c:pt idx="15">
                  <c:v>2.7943527943528081E-2</c:v>
                </c:pt>
                <c:pt idx="16">
                  <c:v>2.9170402041238518E-2</c:v>
                </c:pt>
                <c:pt idx="17">
                  <c:v>3.0333888181729159E-2</c:v>
                </c:pt>
                <c:pt idx="18">
                  <c:v>3.0547086804969297E-2</c:v>
                </c:pt>
                <c:pt idx="19">
                  <c:v>3.1219672971636758E-2</c:v>
                </c:pt>
                <c:pt idx="20">
                  <c:v>3.1497810106311142E-2</c:v>
                </c:pt>
                <c:pt idx="21">
                  <c:v>3.2195112572340367E-2</c:v>
                </c:pt>
                <c:pt idx="22">
                  <c:v>3.2569162313793816E-2</c:v>
                </c:pt>
                <c:pt idx="23">
                  <c:v>3.3017604760723962E-2</c:v>
                </c:pt>
                <c:pt idx="24">
                  <c:v>3.3566787777247427E-2</c:v>
                </c:pt>
                <c:pt idx="25">
                  <c:v>3.8728187853743545E-2</c:v>
                </c:pt>
                <c:pt idx="26">
                  <c:v>3.917419203838423E-2</c:v>
                </c:pt>
                <c:pt idx="27">
                  <c:v>3.9390251084630686E-2</c:v>
                </c:pt>
                <c:pt idx="28">
                  <c:v>4.0342454321424102E-2</c:v>
                </c:pt>
                <c:pt idx="29">
                  <c:v>4.1656858129315757E-2</c:v>
                </c:pt>
                <c:pt idx="30">
                  <c:v>4.407251620241006E-2</c:v>
                </c:pt>
                <c:pt idx="31">
                  <c:v>4.8061878192070383E-2</c:v>
                </c:pt>
              </c:numCache>
            </c:numRef>
          </c:val>
          <c:extLst>
            <c:ext xmlns:c16="http://schemas.microsoft.com/office/drawing/2014/chart" uri="{C3380CC4-5D6E-409C-BE32-E72D297353CC}">
              <c16:uniqueId val="{0000000E-C669-49F8-839C-959B93FF9BF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'F44'!$B$40</c:f>
              <c:strCache>
                <c:ptCount val="1"/>
                <c:pt idx="0">
                  <c:v>Nacional</c:v>
                </c:pt>
              </c:strCache>
            </c:strRef>
          </c:tx>
          <c:spPr>
            <a:ln w="57150">
              <a:solidFill>
                <a:srgbClr val="FF6C37"/>
              </a:solidFill>
              <a:prstDash val="sysDot"/>
            </a:ln>
          </c:spPr>
          <c:marker>
            <c:symbol val="none"/>
          </c:marker>
          <c:dLbls>
            <c:dLbl>
              <c:idx val="0"/>
              <c:layout>
                <c:manualLayout>
                  <c:x val="-5.1313199152097796E-2"/>
                  <c:y val="0.2198486481888331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C669-49F8-839C-959B93FF9BF6}"/>
                </c:ext>
              </c:extLst>
            </c:dLbl>
            <c:dLbl>
              <c:idx val="1"/>
              <c:delete val="1"/>
              <c:extLst>
                <c:ext xmlns:c15="http://schemas.microsoft.com/office/drawing/2012/chart" uri="{CE6537A1-D6FC-4f65-9D91-7224C49458BB}"/>
                <c:ext xmlns:c16="http://schemas.microsoft.com/office/drawing/2014/chart" uri="{C3380CC4-5D6E-409C-BE32-E72D297353CC}">
                  <c16:uniqueId val="{00000010-C669-49F8-839C-959B93FF9BF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'F44'!$D$40:$D$41</c:f>
              <c:numCache>
                <c:formatCode>0.00%</c:formatCode>
                <c:ptCount val="2"/>
                <c:pt idx="0">
                  <c:v>3.04E-2</c:v>
                </c:pt>
                <c:pt idx="1">
                  <c:v>3.04E-2</c:v>
                </c:pt>
              </c:numCache>
            </c:numRef>
          </c:xVal>
          <c:yVal>
            <c:numRef>
              <c:f>'F44'!$C$40:$C$41</c:f>
              <c:numCache>
                <c:formatCode>General</c:formatCode>
                <c:ptCount val="2"/>
                <c:pt idx="0">
                  <c:v>1</c:v>
                </c:pt>
                <c:pt idx="1">
                  <c:v>0</c:v>
                </c:pt>
              </c:numCache>
            </c:numRef>
          </c:yVal>
          <c:smooth val="0"/>
          <c:extLst>
            <c:ext xmlns:c16="http://schemas.microsoft.com/office/drawing/2014/chart" uri="{C3380CC4-5D6E-409C-BE32-E72D297353CC}">
              <c16:uniqueId val="{00000011-C669-49F8-839C-959B93FF9BF6}"/>
            </c:ext>
          </c:extLst>
        </c:ser>
        <c:dLbls>
          <c:showLegendKey val="0"/>
          <c:showVal val="0"/>
          <c:showCatName val="0"/>
          <c:showSerName val="0"/>
          <c:showPercent val="0"/>
          <c:showBubbleSize val="0"/>
        </c:dLbls>
        <c:axId val="394368384"/>
        <c:axId val="39436805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'F45'!$B$6</c:f>
              <c:strCache>
                <c:ptCount val="1"/>
                <c:pt idx="0">
                  <c:v>Estado</c:v>
                </c:pt>
              </c:strCache>
            </c:strRef>
          </c:tx>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80D2-4E46-9234-E78DF308A1E5}"/>
              </c:ext>
            </c:extLst>
          </c:dPt>
          <c:dPt>
            <c:idx val="5"/>
            <c:invertIfNegative val="0"/>
            <c:bubble3D val="0"/>
            <c:extLst>
              <c:ext xmlns:c16="http://schemas.microsoft.com/office/drawing/2014/chart" uri="{C3380CC4-5D6E-409C-BE32-E72D297353CC}">
                <c16:uniqueId val="{00000001-80D2-4E46-9234-E78DF308A1E5}"/>
              </c:ext>
            </c:extLst>
          </c:dPt>
          <c:dPt>
            <c:idx val="6"/>
            <c:invertIfNegative val="0"/>
            <c:bubble3D val="0"/>
            <c:spPr>
              <a:solidFill>
                <a:srgbClr val="FBBB27"/>
              </a:solidFill>
              <a:ln>
                <a:noFill/>
              </a:ln>
              <a:effectLst/>
            </c:spPr>
            <c:extLst>
              <c:ext xmlns:c16="http://schemas.microsoft.com/office/drawing/2014/chart" uri="{C3380CC4-5D6E-409C-BE32-E72D297353CC}">
                <c16:uniqueId val="{00000003-80D2-4E46-9234-E78DF308A1E5}"/>
              </c:ext>
            </c:extLst>
          </c:dPt>
          <c:dPt>
            <c:idx val="7"/>
            <c:invertIfNegative val="0"/>
            <c:bubble3D val="0"/>
            <c:extLst>
              <c:ext xmlns:c16="http://schemas.microsoft.com/office/drawing/2014/chart" uri="{C3380CC4-5D6E-409C-BE32-E72D297353CC}">
                <c16:uniqueId val="{00000004-80D2-4E46-9234-E78DF308A1E5}"/>
              </c:ext>
            </c:extLst>
          </c:dPt>
          <c:dPt>
            <c:idx val="8"/>
            <c:invertIfNegative val="0"/>
            <c:bubble3D val="0"/>
            <c:extLst>
              <c:ext xmlns:c16="http://schemas.microsoft.com/office/drawing/2014/chart" uri="{C3380CC4-5D6E-409C-BE32-E72D297353CC}">
                <c16:uniqueId val="{00000005-80D2-4E46-9234-E78DF308A1E5}"/>
              </c:ext>
            </c:extLst>
          </c:dPt>
          <c:dPt>
            <c:idx val="10"/>
            <c:invertIfNegative val="0"/>
            <c:bubble3D val="0"/>
            <c:extLst>
              <c:ext xmlns:c16="http://schemas.microsoft.com/office/drawing/2014/chart" uri="{C3380CC4-5D6E-409C-BE32-E72D297353CC}">
                <c16:uniqueId val="{00000006-80D2-4E46-9234-E78DF308A1E5}"/>
              </c:ext>
            </c:extLst>
          </c:dPt>
          <c:dPt>
            <c:idx val="12"/>
            <c:invertIfNegative val="0"/>
            <c:bubble3D val="0"/>
            <c:extLst>
              <c:ext xmlns:c16="http://schemas.microsoft.com/office/drawing/2014/chart" uri="{C3380CC4-5D6E-409C-BE32-E72D297353CC}">
                <c16:uniqueId val="{00000007-80D2-4E46-9234-E78DF308A1E5}"/>
              </c:ext>
            </c:extLst>
          </c:dPt>
          <c:dPt>
            <c:idx val="14"/>
            <c:invertIfNegative val="0"/>
            <c:bubble3D val="0"/>
            <c:extLst>
              <c:ext xmlns:c16="http://schemas.microsoft.com/office/drawing/2014/chart" uri="{C3380CC4-5D6E-409C-BE32-E72D297353CC}">
                <c16:uniqueId val="{00000008-80D2-4E46-9234-E78DF308A1E5}"/>
              </c:ext>
            </c:extLst>
          </c:dPt>
          <c:dPt>
            <c:idx val="15"/>
            <c:invertIfNegative val="0"/>
            <c:bubble3D val="0"/>
            <c:extLst>
              <c:ext xmlns:c16="http://schemas.microsoft.com/office/drawing/2014/chart" uri="{C3380CC4-5D6E-409C-BE32-E72D297353CC}">
                <c16:uniqueId val="{00000009-80D2-4E46-9234-E78DF308A1E5}"/>
              </c:ext>
            </c:extLst>
          </c:dPt>
          <c:dPt>
            <c:idx val="19"/>
            <c:invertIfNegative val="0"/>
            <c:bubble3D val="0"/>
            <c:extLst>
              <c:ext xmlns:c16="http://schemas.microsoft.com/office/drawing/2014/chart" uri="{C3380CC4-5D6E-409C-BE32-E72D297353CC}">
                <c16:uniqueId val="{0000000A-80D2-4E46-9234-E78DF308A1E5}"/>
              </c:ext>
            </c:extLst>
          </c:dPt>
          <c:dPt>
            <c:idx val="22"/>
            <c:invertIfNegative val="0"/>
            <c:bubble3D val="0"/>
            <c:extLst>
              <c:ext xmlns:c16="http://schemas.microsoft.com/office/drawing/2014/chart" uri="{C3380CC4-5D6E-409C-BE32-E72D297353CC}">
                <c16:uniqueId val="{0000000B-80D2-4E46-9234-E78DF308A1E5}"/>
              </c:ext>
            </c:extLst>
          </c:dPt>
          <c:dPt>
            <c:idx val="27"/>
            <c:invertIfNegative val="0"/>
            <c:bubble3D val="0"/>
            <c:extLst>
              <c:ext xmlns:c16="http://schemas.microsoft.com/office/drawing/2014/chart" uri="{C3380CC4-5D6E-409C-BE32-E72D297353CC}">
                <c16:uniqueId val="{0000000C-80D2-4E46-9234-E78DF308A1E5}"/>
              </c:ext>
            </c:extLst>
          </c:dPt>
          <c:dPt>
            <c:idx val="28"/>
            <c:invertIfNegative val="0"/>
            <c:bubble3D val="0"/>
            <c:extLst>
              <c:ext xmlns:c16="http://schemas.microsoft.com/office/drawing/2014/chart" uri="{C3380CC4-5D6E-409C-BE32-E72D297353CC}">
                <c16:uniqueId val="{0000000D-80D2-4E46-9234-E78DF308A1E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'F45'!$B$7:$B$38</c:f>
              <c:strCache>
                <c:ptCount val="32"/>
                <c:pt idx="0">
                  <c:v>Nuevo León</c:v>
                </c:pt>
                <c:pt idx="1">
                  <c:v>Quintana Roo</c:v>
                </c:pt>
                <c:pt idx="2">
                  <c:v>Tlaxcala</c:v>
                </c:pt>
                <c:pt idx="3">
                  <c:v>Ciudad de México</c:v>
                </c:pt>
                <c:pt idx="4">
                  <c:v>Tamaulipas</c:v>
                </c:pt>
                <c:pt idx="5">
                  <c:v>Morelos</c:v>
                </c:pt>
                <c:pt idx="6">
                  <c:v>Estado de México</c:v>
                </c:pt>
                <c:pt idx="7">
                  <c:v>Michoacán</c:v>
                </c:pt>
                <c:pt idx="8">
                  <c:v>Sonora</c:v>
                </c:pt>
                <c:pt idx="9">
                  <c:v>Nayarit</c:v>
                </c:pt>
                <c:pt idx="10">
                  <c:v>Jalisco</c:v>
                </c:pt>
                <c:pt idx="11">
                  <c:v>Campeche</c:v>
                </c:pt>
                <c:pt idx="12">
                  <c:v>Colima</c:v>
                </c:pt>
                <c:pt idx="13">
                  <c:v>Querétaro</c:v>
                </c:pt>
                <c:pt idx="14">
                  <c:v>Guerrero</c:v>
                </c:pt>
                <c:pt idx="15">
                  <c:v>Baja California Sur</c:v>
                </c:pt>
                <c:pt idx="16">
                  <c:v>Guanajuato</c:v>
                </c:pt>
                <c:pt idx="17">
                  <c:v>Sinaloa</c:v>
                </c:pt>
                <c:pt idx="18">
                  <c:v>Puebla</c:v>
                </c:pt>
                <c:pt idx="19">
                  <c:v>Aguascalientes</c:v>
                </c:pt>
                <c:pt idx="20">
                  <c:v>San Luis Potosí</c:v>
                </c:pt>
                <c:pt idx="21">
                  <c:v>Veracruz</c:v>
                </c:pt>
                <c:pt idx="22">
                  <c:v>Oaxaca</c:v>
                </c:pt>
                <c:pt idx="23">
                  <c:v>Zacatecas</c:v>
                </c:pt>
                <c:pt idx="24">
                  <c:v>Hidalgo</c:v>
                </c:pt>
                <c:pt idx="25">
                  <c:v>Durango</c:v>
                </c:pt>
                <c:pt idx="26">
                  <c:v>Coahuila</c:v>
                </c:pt>
                <c:pt idx="27">
                  <c:v>Chihuahua</c:v>
                </c:pt>
                <c:pt idx="28">
                  <c:v>Yucatán</c:v>
                </c:pt>
                <c:pt idx="29">
                  <c:v>Baja California</c:v>
                </c:pt>
                <c:pt idx="30">
                  <c:v>Chiapas</c:v>
                </c:pt>
                <c:pt idx="31">
                  <c:v>Tabasco</c:v>
                </c:pt>
              </c:strCache>
            </c:strRef>
          </c:cat>
          <c:val>
            <c:numRef>
              <c:f>'F45'!$C$7:$C$38</c:f>
              <c:numCache>
                <c:formatCode>0.00%</c:formatCode>
                <c:ptCount val="32"/>
                <c:pt idx="0">
                  <c:v>1.7743241375224598E-2</c:v>
                </c:pt>
                <c:pt idx="1">
                  <c:v>2.2992852917503033E-2</c:v>
                </c:pt>
                <c:pt idx="2">
                  <c:v>3.1318428028120411E-2</c:v>
                </c:pt>
                <c:pt idx="3">
                  <c:v>3.3580887976492405E-2</c:v>
                </c:pt>
                <c:pt idx="4">
                  <c:v>3.5687189962065914E-2</c:v>
                </c:pt>
                <c:pt idx="5">
                  <c:v>3.826901031715705E-2</c:v>
                </c:pt>
                <c:pt idx="6">
                  <c:v>3.8927528640301148E-2</c:v>
                </c:pt>
                <c:pt idx="7">
                  <c:v>3.9450489930572652E-2</c:v>
                </c:pt>
                <c:pt idx="8">
                  <c:v>3.9748996186517602E-2</c:v>
                </c:pt>
                <c:pt idx="9">
                  <c:v>4.1667903249740353E-2</c:v>
                </c:pt>
                <c:pt idx="10">
                  <c:v>4.3917762429270403E-2</c:v>
                </c:pt>
                <c:pt idx="11">
                  <c:v>4.4562791244077291E-2</c:v>
                </c:pt>
                <c:pt idx="12">
                  <c:v>4.8340005417933339E-2</c:v>
                </c:pt>
                <c:pt idx="13">
                  <c:v>5.0773666506487278E-2</c:v>
                </c:pt>
                <c:pt idx="14">
                  <c:v>5.0985770281968275E-2</c:v>
                </c:pt>
                <c:pt idx="15">
                  <c:v>5.1112407140057069E-2</c:v>
                </c:pt>
                <c:pt idx="16">
                  <c:v>5.3597486826104448E-2</c:v>
                </c:pt>
                <c:pt idx="17">
                  <c:v>5.5487236448023468E-2</c:v>
                </c:pt>
                <c:pt idx="18">
                  <c:v>5.6894841756925253E-2</c:v>
                </c:pt>
                <c:pt idx="19">
                  <c:v>5.7573782150053272E-2</c:v>
                </c:pt>
                <c:pt idx="20">
                  <c:v>5.768769968051124E-2</c:v>
                </c:pt>
                <c:pt idx="21">
                  <c:v>5.8290927204711754E-2</c:v>
                </c:pt>
                <c:pt idx="22">
                  <c:v>5.8946674678710655E-2</c:v>
                </c:pt>
                <c:pt idx="23">
                  <c:v>5.9872366968955468E-2</c:v>
                </c:pt>
                <c:pt idx="24">
                  <c:v>6.2754131196795251E-2</c:v>
                </c:pt>
                <c:pt idx="25">
                  <c:v>6.4195680577972508E-2</c:v>
                </c:pt>
                <c:pt idx="26">
                  <c:v>6.5288616191100338E-2</c:v>
                </c:pt>
                <c:pt idx="27">
                  <c:v>6.5328898595443718E-2</c:v>
                </c:pt>
                <c:pt idx="28">
                  <c:v>7.0755152497512144E-2</c:v>
                </c:pt>
                <c:pt idx="29">
                  <c:v>7.5382651799230246E-2</c:v>
                </c:pt>
                <c:pt idx="30">
                  <c:v>9.4620194148074724E-2</c:v>
                </c:pt>
                <c:pt idx="31">
                  <c:v>9.4796244506592076E-2</c:v>
                </c:pt>
              </c:numCache>
            </c:numRef>
          </c:val>
          <c:extLst>
            <c:ext xmlns:c16="http://schemas.microsoft.com/office/drawing/2014/chart" uri="{C3380CC4-5D6E-409C-BE32-E72D297353CC}">
              <c16:uniqueId val="{0000000E-80D2-4E46-9234-E78DF308A1E5}"/>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'F45'!$B$40</c:f>
              <c:strCache>
                <c:ptCount val="1"/>
                <c:pt idx="0">
                  <c:v>Nacional</c:v>
                </c:pt>
              </c:strCache>
            </c:strRef>
          </c:tx>
          <c:spPr>
            <a:ln w="57150">
              <a:solidFill>
                <a:srgbClr val="FF6C37"/>
              </a:solidFill>
              <a:prstDash val="sysDot"/>
            </a:ln>
          </c:spPr>
          <c:marker>
            <c:symbol val="none"/>
          </c:marker>
          <c:dLbls>
            <c:dLbl>
              <c:idx val="0"/>
              <c:layout>
                <c:manualLayout>
                  <c:x val="-5.2350427350427347E-3"/>
                  <c:y val="6.8944297830753995E-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80D2-4E46-9234-E78DF308A1E5}"/>
                </c:ext>
              </c:extLst>
            </c:dLbl>
            <c:dLbl>
              <c:idx val="1"/>
              <c:delete val="1"/>
              <c:extLst>
                <c:ext xmlns:c15="http://schemas.microsoft.com/office/drawing/2012/chart" uri="{CE6537A1-D6FC-4f65-9D91-7224C49458BB}"/>
                <c:ext xmlns:c16="http://schemas.microsoft.com/office/drawing/2014/chart" uri="{C3380CC4-5D6E-409C-BE32-E72D297353CC}">
                  <c16:uniqueId val="{00000010-80D2-4E46-9234-E78DF308A1E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'F45'!$D$40:$D$41</c:f>
              <c:numCache>
                <c:formatCode>0.00%</c:formatCode>
                <c:ptCount val="2"/>
                <c:pt idx="0">
                  <c:v>4.9400000000000006E-2</c:v>
                </c:pt>
                <c:pt idx="1">
                  <c:v>4.9400000000000006E-2</c:v>
                </c:pt>
              </c:numCache>
            </c:numRef>
          </c:xVal>
          <c:yVal>
            <c:numRef>
              <c:f>'F45'!$C$40:$C$41</c:f>
              <c:numCache>
                <c:formatCode>General</c:formatCode>
                <c:ptCount val="2"/>
                <c:pt idx="0">
                  <c:v>1</c:v>
                </c:pt>
                <c:pt idx="1">
                  <c:v>0</c:v>
                </c:pt>
              </c:numCache>
            </c:numRef>
          </c:yVal>
          <c:smooth val="0"/>
          <c:extLst>
            <c:ext xmlns:c16="http://schemas.microsoft.com/office/drawing/2014/chart" uri="{C3380CC4-5D6E-409C-BE32-E72D297353CC}">
              <c16:uniqueId val="{00000011-80D2-4E46-9234-E78DF308A1E5}"/>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871D-44EC-AE7B-61C3694673BF}"/>
              </c:ext>
            </c:extLst>
          </c:dPt>
          <c:dPt>
            <c:idx val="5"/>
            <c:invertIfNegative val="0"/>
            <c:bubble3D val="0"/>
            <c:spPr>
              <a:solidFill>
                <a:srgbClr val="FBBB27"/>
              </a:solidFill>
              <a:ln>
                <a:noFill/>
              </a:ln>
              <a:effectLst/>
            </c:spPr>
            <c:extLst>
              <c:ext xmlns:c16="http://schemas.microsoft.com/office/drawing/2014/chart" uri="{C3380CC4-5D6E-409C-BE32-E72D297353CC}">
                <c16:uniqueId val="{00000002-871D-44EC-AE7B-61C3694673BF}"/>
              </c:ext>
            </c:extLst>
          </c:dPt>
          <c:dPt>
            <c:idx val="6"/>
            <c:invertIfNegative val="0"/>
            <c:bubble3D val="0"/>
            <c:extLst>
              <c:ext xmlns:c16="http://schemas.microsoft.com/office/drawing/2014/chart" uri="{C3380CC4-5D6E-409C-BE32-E72D297353CC}">
                <c16:uniqueId val="{00000003-871D-44EC-AE7B-61C3694673BF}"/>
              </c:ext>
            </c:extLst>
          </c:dPt>
          <c:dPt>
            <c:idx val="7"/>
            <c:invertIfNegative val="0"/>
            <c:bubble3D val="0"/>
            <c:extLst>
              <c:ext xmlns:c16="http://schemas.microsoft.com/office/drawing/2014/chart" uri="{C3380CC4-5D6E-409C-BE32-E72D297353CC}">
                <c16:uniqueId val="{00000004-871D-44EC-AE7B-61C3694673BF}"/>
              </c:ext>
            </c:extLst>
          </c:dPt>
          <c:dPt>
            <c:idx val="11"/>
            <c:invertIfNegative val="0"/>
            <c:bubble3D val="0"/>
            <c:extLst>
              <c:ext xmlns:c16="http://schemas.microsoft.com/office/drawing/2014/chart" uri="{C3380CC4-5D6E-409C-BE32-E72D297353CC}">
                <c16:uniqueId val="{00000005-871D-44EC-AE7B-61C3694673BF}"/>
              </c:ext>
            </c:extLst>
          </c:dPt>
          <c:dPt>
            <c:idx val="12"/>
            <c:invertIfNegative val="0"/>
            <c:bubble3D val="0"/>
            <c:extLst>
              <c:ext xmlns:c16="http://schemas.microsoft.com/office/drawing/2014/chart" uri="{C3380CC4-5D6E-409C-BE32-E72D297353CC}">
                <c16:uniqueId val="{00000006-871D-44EC-AE7B-61C3694673BF}"/>
              </c:ext>
            </c:extLst>
          </c:dPt>
          <c:dPt>
            <c:idx val="14"/>
            <c:invertIfNegative val="0"/>
            <c:bubble3D val="0"/>
            <c:extLst>
              <c:ext xmlns:c16="http://schemas.microsoft.com/office/drawing/2014/chart" uri="{C3380CC4-5D6E-409C-BE32-E72D297353CC}">
                <c16:uniqueId val="{00000007-871D-44EC-AE7B-61C3694673BF}"/>
              </c:ext>
            </c:extLst>
          </c:dPt>
          <c:dPt>
            <c:idx val="21"/>
            <c:invertIfNegative val="0"/>
            <c:bubble3D val="0"/>
            <c:extLst>
              <c:ext xmlns:c16="http://schemas.microsoft.com/office/drawing/2014/chart" uri="{C3380CC4-5D6E-409C-BE32-E72D297353CC}">
                <c16:uniqueId val="{00000008-871D-44EC-AE7B-61C3694673BF}"/>
              </c:ext>
            </c:extLst>
          </c:dPt>
          <c:dPt>
            <c:idx val="25"/>
            <c:invertIfNegative val="0"/>
            <c:bubble3D val="0"/>
            <c:extLst>
              <c:ext xmlns:c16="http://schemas.microsoft.com/office/drawing/2014/chart" uri="{C3380CC4-5D6E-409C-BE32-E72D297353CC}">
                <c16:uniqueId val="{00000009-871D-44EC-AE7B-61C3694673BF}"/>
              </c:ext>
            </c:extLst>
          </c:dPt>
          <c:dPt>
            <c:idx val="27"/>
            <c:invertIfNegative val="0"/>
            <c:bubble3D val="0"/>
            <c:extLst>
              <c:ext xmlns:c16="http://schemas.microsoft.com/office/drawing/2014/chart" uri="{C3380CC4-5D6E-409C-BE32-E72D297353CC}">
                <c16:uniqueId val="{0000000A-871D-44EC-AE7B-61C3694673BF}"/>
              </c:ext>
            </c:extLst>
          </c:dPt>
          <c:dPt>
            <c:idx val="29"/>
            <c:invertIfNegative val="0"/>
            <c:bubble3D val="0"/>
            <c:extLst>
              <c:ext xmlns:c16="http://schemas.microsoft.com/office/drawing/2014/chart" uri="{C3380CC4-5D6E-409C-BE32-E72D297353CC}">
                <c16:uniqueId val="{0000000B-871D-44EC-AE7B-61C3694673BF}"/>
              </c:ext>
            </c:extLst>
          </c:dPt>
          <c:dPt>
            <c:idx val="30"/>
            <c:invertIfNegative val="0"/>
            <c:bubble3D val="0"/>
            <c:extLst>
              <c:ext xmlns:c16="http://schemas.microsoft.com/office/drawing/2014/chart" uri="{C3380CC4-5D6E-409C-BE32-E72D297353CC}">
                <c16:uniqueId val="{0000000C-871D-44EC-AE7B-61C3694673B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'F46'!$B$7:$B$38</c:f>
              <c:strCache>
                <c:ptCount val="32"/>
                <c:pt idx="0">
                  <c:v>Sinaloa</c:v>
                </c:pt>
                <c:pt idx="1">
                  <c:v>Campeche</c:v>
                </c:pt>
                <c:pt idx="2">
                  <c:v>Puebla</c:v>
                </c:pt>
                <c:pt idx="3">
                  <c:v>Colima</c:v>
                </c:pt>
                <c:pt idx="4">
                  <c:v>Nayarit</c:v>
                </c:pt>
                <c:pt idx="5">
                  <c:v>Jalisco</c:v>
                </c:pt>
                <c:pt idx="6">
                  <c:v>Nuevo León</c:v>
                </c:pt>
                <c:pt idx="7">
                  <c:v>Yucatán</c:v>
                </c:pt>
                <c:pt idx="8">
                  <c:v>Tamaulipas</c:v>
                </c:pt>
                <c:pt idx="9">
                  <c:v>Sonora</c:v>
                </c:pt>
                <c:pt idx="10">
                  <c:v>Quintana Roo</c:v>
                </c:pt>
                <c:pt idx="11">
                  <c:v>Zacatecas</c:v>
                </c:pt>
                <c:pt idx="12">
                  <c:v>Guanajuato</c:v>
                </c:pt>
                <c:pt idx="13">
                  <c:v>Durango</c:v>
                </c:pt>
                <c:pt idx="14">
                  <c:v>Tlaxcala</c:v>
                </c:pt>
                <c:pt idx="15">
                  <c:v>Veracruz</c:v>
                </c:pt>
                <c:pt idx="16">
                  <c:v>Hidalgo</c:v>
                </c:pt>
                <c:pt idx="17">
                  <c:v>San Luis Potosí</c:v>
                </c:pt>
                <c:pt idx="18">
                  <c:v>Michoacán</c:v>
                </c:pt>
                <c:pt idx="19">
                  <c:v>Ciudad de México</c:v>
                </c:pt>
                <c:pt idx="20">
                  <c:v>Aguascalientes</c:v>
                </c:pt>
                <c:pt idx="21">
                  <c:v>Oaxaca</c:v>
                </c:pt>
                <c:pt idx="22">
                  <c:v>Coahuila</c:v>
                </c:pt>
                <c:pt idx="23">
                  <c:v>Chihuahua</c:v>
                </c:pt>
                <c:pt idx="24">
                  <c:v>Tabasco</c:v>
                </c:pt>
                <c:pt idx="25">
                  <c:v>Baja California Sur</c:v>
                </c:pt>
                <c:pt idx="26">
                  <c:v>Chiapas</c:v>
                </c:pt>
                <c:pt idx="27">
                  <c:v>Guerrero</c:v>
                </c:pt>
                <c:pt idx="28">
                  <c:v>Morelos</c:v>
                </c:pt>
                <c:pt idx="29">
                  <c:v>Baja California</c:v>
                </c:pt>
                <c:pt idx="30">
                  <c:v>Querétaro</c:v>
                </c:pt>
                <c:pt idx="31">
                  <c:v>Estado de México</c:v>
                </c:pt>
              </c:strCache>
            </c:strRef>
          </c:cat>
          <c:val>
            <c:numRef>
              <c:f>'F46'!$C$7:$C$38</c:f>
              <c:numCache>
                <c:formatCode>0.00%</c:formatCode>
                <c:ptCount val="32"/>
                <c:pt idx="0">
                  <c:v>2.377967747104116E-2</c:v>
                </c:pt>
                <c:pt idx="1">
                  <c:v>2.727550747352727E-2</c:v>
                </c:pt>
                <c:pt idx="2">
                  <c:v>3.0057400303495928E-2</c:v>
                </c:pt>
                <c:pt idx="3">
                  <c:v>3.0314993937001294E-2</c:v>
                </c:pt>
                <c:pt idx="4">
                  <c:v>3.0695152076578636E-2</c:v>
                </c:pt>
                <c:pt idx="5">
                  <c:v>3.2489171876650721E-2</c:v>
                </c:pt>
                <c:pt idx="6">
                  <c:v>3.3143157420614036E-2</c:v>
                </c:pt>
                <c:pt idx="7">
                  <c:v>3.4062683680628009E-2</c:v>
                </c:pt>
                <c:pt idx="8">
                  <c:v>3.5694526584886491E-2</c:v>
                </c:pt>
                <c:pt idx="9">
                  <c:v>3.5925036040365205E-2</c:v>
                </c:pt>
                <c:pt idx="10">
                  <c:v>3.6576229718068239E-2</c:v>
                </c:pt>
                <c:pt idx="11">
                  <c:v>3.7694118091853412E-2</c:v>
                </c:pt>
                <c:pt idx="12">
                  <c:v>3.874411064870556E-2</c:v>
                </c:pt>
                <c:pt idx="13">
                  <c:v>3.9604054361855608E-2</c:v>
                </c:pt>
                <c:pt idx="14">
                  <c:v>4.2283706292356067E-2</c:v>
                </c:pt>
                <c:pt idx="15">
                  <c:v>4.3167176602497026E-2</c:v>
                </c:pt>
                <c:pt idx="16">
                  <c:v>4.3394234213850788E-2</c:v>
                </c:pt>
                <c:pt idx="17">
                  <c:v>4.4995899059644871E-2</c:v>
                </c:pt>
                <c:pt idx="18">
                  <c:v>4.5561911266683713E-2</c:v>
                </c:pt>
                <c:pt idx="19">
                  <c:v>4.6090854808594525E-2</c:v>
                </c:pt>
                <c:pt idx="20">
                  <c:v>4.7591946408911935E-2</c:v>
                </c:pt>
                <c:pt idx="21">
                  <c:v>4.8035597385224074E-2</c:v>
                </c:pt>
                <c:pt idx="22">
                  <c:v>5.0360396340883511E-2</c:v>
                </c:pt>
                <c:pt idx="23">
                  <c:v>5.0487105463884671E-2</c:v>
                </c:pt>
                <c:pt idx="24">
                  <c:v>5.2026756617689171E-2</c:v>
                </c:pt>
                <c:pt idx="25">
                  <c:v>5.6038498852142536E-2</c:v>
                </c:pt>
                <c:pt idx="26">
                  <c:v>5.8983707521222242E-2</c:v>
                </c:pt>
                <c:pt idx="27">
                  <c:v>5.909186542470786E-2</c:v>
                </c:pt>
                <c:pt idx="28">
                  <c:v>6.0558623176030772E-2</c:v>
                </c:pt>
                <c:pt idx="29">
                  <c:v>6.0647639956092229E-2</c:v>
                </c:pt>
                <c:pt idx="30">
                  <c:v>6.0993835232579868E-2</c:v>
                </c:pt>
                <c:pt idx="31">
                  <c:v>6.1118791069365783E-2</c:v>
                </c:pt>
              </c:numCache>
            </c:numRef>
          </c:val>
          <c:extLst>
            <c:ext xmlns:c16="http://schemas.microsoft.com/office/drawing/2014/chart" uri="{C3380CC4-5D6E-409C-BE32-E72D297353CC}">
              <c16:uniqueId val="{0000000D-871D-44EC-AE7B-61C3694673B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'F46'!$B$40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871D-44EC-AE7B-61C3694673BF}"/>
                </c:ext>
              </c:extLst>
            </c:dLbl>
            <c:dLbl>
              <c:idx val="1"/>
              <c:delete val="1"/>
              <c:extLst>
                <c:ext xmlns:c15="http://schemas.microsoft.com/office/drawing/2012/chart" uri="{CE6537A1-D6FC-4f65-9D91-7224C49458BB}"/>
                <c:ext xmlns:c16="http://schemas.microsoft.com/office/drawing/2014/chart" uri="{C3380CC4-5D6E-409C-BE32-E72D297353CC}">
                  <c16:uniqueId val="{0000000F-871D-44EC-AE7B-61C3694673B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'F46'!$D$40:$D$41</c:f>
              <c:numCache>
                <c:formatCode>0.00%</c:formatCode>
                <c:ptCount val="2"/>
                <c:pt idx="0">
                  <c:v>4.36E-2</c:v>
                </c:pt>
                <c:pt idx="1">
                  <c:v>4.36E-2</c:v>
                </c:pt>
              </c:numCache>
            </c:numRef>
          </c:xVal>
          <c:yVal>
            <c:numRef>
              <c:f>'F46'!$C$40:$C$41</c:f>
              <c:numCache>
                <c:formatCode>General</c:formatCode>
                <c:ptCount val="2"/>
                <c:pt idx="0">
                  <c:v>1</c:v>
                </c:pt>
                <c:pt idx="1">
                  <c:v>0</c:v>
                </c:pt>
              </c:numCache>
            </c:numRef>
          </c:yVal>
          <c:smooth val="0"/>
          <c:extLst>
            <c:ext xmlns:c16="http://schemas.microsoft.com/office/drawing/2014/chart" uri="{C3380CC4-5D6E-409C-BE32-E72D297353CC}">
              <c16:uniqueId val="{00000010-871D-44EC-AE7B-61C3694673BF}"/>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7E90-4EC5-977D-E485F74D4275}"/>
              </c:ext>
            </c:extLst>
          </c:dPt>
          <c:dPt>
            <c:idx val="4"/>
            <c:invertIfNegative val="0"/>
            <c:bubble3D val="0"/>
            <c:extLst>
              <c:ext xmlns:c16="http://schemas.microsoft.com/office/drawing/2014/chart" uri="{C3380CC4-5D6E-409C-BE32-E72D297353CC}">
                <c16:uniqueId val="{00000001-7E90-4EC5-977D-E485F74D4275}"/>
              </c:ext>
            </c:extLst>
          </c:dPt>
          <c:dPt>
            <c:idx val="10"/>
            <c:invertIfNegative val="0"/>
            <c:bubble3D val="0"/>
            <c:extLst>
              <c:ext xmlns:c16="http://schemas.microsoft.com/office/drawing/2014/chart" uri="{C3380CC4-5D6E-409C-BE32-E72D297353CC}">
                <c16:uniqueId val="{00000002-7E90-4EC5-977D-E485F74D4275}"/>
              </c:ext>
            </c:extLst>
          </c:dPt>
          <c:dPt>
            <c:idx val="12"/>
            <c:invertIfNegative val="0"/>
            <c:bubble3D val="0"/>
            <c:extLst>
              <c:ext xmlns:c16="http://schemas.microsoft.com/office/drawing/2014/chart" uri="{C3380CC4-5D6E-409C-BE32-E72D297353CC}">
                <c16:uniqueId val="{00000003-7E90-4EC5-977D-E485F74D4275}"/>
              </c:ext>
            </c:extLst>
          </c:dPt>
          <c:dPt>
            <c:idx val="13"/>
            <c:invertIfNegative val="0"/>
            <c:bubble3D val="0"/>
            <c:extLst>
              <c:ext xmlns:c16="http://schemas.microsoft.com/office/drawing/2014/chart" uri="{C3380CC4-5D6E-409C-BE32-E72D297353CC}">
                <c16:uniqueId val="{00000004-7E90-4EC5-977D-E485F74D4275}"/>
              </c:ext>
            </c:extLst>
          </c:dPt>
          <c:dPt>
            <c:idx val="14"/>
            <c:invertIfNegative val="0"/>
            <c:bubble3D val="0"/>
            <c:extLst>
              <c:ext xmlns:c16="http://schemas.microsoft.com/office/drawing/2014/chart" uri="{C3380CC4-5D6E-409C-BE32-E72D297353CC}">
                <c16:uniqueId val="{00000005-7E90-4EC5-977D-E485F74D4275}"/>
              </c:ext>
            </c:extLst>
          </c:dPt>
          <c:dPt>
            <c:idx val="15"/>
            <c:invertIfNegative val="0"/>
            <c:bubble3D val="0"/>
            <c:extLst>
              <c:ext xmlns:c16="http://schemas.microsoft.com/office/drawing/2014/chart" uri="{C3380CC4-5D6E-409C-BE32-E72D297353CC}">
                <c16:uniqueId val="{00000006-7E90-4EC5-977D-E485F74D4275}"/>
              </c:ext>
            </c:extLst>
          </c:dPt>
          <c:dPt>
            <c:idx val="17"/>
            <c:invertIfNegative val="0"/>
            <c:bubble3D val="0"/>
            <c:extLst>
              <c:ext xmlns:c16="http://schemas.microsoft.com/office/drawing/2014/chart" uri="{C3380CC4-5D6E-409C-BE32-E72D297353CC}">
                <c16:uniqueId val="{00000007-7E90-4EC5-977D-E485F74D4275}"/>
              </c:ext>
            </c:extLst>
          </c:dPt>
          <c:dPt>
            <c:idx val="22"/>
            <c:invertIfNegative val="0"/>
            <c:bubble3D val="0"/>
            <c:spPr>
              <a:solidFill>
                <a:srgbClr val="FBBB27"/>
              </a:solidFill>
              <a:ln>
                <a:noFill/>
              </a:ln>
              <a:effectLst/>
            </c:spPr>
            <c:extLst>
              <c:ext xmlns:c16="http://schemas.microsoft.com/office/drawing/2014/chart" uri="{C3380CC4-5D6E-409C-BE32-E72D297353CC}">
                <c16:uniqueId val="{00000009-7E90-4EC5-977D-E485F74D4275}"/>
              </c:ext>
            </c:extLst>
          </c:dPt>
          <c:dPt>
            <c:idx val="23"/>
            <c:invertIfNegative val="0"/>
            <c:bubble3D val="0"/>
            <c:extLst>
              <c:ext xmlns:c16="http://schemas.microsoft.com/office/drawing/2014/chart" uri="{C3380CC4-5D6E-409C-BE32-E72D297353CC}">
                <c16:uniqueId val="{0000000A-7E90-4EC5-977D-E485F74D4275}"/>
              </c:ext>
            </c:extLst>
          </c:dPt>
          <c:dPt>
            <c:idx val="24"/>
            <c:invertIfNegative val="0"/>
            <c:bubble3D val="0"/>
            <c:extLst>
              <c:ext xmlns:c16="http://schemas.microsoft.com/office/drawing/2014/chart" uri="{C3380CC4-5D6E-409C-BE32-E72D297353CC}">
                <c16:uniqueId val="{0000000B-7E90-4EC5-977D-E485F74D4275}"/>
              </c:ext>
            </c:extLst>
          </c:dPt>
          <c:dPt>
            <c:idx val="25"/>
            <c:invertIfNegative val="0"/>
            <c:bubble3D val="0"/>
            <c:extLst>
              <c:ext xmlns:c16="http://schemas.microsoft.com/office/drawing/2014/chart" uri="{C3380CC4-5D6E-409C-BE32-E72D297353CC}">
                <c16:uniqueId val="{0000000C-7E90-4EC5-977D-E485F74D4275}"/>
              </c:ext>
            </c:extLst>
          </c:dPt>
          <c:dPt>
            <c:idx val="28"/>
            <c:invertIfNegative val="0"/>
            <c:bubble3D val="0"/>
            <c:extLst>
              <c:ext xmlns:c16="http://schemas.microsoft.com/office/drawing/2014/chart" uri="{C3380CC4-5D6E-409C-BE32-E72D297353CC}">
                <c16:uniqueId val="{0000000D-7E90-4EC5-977D-E485F74D4275}"/>
              </c:ext>
            </c:extLst>
          </c:dPt>
          <c:dPt>
            <c:idx val="31"/>
            <c:invertIfNegative val="0"/>
            <c:bubble3D val="0"/>
            <c:extLst>
              <c:ext xmlns:c16="http://schemas.microsoft.com/office/drawing/2014/chart" uri="{C3380CC4-5D6E-409C-BE32-E72D297353CC}">
                <c16:uniqueId val="{0000000E-7E90-4EC5-977D-E485F74D4275}"/>
              </c:ext>
            </c:extLst>
          </c:dPt>
          <c:dLbls>
            <c:dLbl>
              <c:idx val="0"/>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0-4EC5-977D-E485F74D427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'F47'!$B$7:$B$38</c:f>
              <c:strCache>
                <c:ptCount val="32"/>
                <c:pt idx="0">
                  <c:v>Baja California Sur</c:v>
                </c:pt>
                <c:pt idx="1">
                  <c:v>Guanajuato</c:v>
                </c:pt>
                <c:pt idx="2">
                  <c:v>Hidalgo</c:v>
                </c:pt>
                <c:pt idx="3">
                  <c:v>Michoacán</c:v>
                </c:pt>
                <c:pt idx="4">
                  <c:v>Durango</c:v>
                </c:pt>
                <c:pt idx="5">
                  <c:v>Sinaloa</c:v>
                </c:pt>
                <c:pt idx="6">
                  <c:v>Nayarit</c:v>
                </c:pt>
                <c:pt idx="7">
                  <c:v>Colima</c:v>
                </c:pt>
                <c:pt idx="8">
                  <c:v>Baja California</c:v>
                </c:pt>
                <c:pt idx="9">
                  <c:v>Zacatecas</c:v>
                </c:pt>
                <c:pt idx="10">
                  <c:v>Tlaxcala</c:v>
                </c:pt>
                <c:pt idx="11">
                  <c:v>Nuevo León</c:v>
                </c:pt>
                <c:pt idx="12">
                  <c:v>Chihuahua</c:v>
                </c:pt>
                <c:pt idx="13">
                  <c:v>Morelos</c:v>
                </c:pt>
                <c:pt idx="14">
                  <c:v>Coahuila</c:v>
                </c:pt>
                <c:pt idx="15">
                  <c:v>Oaxaca</c:v>
                </c:pt>
                <c:pt idx="16">
                  <c:v>San Luis Potosí</c:v>
                </c:pt>
                <c:pt idx="17">
                  <c:v>Tabasco</c:v>
                </c:pt>
                <c:pt idx="18">
                  <c:v>Ciudad de México</c:v>
                </c:pt>
                <c:pt idx="19">
                  <c:v>Tamaulipas</c:v>
                </c:pt>
                <c:pt idx="20">
                  <c:v>Guerrero</c:v>
                </c:pt>
                <c:pt idx="21">
                  <c:v>Querétaro</c:v>
                </c:pt>
                <c:pt idx="22">
                  <c:v>Jalisco</c:v>
                </c:pt>
                <c:pt idx="23">
                  <c:v>Veracruz</c:v>
                </c:pt>
                <c:pt idx="24">
                  <c:v>Puebla</c:v>
                </c:pt>
                <c:pt idx="25">
                  <c:v>Aguascalientes</c:v>
                </c:pt>
                <c:pt idx="26">
                  <c:v>Sonora</c:v>
                </c:pt>
                <c:pt idx="27">
                  <c:v>Yucatán</c:v>
                </c:pt>
                <c:pt idx="28">
                  <c:v>Estado de México</c:v>
                </c:pt>
                <c:pt idx="29">
                  <c:v>Campeche</c:v>
                </c:pt>
                <c:pt idx="30">
                  <c:v>Quintana Roo</c:v>
                </c:pt>
                <c:pt idx="31">
                  <c:v>Chiapas</c:v>
                </c:pt>
              </c:strCache>
            </c:strRef>
          </c:cat>
          <c:val>
            <c:numRef>
              <c:f>'F47'!$C$7:$C$38</c:f>
              <c:numCache>
                <c:formatCode>0.00%</c:formatCode>
                <c:ptCount val="32"/>
                <c:pt idx="0">
                  <c:v>-3.3935916362589726E-2</c:v>
                </c:pt>
                <c:pt idx="1">
                  <c:v>-2.5214230809379623E-2</c:v>
                </c:pt>
                <c:pt idx="2">
                  <c:v>-2.0613549377319268E-2</c:v>
                </c:pt>
                <c:pt idx="3">
                  <c:v>-1.9718309859154994E-2</c:v>
                </c:pt>
                <c:pt idx="4">
                  <c:v>-1.9032133760655698E-2</c:v>
                </c:pt>
                <c:pt idx="5">
                  <c:v>-1.676641018333809E-2</c:v>
                </c:pt>
                <c:pt idx="6">
                  <c:v>-1.495736812120399E-2</c:v>
                </c:pt>
                <c:pt idx="7">
                  <c:v>-1.460042700265193E-2</c:v>
                </c:pt>
                <c:pt idx="8">
                  <c:v>-1.255761879305654E-2</c:v>
                </c:pt>
                <c:pt idx="9">
                  <c:v>-1.1480322174294795E-2</c:v>
                </c:pt>
                <c:pt idx="10">
                  <c:v>-1.0539776029759309E-2</c:v>
                </c:pt>
                <c:pt idx="11">
                  <c:v>-1.0475082001904548E-2</c:v>
                </c:pt>
                <c:pt idx="12">
                  <c:v>-9.6391473440653689E-3</c:v>
                </c:pt>
                <c:pt idx="13">
                  <c:v>-8.8353489962854186E-3</c:v>
                </c:pt>
                <c:pt idx="14">
                  <c:v>-6.6204257354700521E-3</c:v>
                </c:pt>
                <c:pt idx="15">
                  <c:v>-6.3677664407536822E-3</c:v>
                </c:pt>
                <c:pt idx="16">
                  <c:v>-4.3395010054942083E-3</c:v>
                </c:pt>
                <c:pt idx="17">
                  <c:v>-1.8621448522979931E-3</c:v>
                </c:pt>
                <c:pt idx="18">
                  <c:v>-6.7090293951378724E-5</c:v>
                </c:pt>
                <c:pt idx="19">
                  <c:v>2.7809490354497486E-3</c:v>
                </c:pt>
                <c:pt idx="20">
                  <c:v>3.5555640287494561E-3</c:v>
                </c:pt>
                <c:pt idx="21">
                  <c:v>7.2262114396766603E-3</c:v>
                </c:pt>
                <c:pt idx="22">
                  <c:v>7.2482233358815438E-3</c:v>
                </c:pt>
                <c:pt idx="23">
                  <c:v>9.3991694657671182E-3</c:v>
                </c:pt>
                <c:pt idx="24">
                  <c:v>9.4007920352345148E-3</c:v>
                </c:pt>
                <c:pt idx="25">
                  <c:v>1.1346803628653555E-2</c:v>
                </c:pt>
                <c:pt idx="26">
                  <c:v>1.4371076317978935E-2</c:v>
                </c:pt>
                <c:pt idx="27">
                  <c:v>1.5725860516788898E-2</c:v>
                </c:pt>
                <c:pt idx="28">
                  <c:v>1.5933782674278838E-2</c:v>
                </c:pt>
                <c:pt idx="29">
                  <c:v>2.5981907489237375E-2</c:v>
                </c:pt>
                <c:pt idx="30">
                  <c:v>2.9929430915363382E-2</c:v>
                </c:pt>
                <c:pt idx="31">
                  <c:v>5.045533096444732E-2</c:v>
                </c:pt>
              </c:numCache>
            </c:numRef>
          </c:val>
          <c:extLst>
            <c:ext xmlns:c16="http://schemas.microsoft.com/office/drawing/2014/chart" uri="{C3380CC4-5D6E-409C-BE32-E72D297353CC}">
              <c16:uniqueId val="{00000010-7E90-4EC5-977D-E485F74D4275}"/>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'F47'!$B$40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7E90-4EC5-977D-E485F74D4275}"/>
                </c:ext>
              </c:extLst>
            </c:dLbl>
            <c:dLbl>
              <c:idx val="1"/>
              <c:delete val="1"/>
              <c:extLst>
                <c:ext xmlns:c15="http://schemas.microsoft.com/office/drawing/2012/chart" uri="{CE6537A1-D6FC-4f65-9D91-7224C49458BB}"/>
                <c:ext xmlns:c16="http://schemas.microsoft.com/office/drawing/2014/chart" uri="{C3380CC4-5D6E-409C-BE32-E72D297353CC}">
                  <c16:uniqueId val="{00000012-7E90-4EC5-977D-E485F74D427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'F47'!$D$40:$D$41</c:f>
              <c:numCache>
                <c:formatCode>0.00%</c:formatCode>
                <c:ptCount val="2"/>
                <c:pt idx="0">
                  <c:v>-1.5E-3</c:v>
                </c:pt>
                <c:pt idx="1">
                  <c:v>-1.5E-3</c:v>
                </c:pt>
              </c:numCache>
            </c:numRef>
          </c:xVal>
          <c:yVal>
            <c:numRef>
              <c:f>'F47'!$C$40:$C$41</c:f>
              <c:numCache>
                <c:formatCode>General</c:formatCode>
                <c:ptCount val="2"/>
                <c:pt idx="0">
                  <c:v>1</c:v>
                </c:pt>
                <c:pt idx="1">
                  <c:v>0</c:v>
                </c:pt>
              </c:numCache>
            </c:numRef>
          </c:yVal>
          <c:smooth val="0"/>
          <c:extLst>
            <c:ext xmlns:c16="http://schemas.microsoft.com/office/drawing/2014/chart" uri="{C3380CC4-5D6E-409C-BE32-E72D297353CC}">
              <c16:uniqueId val="{00000013-7E90-4EC5-977D-E485F74D4275}"/>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5E88-41B2-B154-5A039D8F4E9D}"/>
              </c:ext>
            </c:extLst>
          </c:dPt>
          <c:dPt>
            <c:idx val="5"/>
            <c:invertIfNegative val="0"/>
            <c:bubble3D val="0"/>
            <c:extLst>
              <c:ext xmlns:c16="http://schemas.microsoft.com/office/drawing/2014/chart" uri="{C3380CC4-5D6E-409C-BE32-E72D297353CC}">
                <c16:uniqueId val="{00000001-5E88-41B2-B154-5A039D8F4E9D}"/>
              </c:ext>
            </c:extLst>
          </c:dPt>
          <c:dPt>
            <c:idx val="8"/>
            <c:invertIfNegative val="0"/>
            <c:bubble3D val="0"/>
            <c:extLst>
              <c:ext xmlns:c16="http://schemas.microsoft.com/office/drawing/2014/chart" uri="{C3380CC4-5D6E-409C-BE32-E72D297353CC}">
                <c16:uniqueId val="{00000002-5E88-41B2-B154-5A039D8F4E9D}"/>
              </c:ext>
            </c:extLst>
          </c:dPt>
          <c:dPt>
            <c:idx val="10"/>
            <c:invertIfNegative val="0"/>
            <c:bubble3D val="0"/>
            <c:extLst>
              <c:ext xmlns:c16="http://schemas.microsoft.com/office/drawing/2014/chart" uri="{C3380CC4-5D6E-409C-BE32-E72D297353CC}">
                <c16:uniqueId val="{00000003-5E88-41B2-B154-5A039D8F4E9D}"/>
              </c:ext>
            </c:extLst>
          </c:dPt>
          <c:dPt>
            <c:idx val="15"/>
            <c:invertIfNegative val="0"/>
            <c:bubble3D val="0"/>
            <c:extLst>
              <c:ext xmlns:c16="http://schemas.microsoft.com/office/drawing/2014/chart" uri="{C3380CC4-5D6E-409C-BE32-E72D297353CC}">
                <c16:uniqueId val="{00000004-5E88-41B2-B154-5A039D8F4E9D}"/>
              </c:ext>
            </c:extLst>
          </c:dPt>
          <c:dPt>
            <c:idx val="16"/>
            <c:invertIfNegative val="0"/>
            <c:bubble3D val="0"/>
            <c:extLst>
              <c:ext xmlns:c16="http://schemas.microsoft.com/office/drawing/2014/chart" uri="{C3380CC4-5D6E-409C-BE32-E72D297353CC}">
                <c16:uniqueId val="{00000005-5E88-41B2-B154-5A039D8F4E9D}"/>
              </c:ext>
            </c:extLst>
          </c:dPt>
          <c:dPt>
            <c:idx val="17"/>
            <c:invertIfNegative val="0"/>
            <c:bubble3D val="0"/>
            <c:extLst>
              <c:ext xmlns:c16="http://schemas.microsoft.com/office/drawing/2014/chart" uri="{C3380CC4-5D6E-409C-BE32-E72D297353CC}">
                <c16:uniqueId val="{00000006-5E88-41B2-B154-5A039D8F4E9D}"/>
              </c:ext>
            </c:extLst>
          </c:dPt>
          <c:dPt>
            <c:idx val="19"/>
            <c:invertIfNegative val="0"/>
            <c:bubble3D val="0"/>
            <c:extLst>
              <c:ext xmlns:c16="http://schemas.microsoft.com/office/drawing/2014/chart" uri="{C3380CC4-5D6E-409C-BE32-E72D297353CC}">
                <c16:uniqueId val="{00000007-5E88-41B2-B154-5A039D8F4E9D}"/>
              </c:ext>
            </c:extLst>
          </c:dPt>
          <c:dPt>
            <c:idx val="22"/>
            <c:invertIfNegative val="0"/>
            <c:bubble3D val="0"/>
            <c:extLst>
              <c:ext xmlns:c16="http://schemas.microsoft.com/office/drawing/2014/chart" uri="{C3380CC4-5D6E-409C-BE32-E72D297353CC}">
                <c16:uniqueId val="{00000008-5E88-41B2-B154-5A039D8F4E9D}"/>
              </c:ext>
            </c:extLst>
          </c:dPt>
          <c:dPt>
            <c:idx val="23"/>
            <c:invertIfNegative val="0"/>
            <c:bubble3D val="0"/>
            <c:spPr>
              <a:solidFill>
                <a:srgbClr val="FBBB27"/>
              </a:solidFill>
              <a:ln>
                <a:noFill/>
              </a:ln>
              <a:effectLst/>
            </c:spPr>
            <c:extLst>
              <c:ext xmlns:c16="http://schemas.microsoft.com/office/drawing/2014/chart" uri="{C3380CC4-5D6E-409C-BE32-E72D297353CC}">
                <c16:uniqueId val="{0000000A-5E88-41B2-B154-5A039D8F4E9D}"/>
              </c:ext>
            </c:extLst>
          </c:dPt>
          <c:dPt>
            <c:idx val="24"/>
            <c:invertIfNegative val="0"/>
            <c:bubble3D val="0"/>
            <c:extLst>
              <c:ext xmlns:c16="http://schemas.microsoft.com/office/drawing/2014/chart" uri="{C3380CC4-5D6E-409C-BE32-E72D297353CC}">
                <c16:uniqueId val="{0000000B-5E88-41B2-B154-5A039D8F4E9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'F48'!$B$7:$B$38</c:f>
              <c:strCache>
                <c:ptCount val="32"/>
                <c:pt idx="0">
                  <c:v>Tlaxcala</c:v>
                </c:pt>
                <c:pt idx="1">
                  <c:v>Morelos</c:v>
                </c:pt>
                <c:pt idx="2">
                  <c:v>Quintana Roo</c:v>
                </c:pt>
                <c:pt idx="3">
                  <c:v>Zacatecas</c:v>
                </c:pt>
                <c:pt idx="4">
                  <c:v>Guanajuato</c:v>
                </c:pt>
                <c:pt idx="5">
                  <c:v>Sinaloa</c:v>
                </c:pt>
                <c:pt idx="6">
                  <c:v>Nuevo León</c:v>
                </c:pt>
                <c:pt idx="7">
                  <c:v>Puebla</c:v>
                </c:pt>
                <c:pt idx="8">
                  <c:v>Hidalgo</c:v>
                </c:pt>
                <c:pt idx="9">
                  <c:v>Yucatán</c:v>
                </c:pt>
                <c:pt idx="10">
                  <c:v>Oaxaca</c:v>
                </c:pt>
                <c:pt idx="11">
                  <c:v>Ciudad de México</c:v>
                </c:pt>
                <c:pt idx="12">
                  <c:v>Nayarit</c:v>
                </c:pt>
                <c:pt idx="13">
                  <c:v>Campeche</c:v>
                </c:pt>
                <c:pt idx="14">
                  <c:v>Durango</c:v>
                </c:pt>
                <c:pt idx="15">
                  <c:v>Querétaro</c:v>
                </c:pt>
                <c:pt idx="16">
                  <c:v>Aguascalientes</c:v>
                </c:pt>
                <c:pt idx="17">
                  <c:v>Veracruz</c:v>
                </c:pt>
                <c:pt idx="18">
                  <c:v>San Luis Potosí</c:v>
                </c:pt>
                <c:pt idx="19">
                  <c:v>Tamaulipas</c:v>
                </c:pt>
                <c:pt idx="20">
                  <c:v>Colima</c:v>
                </c:pt>
                <c:pt idx="21">
                  <c:v>Guerrero</c:v>
                </c:pt>
                <c:pt idx="22">
                  <c:v>Baja California Sur</c:v>
                </c:pt>
                <c:pt idx="23">
                  <c:v>Coahuila</c:v>
                </c:pt>
                <c:pt idx="24">
                  <c:v>Tabasco</c:v>
                </c:pt>
                <c:pt idx="25">
                  <c:v>Estado de México</c:v>
                </c:pt>
                <c:pt idx="26">
                  <c:v>Sonora</c:v>
                </c:pt>
                <c:pt idx="27">
                  <c:v>Baja California</c:v>
                </c:pt>
                <c:pt idx="28">
                  <c:v>Chiapas</c:v>
                </c:pt>
                <c:pt idx="29">
                  <c:v>Michoacán</c:v>
                </c:pt>
                <c:pt idx="30">
                  <c:v>Chihuahua</c:v>
                </c:pt>
                <c:pt idx="31">
                  <c:v>Jalisco</c:v>
                </c:pt>
              </c:strCache>
            </c:strRef>
          </c:cat>
          <c:val>
            <c:numRef>
              <c:f>'F48'!$C$7:$C$38</c:f>
              <c:numCache>
                <c:formatCode>0.00%</c:formatCode>
                <c:ptCount val="32"/>
                <c:pt idx="0">
                  <c:v>-9.2909349062807525E-3</c:v>
                </c:pt>
                <c:pt idx="1">
                  <c:v>-8.6213387546119555E-3</c:v>
                </c:pt>
                <c:pt idx="2">
                  <c:v>-1.0837016968486156E-3</c:v>
                </c:pt>
                <c:pt idx="3">
                  <c:v>3.7960388334684195E-5</c:v>
                </c:pt>
                <c:pt idx="4">
                  <c:v>1.5666732731203321E-3</c:v>
                </c:pt>
                <c:pt idx="5">
                  <c:v>2.8705936387646053E-3</c:v>
                </c:pt>
                <c:pt idx="6">
                  <c:v>3.86528350149199E-3</c:v>
                </c:pt>
                <c:pt idx="7">
                  <c:v>5.1873579371291946E-3</c:v>
                </c:pt>
                <c:pt idx="8">
                  <c:v>7.5858949471343867E-3</c:v>
                </c:pt>
                <c:pt idx="9">
                  <c:v>1.0881759030738179E-2</c:v>
                </c:pt>
                <c:pt idx="10">
                  <c:v>1.2022056364140207E-2</c:v>
                </c:pt>
                <c:pt idx="11">
                  <c:v>1.4329969401524315E-2</c:v>
                </c:pt>
                <c:pt idx="12">
                  <c:v>1.4460181899907236E-2</c:v>
                </c:pt>
                <c:pt idx="13">
                  <c:v>1.4488131137400403E-2</c:v>
                </c:pt>
                <c:pt idx="14">
                  <c:v>1.4636498586462201E-2</c:v>
                </c:pt>
                <c:pt idx="15">
                  <c:v>1.5061302645492594E-2</c:v>
                </c:pt>
                <c:pt idx="16">
                  <c:v>1.5894636969122012E-2</c:v>
                </c:pt>
                <c:pt idx="17">
                  <c:v>1.6222358018561644E-2</c:v>
                </c:pt>
                <c:pt idx="18">
                  <c:v>1.6588742601994468E-2</c:v>
                </c:pt>
                <c:pt idx="19">
                  <c:v>1.6717237114198924E-2</c:v>
                </c:pt>
                <c:pt idx="20">
                  <c:v>1.8810455226640127E-2</c:v>
                </c:pt>
                <c:pt idx="21">
                  <c:v>2.0473589741128548E-2</c:v>
                </c:pt>
                <c:pt idx="22">
                  <c:v>2.0709689210377025E-2</c:v>
                </c:pt>
                <c:pt idx="23">
                  <c:v>2.3356000309095046E-2</c:v>
                </c:pt>
                <c:pt idx="24">
                  <c:v>2.3550087873462206E-2</c:v>
                </c:pt>
                <c:pt idx="25">
                  <c:v>2.3714177263237896E-2</c:v>
                </c:pt>
                <c:pt idx="26">
                  <c:v>2.6266834609049636E-2</c:v>
                </c:pt>
                <c:pt idx="27">
                  <c:v>2.8381736294455586E-2</c:v>
                </c:pt>
                <c:pt idx="28">
                  <c:v>2.8491094733609782E-2</c:v>
                </c:pt>
                <c:pt idx="29">
                  <c:v>2.8868550000483325E-2</c:v>
                </c:pt>
                <c:pt idx="30">
                  <c:v>3.2050476843844586E-2</c:v>
                </c:pt>
                <c:pt idx="31">
                  <c:v>3.3629563943401219E-2</c:v>
                </c:pt>
              </c:numCache>
            </c:numRef>
          </c:val>
          <c:extLst>
            <c:ext xmlns:c16="http://schemas.microsoft.com/office/drawing/2014/chart" uri="{C3380CC4-5D6E-409C-BE32-E72D297353CC}">
              <c16:uniqueId val="{0000000C-5E88-41B2-B154-5A039D8F4E9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'F48'!$B$40</c:f>
              <c:strCache>
                <c:ptCount val="1"/>
                <c:pt idx="0">
                  <c:v>Nacional</c:v>
                </c:pt>
              </c:strCache>
            </c:strRef>
          </c:tx>
          <c:spPr>
            <a:ln w="57150">
              <a:solidFill>
                <a:srgbClr val="FF6C37"/>
              </a:solidFill>
              <a:prstDash val="sysDot"/>
            </a:ln>
          </c:spPr>
          <c:marker>
            <c:symbol val="none"/>
          </c:marker>
          <c:dLbls>
            <c:dLbl>
              <c:idx val="0"/>
              <c:layout>
                <c:manualLayout>
                  <c:x val="-5.9316498316498316E-2"/>
                  <c:y val="0.2431881441137439"/>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5E88-41B2-B154-5A039D8F4E9D}"/>
                </c:ext>
              </c:extLst>
            </c:dLbl>
            <c:dLbl>
              <c:idx val="1"/>
              <c:delete val="1"/>
              <c:extLst>
                <c:ext xmlns:c15="http://schemas.microsoft.com/office/drawing/2012/chart" uri="{CE6537A1-D6FC-4f65-9D91-7224C49458BB}"/>
                <c:ext xmlns:c16="http://schemas.microsoft.com/office/drawing/2014/chart" uri="{C3380CC4-5D6E-409C-BE32-E72D297353CC}">
                  <c16:uniqueId val="{0000000E-5E88-41B2-B154-5A039D8F4E9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'F48'!$D$40:$D$41</c:f>
              <c:numCache>
                <c:formatCode>0.00%</c:formatCode>
                <c:ptCount val="2"/>
                <c:pt idx="0">
                  <c:v>1.5600000000000001E-2</c:v>
                </c:pt>
                <c:pt idx="1">
                  <c:v>1.5600000000000001E-2</c:v>
                </c:pt>
              </c:numCache>
            </c:numRef>
          </c:xVal>
          <c:yVal>
            <c:numRef>
              <c:f>'F48'!$C$40:$C$41</c:f>
              <c:numCache>
                <c:formatCode>General</c:formatCode>
                <c:ptCount val="2"/>
                <c:pt idx="0">
                  <c:v>1</c:v>
                </c:pt>
                <c:pt idx="1">
                  <c:v>0</c:v>
                </c:pt>
              </c:numCache>
            </c:numRef>
          </c:yVal>
          <c:smooth val="0"/>
          <c:extLst>
            <c:ext xmlns:c16="http://schemas.microsoft.com/office/drawing/2014/chart" uri="{C3380CC4-5D6E-409C-BE32-E72D297353CC}">
              <c16:uniqueId val="{0000000F-5E88-41B2-B154-5A039D8F4E9D}"/>
            </c:ext>
          </c:extLst>
        </c:ser>
        <c:dLbls>
          <c:showLegendKey val="0"/>
          <c:showVal val="0"/>
          <c:showCatName val="0"/>
          <c:showSerName val="0"/>
          <c:showPercent val="0"/>
          <c:showBubbleSize val="0"/>
        </c:dLbls>
        <c:axId val="454604320"/>
        <c:axId val="454608912"/>
      </c:scatterChart>
      <c:valAx>
        <c:axId val="403253368"/>
        <c:scaling>
          <c:orientation val="minMax"/>
          <c:min val="-2.0000000000000004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0"/>
          <c:tx>
            <c:strRef>
              <c:f>'F3'!$C$17</c:f>
              <c:strCache>
                <c:ptCount val="1"/>
                <c:pt idx="0">
                  <c:v>Variación</c:v>
                </c:pt>
              </c:strCache>
            </c:strRef>
          </c:tx>
          <c:spPr>
            <a:solidFill>
              <a:sysClr val="window" lastClr="FFFFFF">
                <a:lumMod val="50000"/>
              </a:sysClr>
            </a:solidFill>
          </c:spPr>
          <c:invertIfNegative val="0"/>
          <c:cat>
            <c:numRef>
              <c:f>'F3'!$A$18:$A$98</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'F3'!$C$18:$C$98</c:f>
              <c:numCache>
                <c:formatCode>0.00%</c:formatCode>
                <c:ptCount val="81"/>
                <c:pt idx="0">
                  <c:v>0.17478083055482421</c:v>
                </c:pt>
                <c:pt idx="1">
                  <c:v>6.6362437231815646E-2</c:v>
                </c:pt>
                <c:pt idx="2">
                  <c:v>0.31171737184486964</c:v>
                </c:pt>
                <c:pt idx="3">
                  <c:v>0.20415931794219774</c:v>
                </c:pt>
                <c:pt idx="4">
                  <c:v>0.29263477538404781</c:v>
                </c:pt>
                <c:pt idx="5">
                  <c:v>0.28938903332620852</c:v>
                </c:pt>
                <c:pt idx="6">
                  <c:v>0.13167285437031995</c:v>
                </c:pt>
                <c:pt idx="7">
                  <c:v>8.1311419918795411E-2</c:v>
                </c:pt>
                <c:pt idx="8">
                  <c:v>0.27303020372548409</c:v>
                </c:pt>
                <c:pt idx="9">
                  <c:v>0.19750742195802659</c:v>
                </c:pt>
                <c:pt idx="10">
                  <c:v>5.9434807171399567E-2</c:v>
                </c:pt>
                <c:pt idx="11">
                  <c:v>0.24854537192647747</c:v>
                </c:pt>
                <c:pt idx="12">
                  <c:v>3.4001677472010041E-3</c:v>
                </c:pt>
                <c:pt idx="13">
                  <c:v>2.3483751998733499E-2</c:v>
                </c:pt>
                <c:pt idx="14">
                  <c:v>2.3554664550170003E-2</c:v>
                </c:pt>
                <c:pt idx="15">
                  <c:v>-3.3670654658973113E-2</c:v>
                </c:pt>
                <c:pt idx="16">
                  <c:v>-6.4682492136429293E-2</c:v>
                </c:pt>
                <c:pt idx="17">
                  <c:v>-1.1904844761435633E-2</c:v>
                </c:pt>
                <c:pt idx="18">
                  <c:v>4.2856165730477541E-2</c:v>
                </c:pt>
                <c:pt idx="19">
                  <c:v>0.13420594665541075</c:v>
                </c:pt>
                <c:pt idx="20">
                  <c:v>2.1331022109145479E-2</c:v>
                </c:pt>
                <c:pt idx="21">
                  <c:v>-6.5746154552479008E-3</c:v>
                </c:pt>
                <c:pt idx="22">
                  <c:v>1.0574543691670458E-2</c:v>
                </c:pt>
                <c:pt idx="23">
                  <c:v>-5.1174774871999396E-2</c:v>
                </c:pt>
                <c:pt idx="24">
                  <c:v>-2.4867378141721585E-2</c:v>
                </c:pt>
                <c:pt idx="25">
                  <c:v>5.5494344084272007E-2</c:v>
                </c:pt>
                <c:pt idx="26">
                  <c:v>1.3327754132775631E-2</c:v>
                </c:pt>
                <c:pt idx="27">
                  <c:v>3.4643475716732285E-2</c:v>
                </c:pt>
                <c:pt idx="28">
                  <c:v>3.77482147933954E-2</c:v>
                </c:pt>
                <c:pt idx="29">
                  <c:v>-4.5672354302887817E-2</c:v>
                </c:pt>
                <c:pt idx="30">
                  <c:v>-5.8864531032244073E-2</c:v>
                </c:pt>
                <c:pt idx="31">
                  <c:v>-1.4936346252025877E-2</c:v>
                </c:pt>
                <c:pt idx="32">
                  <c:v>-3.7597403417131373E-2</c:v>
                </c:pt>
                <c:pt idx="33">
                  <c:v>-7.8566324172322181E-3</c:v>
                </c:pt>
                <c:pt idx="34">
                  <c:v>5.60883176541314E-2</c:v>
                </c:pt>
                <c:pt idx="35">
                  <c:v>-1.8396199072953656E-2</c:v>
                </c:pt>
                <c:pt idx="36">
                  <c:v>-0.10178003468473666</c:v>
                </c:pt>
                <c:pt idx="37">
                  <c:v>6.8816273829405861E-2</c:v>
                </c:pt>
                <c:pt idx="38">
                  <c:v>4.8074608185418873E-2</c:v>
                </c:pt>
                <c:pt idx="39">
                  <c:v>-4.7182925042479402E-2</c:v>
                </c:pt>
                <c:pt idx="40">
                  <c:v>3.1713470068484281E-2</c:v>
                </c:pt>
                <c:pt idx="41">
                  <c:v>8.9646912665623912E-2</c:v>
                </c:pt>
                <c:pt idx="42">
                  <c:v>9.9679978951541903E-2</c:v>
                </c:pt>
                <c:pt idx="43">
                  <c:v>9.5692962509512536E-2</c:v>
                </c:pt>
                <c:pt idx="44">
                  <c:v>7.4175844440191555E-2</c:v>
                </c:pt>
                <c:pt idx="45">
                  <c:v>0.13226202932548664</c:v>
                </c:pt>
                <c:pt idx="46">
                  <c:v>8.2550368639029523E-2</c:v>
                </c:pt>
                <c:pt idx="47">
                  <c:v>3.6774759568310528E-2</c:v>
                </c:pt>
                <c:pt idx="48">
                  <c:v>0.13980895286649667</c:v>
                </c:pt>
                <c:pt idx="49">
                  <c:v>-3.8871860015574355E-2</c:v>
                </c:pt>
                <c:pt idx="50">
                  <c:v>7.8245381055165542E-2</c:v>
                </c:pt>
                <c:pt idx="51">
                  <c:v>0.17637073899572339</c:v>
                </c:pt>
                <c:pt idx="52">
                  <c:v>6.0167183251513046E-2</c:v>
                </c:pt>
                <c:pt idx="53">
                  <c:v>2.9092621739274016E-2</c:v>
                </c:pt>
                <c:pt idx="54">
                  <c:v>-5.9146006477100478E-3</c:v>
                </c:pt>
                <c:pt idx="55">
                  <c:v>2.3651627241106439E-3</c:v>
                </c:pt>
                <c:pt idx="56">
                  <c:v>4.041912953628149E-2</c:v>
                </c:pt>
                <c:pt idx="57">
                  <c:v>1.4720697841672886E-2</c:v>
                </c:pt>
                <c:pt idx="58">
                  <c:v>-1.3855166297065416E-2</c:v>
                </c:pt>
                <c:pt idx="59">
                  <c:v>-1.553713988288879E-2</c:v>
                </c:pt>
                <c:pt idx="60">
                  <c:v>0.16545357778363912</c:v>
                </c:pt>
                <c:pt idx="61">
                  <c:v>0.34418219464279093</c:v>
                </c:pt>
                <c:pt idx="62">
                  <c:v>3.7951543891485084E-2</c:v>
                </c:pt>
                <c:pt idx="63">
                  <c:v>9.5343737404534876E-2</c:v>
                </c:pt>
                <c:pt idx="64">
                  <c:v>0.13598893724839875</c:v>
                </c:pt>
                <c:pt idx="65">
                  <c:v>0.21654621499533883</c:v>
                </c:pt>
                <c:pt idx="66">
                  <c:v>0.25553286459258073</c:v>
                </c:pt>
                <c:pt idx="67">
                  <c:v>9.5336018959596536E-2</c:v>
                </c:pt>
                <c:pt idx="68">
                  <c:v>0.16080493038406896</c:v>
                </c:pt>
                <c:pt idx="69">
                  <c:v>0.22249780818510115</c:v>
                </c:pt>
                <c:pt idx="70">
                  <c:v>0.1238364895501332</c:v>
                </c:pt>
                <c:pt idx="71">
                  <c:v>0.12023462706990351</c:v>
                </c:pt>
                <c:pt idx="72">
                  <c:v>4.8583863144604438E-2</c:v>
                </c:pt>
                <c:pt idx="73">
                  <c:v>-5.9615535828249036E-2</c:v>
                </c:pt>
                <c:pt idx="74">
                  <c:v>-2.3928774870816211E-2</c:v>
                </c:pt>
                <c:pt idx="75">
                  <c:v>-0.24593037596711131</c:v>
                </c:pt>
                <c:pt idx="76">
                  <c:v>-0.36808105745585773</c:v>
                </c:pt>
                <c:pt idx="77">
                  <c:v>-0.25342744851460564</c:v>
                </c:pt>
                <c:pt idx="78">
                  <c:v>-5.3555929104827538E-2</c:v>
                </c:pt>
                <c:pt idx="79">
                  <c:v>-8.9985909588329846E-2</c:v>
                </c:pt>
                <c:pt idx="80">
                  <c:v>-8.7983546213831448E-2</c:v>
                </c:pt>
              </c:numCache>
            </c:numRef>
          </c:val>
          <c:extLst>
            <c:ext xmlns:c16="http://schemas.microsoft.com/office/drawing/2014/chart" uri="{C3380CC4-5D6E-409C-BE32-E72D297353CC}">
              <c16:uniqueId val="{00000000-771D-477D-BA05-ADDFD92EC532}"/>
            </c:ext>
          </c:extLst>
        </c:ser>
        <c:dLbls>
          <c:showLegendKey val="0"/>
          <c:showVal val="0"/>
          <c:showCatName val="0"/>
          <c:showSerName val="0"/>
          <c:showPercent val="0"/>
          <c:showBubbleSize val="0"/>
        </c:dLbls>
        <c:gapWidth val="150"/>
        <c:axId val="3"/>
        <c:axId val="4"/>
      </c:barChart>
      <c:lineChart>
        <c:grouping val="standard"/>
        <c:varyColors val="0"/>
        <c:ser>
          <c:idx val="0"/>
          <c:order val="1"/>
          <c:tx>
            <c:strRef>
              <c:f>'F3'!$B$17</c:f>
              <c:strCache>
                <c:ptCount val="1"/>
                <c:pt idx="0">
                  <c:v>Producción</c:v>
                </c:pt>
              </c:strCache>
            </c:strRef>
          </c:tx>
          <c:spPr>
            <a:ln>
              <a:solidFill>
                <a:srgbClr val="70AD47">
                  <a:lumMod val="50000"/>
                </a:srgbClr>
              </a:solidFill>
            </a:ln>
          </c:spPr>
          <c:marker>
            <c:symbol val="none"/>
          </c:marker>
          <c:cat>
            <c:numLit>
              <c:formatCode>General</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numLit>
          </c:cat>
          <c:val>
            <c:numRef>
              <c:f>'F3'!$B$18:$B$98</c:f>
              <c:numCache>
                <c:formatCode>_-* #,##0_-;\-* #,##0_-;_-* "-"??_-;_-@_-</c:formatCode>
                <c:ptCount val="81"/>
                <c:pt idx="0">
                  <c:v>4470.6481717856359</c:v>
                </c:pt>
                <c:pt idx="1">
                  <c:v>4288.8744005842937</c:v>
                </c:pt>
                <c:pt idx="2">
                  <c:v>5268.3657322479567</c:v>
                </c:pt>
                <c:pt idx="3">
                  <c:v>5448.1740343336342</c:v>
                </c:pt>
                <c:pt idx="4">
                  <c:v>5960.5137991677884</c:v>
                </c:pt>
                <c:pt idx="5">
                  <c:v>5742.2931706669924</c:v>
                </c:pt>
                <c:pt idx="6">
                  <c:v>5428.7241322902746</c:v>
                </c:pt>
                <c:pt idx="7">
                  <c:v>5229.3852362339785</c:v>
                </c:pt>
                <c:pt idx="8">
                  <c:v>5757.2485552899043</c:v>
                </c:pt>
                <c:pt idx="9">
                  <c:v>6183.7626139309205</c:v>
                </c:pt>
                <c:pt idx="10">
                  <c:v>6033.7840219906957</c:v>
                </c:pt>
                <c:pt idx="11">
                  <c:v>6226.0851499697737</c:v>
                </c:pt>
                <c:pt idx="12">
                  <c:v>4485.8491255084245</c:v>
                </c:pt>
                <c:pt idx="13">
                  <c:v>4389.593263361332</c:v>
                </c:pt>
                <c:pt idx="14">
                  <c:v>5392.460319798668</c:v>
                </c:pt>
                <c:pt idx="15">
                  <c:v>5264.730447901602</c:v>
                </c:pt>
                <c:pt idx="16">
                  <c:v>5574.9729122240396</c:v>
                </c:pt>
                <c:pt idx="17">
                  <c:v>5673.9320618955499</c:v>
                </c:pt>
                <c:pt idx="18">
                  <c:v>5661.3784334087495</c:v>
                </c:pt>
                <c:pt idx="19">
                  <c:v>5931.1998322885884</c:v>
                </c:pt>
                <c:pt idx="20">
                  <c:v>5880.0565515106391</c:v>
                </c:pt>
                <c:pt idx="21">
                  <c:v>6143.1067526777861</c:v>
                </c:pt>
                <c:pt idx="22">
                  <c:v>6097.5885347573394</c:v>
                </c:pt>
                <c:pt idx="23">
                  <c:v>5907.466644086172</c:v>
                </c:pt>
                <c:pt idx="24">
                  <c:v>4374.2978190176955</c:v>
                </c:pt>
                <c:pt idx="25">
                  <c:v>4633.1908623083082</c:v>
                </c:pt>
                <c:pt idx="26">
                  <c:v>5464.3297051116933</c:v>
                </c:pt>
                <c:pt idx="27">
                  <c:v>5447.1190093286223</c:v>
                </c:pt>
                <c:pt idx="28">
                  <c:v>5785.4181871820338</c:v>
                </c:pt>
                <c:pt idx="29">
                  <c:v>5414.7902264741415</c:v>
                </c:pt>
                <c:pt idx="30">
                  <c:v>5328.1240469300828</c:v>
                </c:pt>
                <c:pt idx="31">
                  <c:v>5842.6093779035682</c:v>
                </c:pt>
                <c:pt idx="32">
                  <c:v>5658.9816932279473</c:v>
                </c:pt>
                <c:pt idx="33">
                  <c:v>6094.8426210221796</c:v>
                </c:pt>
                <c:pt idx="34">
                  <c:v>6439.5920174189987</c:v>
                </c:pt>
                <c:pt idx="35">
                  <c:v>5798.7917116847293</c:v>
                </c:pt>
                <c:pt idx="36">
                  <c:v>3929.0816352767065</c:v>
                </c:pt>
                <c:pt idx="37">
                  <c:v>4952.0297933928177</c:v>
                </c:pt>
                <c:pt idx="38">
                  <c:v>5727.0252146808834</c:v>
                </c:pt>
                <c:pt idx="39">
                  <c:v>5190.1080014140052</c:v>
                </c:pt>
                <c:pt idx="40">
                  <c:v>5968.8938736948958</c:v>
                </c:pt>
                <c:pt idx="41">
                  <c:v>5900.2094530095428</c:v>
                </c:pt>
                <c:pt idx="42">
                  <c:v>5859.2313397792777</c:v>
                </c:pt>
                <c:pt idx="43">
                  <c:v>6401.7059780610207</c:v>
                </c:pt>
                <c:pt idx="44">
                  <c:v>6078.7414389947153</c:v>
                </c:pt>
                <c:pt idx="45">
                  <c:v>6900.958874498041</c:v>
                </c:pt>
                <c:pt idx="46">
                  <c:v>6971.1827123418889</c:v>
                </c:pt>
                <c:pt idx="47">
                  <c:v>6012.0408826686471</c:v>
                </c:pt>
                <c:pt idx="48">
                  <c:v>4478.4024244317252</c:v>
                </c:pt>
                <c:pt idx="49">
                  <c:v>4759.5351844710985</c:v>
                </c:pt>
                <c:pt idx="50">
                  <c:v>6175.1384849161304</c:v>
                </c:pt>
                <c:pt idx="51">
                  <c:v>6105.4911850910103</c:v>
                </c:pt>
                <c:pt idx="52">
                  <c:v>6328.0254052023301</c:v>
                </c:pt>
                <c:pt idx="53">
                  <c:v>6071.8620148084383</c:v>
                </c:pt>
                <c:pt idx="54">
                  <c:v>5824.5763263019362</c:v>
                </c:pt>
                <c:pt idx="55">
                  <c:v>6416.8470544110469</c:v>
                </c:pt>
                <c:pt idx="56">
                  <c:v>6324.4388766350048</c:v>
                </c:pt>
                <c:pt idx="57">
                  <c:v>7002.5458049073377</c:v>
                </c:pt>
                <c:pt idx="58">
                  <c:v>6874.5958165751645</c:v>
                </c:pt>
                <c:pt idx="59">
                  <c:v>5918.6309624929781</c:v>
                </c:pt>
                <c:pt idx="60">
                  <c:v>5219.3701283088776</c:v>
                </c:pt>
                <c:pt idx="61">
                  <c:v>6397.682449741942</c:v>
                </c:pt>
                <c:pt idx="62">
                  <c:v>6409.4945241624237</c:v>
                </c:pt>
                <c:pt idx="63">
                  <c:v>6687.61153336803</c:v>
                </c:pt>
                <c:pt idx="64">
                  <c:v>7188.5668549366628</c:v>
                </c:pt>
                <c:pt idx="65">
                  <c:v>7386.7007520891775</c:v>
                </c:pt>
                <c:pt idx="66">
                  <c:v>7312.9470000000001</c:v>
                </c:pt>
                <c:pt idx="67">
                  <c:v>7028.6037068512096</c:v>
                </c:pt>
                <c:pt idx="68">
                  <c:v>7341.439829910596</c:v>
                </c:pt>
                <c:pt idx="69">
                  <c:v>8560.5968982149952</c:v>
                </c:pt>
                <c:pt idx="70">
                  <c:v>7725.9216295758642</c:v>
                </c:pt>
                <c:pt idx="71">
                  <c:v>6630.2553490327055</c:v>
                </c:pt>
                <c:pt idx="72">
                  <c:v>5472.9472923236726</c:v>
                </c:pt>
                <c:pt idx="73">
                  <c:v>6016.2811824415912</c:v>
                </c:pt>
                <c:pt idx="74">
                  <c:v>6256.1231726580118</c:v>
                </c:pt>
                <c:pt idx="75">
                  <c:v>5042.9247146448406</c:v>
                </c:pt>
                <c:pt idx="76">
                  <c:v>4542.5915653794464</c:v>
                </c:pt>
                <c:pt idx="77">
                  <c:v>5514.7080275462986</c:v>
                </c:pt>
                <c:pt idx="78">
                  <c:v>6921.2953289206389</c:v>
                </c:pt>
                <c:pt idx="79">
                  <c:v>6396.1284091542966</c:v>
                </c:pt>
                <c:pt idx="80">
                  <c:v>6695.5139193595942</c:v>
                </c:pt>
              </c:numCache>
            </c:numRef>
          </c:val>
          <c:smooth val="0"/>
          <c:extLst>
            <c:ext xmlns:c16="http://schemas.microsoft.com/office/drawing/2014/chart" uri="{C3380CC4-5D6E-409C-BE32-E72D297353CC}">
              <c16:uniqueId val="{00000001-771D-477D-BA05-ADDFD92EC532}"/>
            </c:ext>
          </c:extLst>
        </c:ser>
        <c:dLbls>
          <c:showLegendKey val="0"/>
          <c:showVal val="0"/>
          <c:showCatName val="0"/>
          <c:showSerName val="0"/>
          <c:showPercent val="0"/>
          <c:showBubbleSize val="0"/>
        </c:dLbls>
        <c:marker val="1"/>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1"/>
      </c:catAx>
      <c:valAx>
        <c:axId val="1"/>
        <c:scaling>
          <c:orientation val="minMax"/>
          <c:min val="160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Título</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7AA8-424A-94F8-5A712024911B}"/>
              </c:ext>
            </c:extLst>
          </c:dPt>
          <c:dPt>
            <c:idx val="5"/>
            <c:invertIfNegative val="0"/>
            <c:bubble3D val="0"/>
            <c:extLst>
              <c:ext xmlns:c16="http://schemas.microsoft.com/office/drawing/2014/chart" uri="{C3380CC4-5D6E-409C-BE32-E72D297353CC}">
                <c16:uniqueId val="{00000001-7AA8-424A-94F8-5A712024911B}"/>
              </c:ext>
            </c:extLst>
          </c:dPt>
          <c:dPt>
            <c:idx val="7"/>
            <c:invertIfNegative val="0"/>
            <c:bubble3D val="0"/>
            <c:extLst>
              <c:ext xmlns:c16="http://schemas.microsoft.com/office/drawing/2014/chart" uri="{C3380CC4-5D6E-409C-BE32-E72D297353CC}">
                <c16:uniqueId val="{00000002-7AA8-424A-94F8-5A712024911B}"/>
              </c:ext>
            </c:extLst>
          </c:dPt>
          <c:dPt>
            <c:idx val="11"/>
            <c:invertIfNegative val="0"/>
            <c:bubble3D val="0"/>
            <c:extLst>
              <c:ext xmlns:c16="http://schemas.microsoft.com/office/drawing/2014/chart" uri="{C3380CC4-5D6E-409C-BE32-E72D297353CC}">
                <c16:uniqueId val="{00000003-7AA8-424A-94F8-5A712024911B}"/>
              </c:ext>
            </c:extLst>
          </c:dPt>
          <c:dPt>
            <c:idx val="12"/>
            <c:invertIfNegative val="0"/>
            <c:bubble3D val="0"/>
            <c:extLst>
              <c:ext xmlns:c16="http://schemas.microsoft.com/office/drawing/2014/chart" uri="{C3380CC4-5D6E-409C-BE32-E72D297353CC}">
                <c16:uniqueId val="{00000004-7AA8-424A-94F8-5A712024911B}"/>
              </c:ext>
            </c:extLst>
          </c:dPt>
          <c:dPt>
            <c:idx val="15"/>
            <c:invertIfNegative val="0"/>
            <c:bubble3D val="0"/>
            <c:spPr>
              <a:solidFill>
                <a:srgbClr val="FBBB27"/>
              </a:solidFill>
              <a:ln>
                <a:noFill/>
              </a:ln>
              <a:effectLst/>
            </c:spPr>
            <c:extLst>
              <c:ext xmlns:c16="http://schemas.microsoft.com/office/drawing/2014/chart" uri="{C3380CC4-5D6E-409C-BE32-E72D297353CC}">
                <c16:uniqueId val="{00000006-7AA8-424A-94F8-5A712024911B}"/>
              </c:ext>
            </c:extLst>
          </c:dPt>
          <c:dPt>
            <c:idx val="16"/>
            <c:invertIfNegative val="0"/>
            <c:bubble3D val="0"/>
            <c:extLst>
              <c:ext xmlns:c16="http://schemas.microsoft.com/office/drawing/2014/chart" uri="{C3380CC4-5D6E-409C-BE32-E72D297353CC}">
                <c16:uniqueId val="{00000007-7AA8-424A-94F8-5A712024911B}"/>
              </c:ext>
            </c:extLst>
          </c:dPt>
          <c:dPt>
            <c:idx val="19"/>
            <c:invertIfNegative val="0"/>
            <c:bubble3D val="0"/>
            <c:extLst>
              <c:ext xmlns:c16="http://schemas.microsoft.com/office/drawing/2014/chart" uri="{C3380CC4-5D6E-409C-BE32-E72D297353CC}">
                <c16:uniqueId val="{00000008-7AA8-424A-94F8-5A712024911B}"/>
              </c:ext>
            </c:extLst>
          </c:dPt>
          <c:dPt>
            <c:idx val="21"/>
            <c:invertIfNegative val="0"/>
            <c:bubble3D val="0"/>
            <c:extLst>
              <c:ext xmlns:c16="http://schemas.microsoft.com/office/drawing/2014/chart" uri="{C3380CC4-5D6E-409C-BE32-E72D297353CC}">
                <c16:uniqueId val="{00000009-7AA8-424A-94F8-5A712024911B}"/>
              </c:ext>
            </c:extLst>
          </c:dPt>
          <c:dPt>
            <c:idx val="29"/>
            <c:invertIfNegative val="0"/>
            <c:bubble3D val="0"/>
            <c:extLst>
              <c:ext xmlns:c16="http://schemas.microsoft.com/office/drawing/2014/chart" uri="{C3380CC4-5D6E-409C-BE32-E72D297353CC}">
                <c16:uniqueId val="{0000000A-7AA8-424A-94F8-5A712024911B}"/>
              </c:ext>
            </c:extLst>
          </c:dPt>
          <c:dPt>
            <c:idx val="31"/>
            <c:invertIfNegative val="0"/>
            <c:bubble3D val="0"/>
            <c:extLst>
              <c:ext xmlns:c16="http://schemas.microsoft.com/office/drawing/2014/chart" uri="{C3380CC4-5D6E-409C-BE32-E72D297353CC}">
                <c16:uniqueId val="{0000000B-7AA8-424A-94F8-5A712024911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'F49'!$B$7:$B$38</c:f>
              <c:strCache>
                <c:ptCount val="32"/>
                <c:pt idx="0">
                  <c:v>Oaxaca</c:v>
                </c:pt>
                <c:pt idx="1">
                  <c:v>Durango</c:v>
                </c:pt>
                <c:pt idx="2">
                  <c:v>Zacatecas</c:v>
                </c:pt>
                <c:pt idx="3">
                  <c:v>Michoacán</c:v>
                </c:pt>
                <c:pt idx="4">
                  <c:v>Nuevo León</c:v>
                </c:pt>
                <c:pt idx="5">
                  <c:v>Guanajuato</c:v>
                </c:pt>
                <c:pt idx="6">
                  <c:v>Sinaloa</c:v>
                </c:pt>
                <c:pt idx="7">
                  <c:v>Colima</c:v>
                </c:pt>
                <c:pt idx="8">
                  <c:v>Estado de México</c:v>
                </c:pt>
                <c:pt idx="9">
                  <c:v>Veracruz</c:v>
                </c:pt>
                <c:pt idx="10">
                  <c:v>Chiapas</c:v>
                </c:pt>
                <c:pt idx="11">
                  <c:v>Hidalgo</c:v>
                </c:pt>
                <c:pt idx="12">
                  <c:v>Puebla</c:v>
                </c:pt>
                <c:pt idx="13">
                  <c:v>Quintana Roo</c:v>
                </c:pt>
                <c:pt idx="14">
                  <c:v>Aguascalientes</c:v>
                </c:pt>
                <c:pt idx="15">
                  <c:v>Jalisco</c:v>
                </c:pt>
                <c:pt idx="16">
                  <c:v>Querétaro</c:v>
                </c:pt>
                <c:pt idx="17">
                  <c:v>Ciudad de México</c:v>
                </c:pt>
                <c:pt idx="18">
                  <c:v>Tamaulipas</c:v>
                </c:pt>
                <c:pt idx="19">
                  <c:v>Yucatán</c:v>
                </c:pt>
                <c:pt idx="20">
                  <c:v>Baja California</c:v>
                </c:pt>
                <c:pt idx="21">
                  <c:v>Nayarit</c:v>
                </c:pt>
                <c:pt idx="22">
                  <c:v>Morelos</c:v>
                </c:pt>
                <c:pt idx="23">
                  <c:v>Chihuahua</c:v>
                </c:pt>
                <c:pt idx="24">
                  <c:v>Baja California Sur</c:v>
                </c:pt>
                <c:pt idx="25">
                  <c:v>Sonora</c:v>
                </c:pt>
                <c:pt idx="26">
                  <c:v>Coahuila</c:v>
                </c:pt>
                <c:pt idx="27">
                  <c:v>Campeche</c:v>
                </c:pt>
                <c:pt idx="28">
                  <c:v>Tlaxcala</c:v>
                </c:pt>
                <c:pt idx="29">
                  <c:v>Tabasco</c:v>
                </c:pt>
                <c:pt idx="30">
                  <c:v>San Luis Potosí</c:v>
                </c:pt>
                <c:pt idx="31">
                  <c:v>Guerrero</c:v>
                </c:pt>
              </c:strCache>
            </c:strRef>
          </c:cat>
          <c:val>
            <c:numRef>
              <c:f>'F49'!$C$7:$C$38</c:f>
              <c:numCache>
                <c:formatCode>0.00%</c:formatCode>
                <c:ptCount val="32"/>
                <c:pt idx="0">
                  <c:v>2.1175205005048454E-2</c:v>
                </c:pt>
                <c:pt idx="1">
                  <c:v>2.1861018293028285E-2</c:v>
                </c:pt>
                <c:pt idx="2">
                  <c:v>2.9061143270622231E-2</c:v>
                </c:pt>
                <c:pt idx="3">
                  <c:v>3.1220240873867933E-2</c:v>
                </c:pt>
                <c:pt idx="4">
                  <c:v>3.3110486228793812E-2</c:v>
                </c:pt>
                <c:pt idx="5">
                  <c:v>3.3156274634933758E-2</c:v>
                </c:pt>
                <c:pt idx="6">
                  <c:v>3.3940342074386322E-2</c:v>
                </c:pt>
                <c:pt idx="7">
                  <c:v>3.4751981754979643E-2</c:v>
                </c:pt>
                <c:pt idx="8">
                  <c:v>3.542198028093959E-2</c:v>
                </c:pt>
                <c:pt idx="9">
                  <c:v>3.5768351966601178E-2</c:v>
                </c:pt>
                <c:pt idx="10">
                  <c:v>3.6230231143552429E-2</c:v>
                </c:pt>
                <c:pt idx="11">
                  <c:v>3.6869068615100434E-2</c:v>
                </c:pt>
                <c:pt idx="12">
                  <c:v>3.9043208438551323E-2</c:v>
                </c:pt>
                <c:pt idx="13">
                  <c:v>3.9304654145846579E-2</c:v>
                </c:pt>
                <c:pt idx="14">
                  <c:v>4.0904761015334572E-2</c:v>
                </c:pt>
                <c:pt idx="15">
                  <c:v>4.1808224264364528E-2</c:v>
                </c:pt>
                <c:pt idx="16">
                  <c:v>4.3860810989801227E-2</c:v>
                </c:pt>
                <c:pt idx="17">
                  <c:v>4.5612427955265343E-2</c:v>
                </c:pt>
                <c:pt idx="18">
                  <c:v>4.6302913306170979E-2</c:v>
                </c:pt>
                <c:pt idx="19">
                  <c:v>4.7169114933195491E-2</c:v>
                </c:pt>
                <c:pt idx="20">
                  <c:v>4.9188925935638513E-2</c:v>
                </c:pt>
                <c:pt idx="21">
                  <c:v>5.1425622993425991E-2</c:v>
                </c:pt>
                <c:pt idx="22">
                  <c:v>5.3404539385847744E-2</c:v>
                </c:pt>
                <c:pt idx="23">
                  <c:v>5.4840906334829014E-2</c:v>
                </c:pt>
                <c:pt idx="24">
                  <c:v>5.5601453330845971E-2</c:v>
                </c:pt>
                <c:pt idx="25">
                  <c:v>5.5790796147224465E-2</c:v>
                </c:pt>
                <c:pt idx="26">
                  <c:v>6.1504322500115581E-2</c:v>
                </c:pt>
                <c:pt idx="27">
                  <c:v>6.1592588026666457E-2</c:v>
                </c:pt>
                <c:pt idx="28">
                  <c:v>6.7902343122335729E-2</c:v>
                </c:pt>
                <c:pt idx="29">
                  <c:v>6.952704088290676E-2</c:v>
                </c:pt>
                <c:pt idx="30">
                  <c:v>7.3421508127633886E-2</c:v>
                </c:pt>
                <c:pt idx="31">
                  <c:v>8.0243339945144099E-2</c:v>
                </c:pt>
              </c:numCache>
            </c:numRef>
          </c:val>
          <c:extLst>
            <c:ext xmlns:c16="http://schemas.microsoft.com/office/drawing/2014/chart" uri="{C3380CC4-5D6E-409C-BE32-E72D297353CC}">
              <c16:uniqueId val="{0000000C-7AA8-424A-94F8-5A712024911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'F49'!$B$40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0D-7AA8-424A-94F8-5A712024911B}"/>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7AA8-424A-94F8-5A712024911B}"/>
                </c:ext>
              </c:extLst>
            </c:dLbl>
            <c:dLbl>
              <c:idx val="1"/>
              <c:delete val="1"/>
              <c:extLst>
                <c:ext xmlns:c15="http://schemas.microsoft.com/office/drawing/2012/chart" uri="{CE6537A1-D6FC-4f65-9D91-7224C49458BB}"/>
                <c:ext xmlns:c16="http://schemas.microsoft.com/office/drawing/2014/chart" uri="{C3380CC4-5D6E-409C-BE32-E72D297353CC}">
                  <c16:uniqueId val="{0000000E-7AA8-424A-94F8-5A712024911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'F49'!$D$40:$D$41</c:f>
              <c:numCache>
                <c:formatCode>0.00%</c:formatCode>
                <c:ptCount val="2"/>
                <c:pt idx="0">
                  <c:v>4.3799999999999999E-2</c:v>
                </c:pt>
                <c:pt idx="1">
                  <c:v>4.3799999999999999E-2</c:v>
                </c:pt>
              </c:numCache>
            </c:numRef>
          </c:xVal>
          <c:yVal>
            <c:numRef>
              <c:f>'F49'!$C$40:$C$41</c:f>
              <c:numCache>
                <c:formatCode>General</c:formatCode>
                <c:ptCount val="2"/>
                <c:pt idx="0">
                  <c:v>1</c:v>
                </c:pt>
                <c:pt idx="1">
                  <c:v>0</c:v>
                </c:pt>
              </c:numCache>
            </c:numRef>
          </c:yVal>
          <c:smooth val="0"/>
          <c:extLst>
            <c:ext xmlns:c16="http://schemas.microsoft.com/office/drawing/2014/chart" uri="{C3380CC4-5D6E-409C-BE32-E72D297353CC}">
              <c16:uniqueId val="{0000000F-7AA8-424A-94F8-5A712024911B}"/>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'F50'!$B$7</c:f>
              <c:strCache>
                <c:ptCount val="1"/>
                <c:pt idx="0">
                  <c:v>septiembre</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F95C-4FB7-AF65-EDCAA1E30EB5}"/>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'F50'!$C$7:$E$7</c:f>
              <c:numCache>
                <c:formatCode>0.00</c:formatCode>
                <c:ptCount val="3"/>
                <c:pt idx="0">
                  <c:v>19.332681621508701</c:v>
                </c:pt>
                <c:pt idx="1">
                  <c:v>19.725339180213901</c:v>
                </c:pt>
                <c:pt idx="2">
                  <c:v>19.773663107220699</c:v>
                </c:pt>
              </c:numCache>
            </c:numRef>
          </c:val>
          <c:extLst>
            <c:ext xmlns:c16="http://schemas.microsoft.com/office/drawing/2014/chart" uri="{C3380CC4-5D6E-409C-BE32-E72D297353CC}">
              <c16:uniqueId val="{00000002-F95C-4FB7-AF65-EDCAA1E30EB5}"/>
            </c:ext>
          </c:extLst>
        </c:ser>
        <c:ser>
          <c:idx val="1"/>
          <c:order val="1"/>
          <c:tx>
            <c:strRef>
              <c:f>'F50'!$B$8</c:f>
              <c:strCache>
                <c:ptCount val="1"/>
                <c:pt idx="0">
                  <c:v>octubre</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F95C-4FB7-AF65-EDCAA1E30EB5}"/>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'F50'!$C$8:$E$8</c:f>
              <c:numCache>
                <c:formatCode>0.00</c:formatCode>
                <c:ptCount val="3"/>
                <c:pt idx="0">
                  <c:v>19.0440042103472</c:v>
                </c:pt>
                <c:pt idx="1">
                  <c:v>19.4893057076745</c:v>
                </c:pt>
                <c:pt idx="2">
                  <c:v>19.278611743625198</c:v>
                </c:pt>
              </c:numCache>
            </c:numRef>
          </c:val>
          <c:extLst>
            <c:ext xmlns:c16="http://schemas.microsoft.com/office/drawing/2014/chart" uri="{C3380CC4-5D6E-409C-BE32-E72D297353CC}">
              <c16:uniqueId val="{00000004-F95C-4FB7-AF65-EDCAA1E30EB5}"/>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0.5"/>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7873-4482-8265-320982B9B0CF}"/>
              </c:ext>
            </c:extLst>
          </c:dPt>
          <c:dPt>
            <c:idx val="1"/>
            <c:invertIfNegative val="0"/>
            <c:bubble3D val="0"/>
            <c:extLst>
              <c:ext xmlns:c16="http://schemas.microsoft.com/office/drawing/2014/chart" uri="{C3380CC4-5D6E-409C-BE32-E72D297353CC}">
                <c16:uniqueId val="{00000001-7873-4482-8265-320982B9B0CF}"/>
              </c:ext>
            </c:extLst>
          </c:dPt>
          <c:dPt>
            <c:idx val="2"/>
            <c:invertIfNegative val="0"/>
            <c:bubble3D val="0"/>
            <c:extLst>
              <c:ext xmlns:c16="http://schemas.microsoft.com/office/drawing/2014/chart" uri="{C3380CC4-5D6E-409C-BE32-E72D297353CC}">
                <c16:uniqueId val="{00000002-7873-4482-8265-320982B9B0CF}"/>
              </c:ext>
            </c:extLst>
          </c:dPt>
          <c:dPt>
            <c:idx val="3"/>
            <c:invertIfNegative val="0"/>
            <c:bubble3D val="0"/>
            <c:extLst>
              <c:ext xmlns:c16="http://schemas.microsoft.com/office/drawing/2014/chart" uri="{C3380CC4-5D6E-409C-BE32-E72D297353CC}">
                <c16:uniqueId val="{00000003-7873-4482-8265-320982B9B0CF}"/>
              </c:ext>
            </c:extLst>
          </c:dPt>
          <c:dPt>
            <c:idx val="5"/>
            <c:invertIfNegative val="0"/>
            <c:bubble3D val="0"/>
            <c:extLst>
              <c:ext xmlns:c16="http://schemas.microsoft.com/office/drawing/2014/chart" uri="{C3380CC4-5D6E-409C-BE32-E72D297353CC}">
                <c16:uniqueId val="{00000004-7873-4482-8265-320982B9B0CF}"/>
              </c:ext>
            </c:extLst>
          </c:dPt>
          <c:dPt>
            <c:idx val="6"/>
            <c:invertIfNegative val="0"/>
            <c:bubble3D val="0"/>
            <c:extLst>
              <c:ext xmlns:c16="http://schemas.microsoft.com/office/drawing/2014/chart" uri="{C3380CC4-5D6E-409C-BE32-E72D297353CC}">
                <c16:uniqueId val="{00000005-7873-4482-8265-320982B9B0CF}"/>
              </c:ext>
            </c:extLst>
          </c:dPt>
          <c:dPt>
            <c:idx val="7"/>
            <c:invertIfNegative val="0"/>
            <c:bubble3D val="0"/>
            <c:extLst>
              <c:ext xmlns:c16="http://schemas.microsoft.com/office/drawing/2014/chart" uri="{C3380CC4-5D6E-409C-BE32-E72D297353CC}">
                <c16:uniqueId val="{00000006-7873-4482-8265-320982B9B0CF}"/>
              </c:ext>
            </c:extLst>
          </c:dPt>
          <c:dPt>
            <c:idx val="8"/>
            <c:invertIfNegative val="0"/>
            <c:bubble3D val="0"/>
            <c:extLst>
              <c:ext xmlns:c16="http://schemas.microsoft.com/office/drawing/2014/chart" uri="{C3380CC4-5D6E-409C-BE32-E72D297353CC}">
                <c16:uniqueId val="{00000007-7873-4482-8265-320982B9B0CF}"/>
              </c:ext>
            </c:extLst>
          </c:dPt>
          <c:dPt>
            <c:idx val="9"/>
            <c:invertIfNegative val="0"/>
            <c:bubble3D val="0"/>
            <c:spPr>
              <a:solidFill>
                <a:sysClr val="windowText" lastClr="000000">
                  <a:lumMod val="75000"/>
                  <a:lumOff val="25000"/>
                </a:sysClr>
              </a:solidFill>
            </c:spPr>
            <c:extLst>
              <c:ext xmlns:c16="http://schemas.microsoft.com/office/drawing/2014/chart" uri="{C3380CC4-5D6E-409C-BE32-E72D297353CC}">
                <c16:uniqueId val="{00000009-7873-4482-8265-320982B9B0CF}"/>
              </c:ext>
            </c:extLst>
          </c:dPt>
          <c:dPt>
            <c:idx val="10"/>
            <c:invertIfNegative val="0"/>
            <c:bubble3D val="0"/>
            <c:extLst>
              <c:ext xmlns:c16="http://schemas.microsoft.com/office/drawing/2014/chart" uri="{C3380CC4-5D6E-409C-BE32-E72D297353CC}">
                <c16:uniqueId val="{0000000A-7873-4482-8265-320982B9B0CF}"/>
              </c:ext>
            </c:extLst>
          </c:dPt>
          <c:dPt>
            <c:idx val="11"/>
            <c:invertIfNegative val="0"/>
            <c:bubble3D val="0"/>
            <c:extLst>
              <c:ext xmlns:c16="http://schemas.microsoft.com/office/drawing/2014/chart" uri="{C3380CC4-5D6E-409C-BE32-E72D297353CC}">
                <c16:uniqueId val="{0000000B-7873-4482-8265-320982B9B0CF}"/>
              </c:ext>
            </c:extLst>
          </c:dPt>
          <c:dPt>
            <c:idx val="12"/>
            <c:invertIfNegative val="0"/>
            <c:bubble3D val="0"/>
            <c:extLst>
              <c:ext xmlns:c16="http://schemas.microsoft.com/office/drawing/2014/chart" uri="{C3380CC4-5D6E-409C-BE32-E72D297353CC}">
                <c16:uniqueId val="{0000000C-7873-4482-8265-320982B9B0CF}"/>
              </c:ext>
            </c:extLst>
          </c:dPt>
          <c:dPt>
            <c:idx val="13"/>
            <c:invertIfNegative val="0"/>
            <c:bubble3D val="0"/>
            <c:extLst>
              <c:ext xmlns:c16="http://schemas.microsoft.com/office/drawing/2014/chart" uri="{C3380CC4-5D6E-409C-BE32-E72D297353CC}">
                <c16:uniqueId val="{0000000D-7873-4482-8265-320982B9B0CF}"/>
              </c:ext>
            </c:extLst>
          </c:dPt>
          <c:dPt>
            <c:idx val="14"/>
            <c:invertIfNegative val="0"/>
            <c:bubble3D val="0"/>
            <c:extLst>
              <c:ext xmlns:c16="http://schemas.microsoft.com/office/drawing/2014/chart" uri="{C3380CC4-5D6E-409C-BE32-E72D297353CC}">
                <c16:uniqueId val="{0000000E-7873-4482-8265-320982B9B0CF}"/>
              </c:ext>
            </c:extLst>
          </c:dPt>
          <c:dPt>
            <c:idx val="15"/>
            <c:invertIfNegative val="0"/>
            <c:bubble3D val="0"/>
            <c:extLst>
              <c:ext xmlns:c16="http://schemas.microsoft.com/office/drawing/2014/chart" uri="{C3380CC4-5D6E-409C-BE32-E72D297353CC}">
                <c16:uniqueId val="{0000000F-7873-4482-8265-320982B9B0CF}"/>
              </c:ext>
            </c:extLst>
          </c:dPt>
          <c:dPt>
            <c:idx val="17"/>
            <c:invertIfNegative val="0"/>
            <c:bubble3D val="0"/>
            <c:extLst>
              <c:ext xmlns:c16="http://schemas.microsoft.com/office/drawing/2014/chart" uri="{C3380CC4-5D6E-409C-BE32-E72D297353CC}">
                <c16:uniqueId val="{00000010-7873-4482-8265-320982B9B0CF}"/>
              </c:ext>
            </c:extLst>
          </c:dPt>
          <c:dPt>
            <c:idx val="18"/>
            <c:invertIfNegative val="0"/>
            <c:bubble3D val="0"/>
            <c:extLst>
              <c:ext xmlns:c16="http://schemas.microsoft.com/office/drawing/2014/chart" uri="{C3380CC4-5D6E-409C-BE32-E72D297353CC}">
                <c16:uniqueId val="{00000011-7873-4482-8265-320982B9B0CF}"/>
              </c:ext>
            </c:extLst>
          </c:dPt>
          <c:dPt>
            <c:idx val="19"/>
            <c:invertIfNegative val="0"/>
            <c:bubble3D val="0"/>
            <c:extLst>
              <c:ext xmlns:c16="http://schemas.microsoft.com/office/drawing/2014/chart" uri="{C3380CC4-5D6E-409C-BE32-E72D297353CC}">
                <c16:uniqueId val="{00000012-7873-4482-8265-320982B9B0CF}"/>
              </c:ext>
            </c:extLst>
          </c:dPt>
          <c:dPt>
            <c:idx val="20"/>
            <c:invertIfNegative val="0"/>
            <c:bubble3D val="0"/>
            <c:extLst>
              <c:ext xmlns:c16="http://schemas.microsoft.com/office/drawing/2014/chart" uri="{C3380CC4-5D6E-409C-BE32-E72D297353CC}">
                <c16:uniqueId val="{00000013-7873-4482-8265-320982B9B0CF}"/>
              </c:ext>
            </c:extLst>
          </c:dPt>
          <c:dPt>
            <c:idx val="21"/>
            <c:invertIfNegative val="0"/>
            <c:bubble3D val="0"/>
            <c:spPr>
              <a:solidFill>
                <a:sysClr val="windowText" lastClr="000000">
                  <a:lumMod val="75000"/>
                  <a:lumOff val="25000"/>
                </a:sysClr>
              </a:solidFill>
            </c:spPr>
            <c:extLst>
              <c:ext xmlns:c16="http://schemas.microsoft.com/office/drawing/2014/chart" uri="{C3380CC4-5D6E-409C-BE32-E72D297353CC}">
                <c16:uniqueId val="{00000015-7873-4482-8265-320982B9B0CF}"/>
              </c:ext>
            </c:extLst>
          </c:dPt>
          <c:dPt>
            <c:idx val="22"/>
            <c:invertIfNegative val="0"/>
            <c:bubble3D val="0"/>
            <c:extLst>
              <c:ext xmlns:c16="http://schemas.microsoft.com/office/drawing/2014/chart" uri="{C3380CC4-5D6E-409C-BE32-E72D297353CC}">
                <c16:uniqueId val="{00000016-7873-4482-8265-320982B9B0CF}"/>
              </c:ext>
            </c:extLst>
          </c:dPt>
          <c:dPt>
            <c:idx val="23"/>
            <c:invertIfNegative val="0"/>
            <c:bubble3D val="0"/>
            <c:extLst>
              <c:ext xmlns:c16="http://schemas.microsoft.com/office/drawing/2014/chart" uri="{C3380CC4-5D6E-409C-BE32-E72D297353CC}">
                <c16:uniqueId val="{00000017-7873-4482-8265-320982B9B0CF}"/>
              </c:ext>
            </c:extLst>
          </c:dPt>
          <c:dPt>
            <c:idx val="24"/>
            <c:invertIfNegative val="0"/>
            <c:bubble3D val="0"/>
            <c:extLst>
              <c:ext xmlns:c16="http://schemas.microsoft.com/office/drawing/2014/chart" uri="{C3380CC4-5D6E-409C-BE32-E72D297353CC}">
                <c16:uniqueId val="{00000018-7873-4482-8265-320982B9B0CF}"/>
              </c:ext>
            </c:extLst>
          </c:dPt>
          <c:dPt>
            <c:idx val="25"/>
            <c:invertIfNegative val="0"/>
            <c:bubble3D val="0"/>
            <c:extLst>
              <c:ext xmlns:c16="http://schemas.microsoft.com/office/drawing/2014/chart" uri="{C3380CC4-5D6E-409C-BE32-E72D297353CC}">
                <c16:uniqueId val="{00000019-7873-4482-8265-320982B9B0CF}"/>
              </c:ext>
            </c:extLst>
          </c:dPt>
          <c:dPt>
            <c:idx val="26"/>
            <c:invertIfNegative val="0"/>
            <c:bubble3D val="0"/>
            <c:extLst>
              <c:ext xmlns:c16="http://schemas.microsoft.com/office/drawing/2014/chart" uri="{C3380CC4-5D6E-409C-BE32-E72D297353CC}">
                <c16:uniqueId val="{0000001A-7873-4482-8265-320982B9B0CF}"/>
              </c:ext>
            </c:extLst>
          </c:dPt>
          <c:dPt>
            <c:idx val="27"/>
            <c:invertIfNegative val="0"/>
            <c:bubble3D val="0"/>
            <c:extLst>
              <c:ext xmlns:c16="http://schemas.microsoft.com/office/drawing/2014/chart" uri="{C3380CC4-5D6E-409C-BE32-E72D297353CC}">
                <c16:uniqueId val="{0000001B-7873-4482-8265-320982B9B0CF}"/>
              </c:ext>
            </c:extLst>
          </c:dPt>
          <c:dPt>
            <c:idx val="29"/>
            <c:invertIfNegative val="0"/>
            <c:bubble3D val="0"/>
            <c:extLst>
              <c:ext xmlns:c16="http://schemas.microsoft.com/office/drawing/2014/chart" uri="{C3380CC4-5D6E-409C-BE32-E72D297353CC}">
                <c16:uniqueId val="{0000001C-7873-4482-8265-320982B9B0CF}"/>
              </c:ext>
            </c:extLst>
          </c:dPt>
          <c:dPt>
            <c:idx val="30"/>
            <c:invertIfNegative val="0"/>
            <c:bubble3D val="0"/>
            <c:extLst>
              <c:ext xmlns:c16="http://schemas.microsoft.com/office/drawing/2014/chart" uri="{C3380CC4-5D6E-409C-BE32-E72D297353CC}">
                <c16:uniqueId val="{0000001D-7873-4482-8265-320982B9B0CF}"/>
              </c:ext>
            </c:extLst>
          </c:dPt>
          <c:dPt>
            <c:idx val="31"/>
            <c:invertIfNegative val="0"/>
            <c:bubble3D val="0"/>
            <c:extLst>
              <c:ext xmlns:c16="http://schemas.microsoft.com/office/drawing/2014/chart" uri="{C3380CC4-5D6E-409C-BE32-E72D297353CC}">
                <c16:uniqueId val="{0000001E-7873-4482-8265-320982B9B0CF}"/>
              </c:ext>
            </c:extLst>
          </c:dPt>
          <c:dPt>
            <c:idx val="32"/>
            <c:invertIfNegative val="0"/>
            <c:bubble3D val="0"/>
            <c:extLst>
              <c:ext xmlns:c16="http://schemas.microsoft.com/office/drawing/2014/chart" uri="{C3380CC4-5D6E-409C-BE32-E72D297353CC}">
                <c16:uniqueId val="{0000001F-7873-4482-8265-320982B9B0CF}"/>
              </c:ext>
            </c:extLst>
          </c:dPt>
          <c:dPt>
            <c:idx val="33"/>
            <c:invertIfNegative val="0"/>
            <c:bubble3D val="0"/>
            <c:spPr>
              <a:solidFill>
                <a:sysClr val="windowText" lastClr="000000">
                  <a:lumMod val="75000"/>
                  <a:lumOff val="25000"/>
                </a:sysClr>
              </a:solidFill>
            </c:spPr>
            <c:extLst>
              <c:ext xmlns:c16="http://schemas.microsoft.com/office/drawing/2014/chart" uri="{C3380CC4-5D6E-409C-BE32-E72D297353CC}">
                <c16:uniqueId val="{00000021-7873-4482-8265-320982B9B0CF}"/>
              </c:ext>
            </c:extLst>
          </c:dPt>
          <c:dPt>
            <c:idx val="34"/>
            <c:invertIfNegative val="0"/>
            <c:bubble3D val="0"/>
            <c:extLst>
              <c:ext xmlns:c16="http://schemas.microsoft.com/office/drawing/2014/chart" uri="{C3380CC4-5D6E-409C-BE32-E72D297353CC}">
                <c16:uniqueId val="{00000022-7873-4482-8265-320982B9B0CF}"/>
              </c:ext>
            </c:extLst>
          </c:dPt>
          <c:dPt>
            <c:idx val="35"/>
            <c:invertIfNegative val="0"/>
            <c:bubble3D val="0"/>
            <c:extLst>
              <c:ext xmlns:c16="http://schemas.microsoft.com/office/drawing/2014/chart" uri="{C3380CC4-5D6E-409C-BE32-E72D297353CC}">
                <c16:uniqueId val="{00000023-7873-4482-8265-320982B9B0CF}"/>
              </c:ext>
            </c:extLst>
          </c:dPt>
          <c:dPt>
            <c:idx val="36"/>
            <c:invertIfNegative val="0"/>
            <c:bubble3D val="0"/>
            <c:extLst>
              <c:ext xmlns:c16="http://schemas.microsoft.com/office/drawing/2014/chart" uri="{C3380CC4-5D6E-409C-BE32-E72D297353CC}">
                <c16:uniqueId val="{00000024-7873-4482-8265-320982B9B0CF}"/>
              </c:ext>
            </c:extLst>
          </c:dPt>
          <c:dPt>
            <c:idx val="37"/>
            <c:invertIfNegative val="0"/>
            <c:bubble3D val="0"/>
            <c:extLst>
              <c:ext xmlns:c16="http://schemas.microsoft.com/office/drawing/2014/chart" uri="{C3380CC4-5D6E-409C-BE32-E72D297353CC}">
                <c16:uniqueId val="{00000025-7873-4482-8265-320982B9B0CF}"/>
              </c:ext>
            </c:extLst>
          </c:dPt>
          <c:dPt>
            <c:idx val="38"/>
            <c:invertIfNegative val="0"/>
            <c:bubble3D val="0"/>
            <c:extLst>
              <c:ext xmlns:c16="http://schemas.microsoft.com/office/drawing/2014/chart" uri="{C3380CC4-5D6E-409C-BE32-E72D297353CC}">
                <c16:uniqueId val="{00000026-7873-4482-8265-320982B9B0CF}"/>
              </c:ext>
            </c:extLst>
          </c:dPt>
          <c:dPt>
            <c:idx val="39"/>
            <c:invertIfNegative val="0"/>
            <c:bubble3D val="0"/>
            <c:extLst>
              <c:ext xmlns:c16="http://schemas.microsoft.com/office/drawing/2014/chart" uri="{C3380CC4-5D6E-409C-BE32-E72D297353CC}">
                <c16:uniqueId val="{00000027-7873-4482-8265-320982B9B0CF}"/>
              </c:ext>
            </c:extLst>
          </c:dPt>
          <c:dPt>
            <c:idx val="41"/>
            <c:invertIfNegative val="0"/>
            <c:bubble3D val="0"/>
            <c:extLst>
              <c:ext xmlns:c16="http://schemas.microsoft.com/office/drawing/2014/chart" uri="{C3380CC4-5D6E-409C-BE32-E72D297353CC}">
                <c16:uniqueId val="{00000028-7873-4482-8265-320982B9B0CF}"/>
              </c:ext>
            </c:extLst>
          </c:dPt>
          <c:dPt>
            <c:idx val="42"/>
            <c:invertIfNegative val="0"/>
            <c:bubble3D val="0"/>
            <c:extLst>
              <c:ext xmlns:c16="http://schemas.microsoft.com/office/drawing/2014/chart" uri="{C3380CC4-5D6E-409C-BE32-E72D297353CC}">
                <c16:uniqueId val="{00000029-7873-4482-8265-320982B9B0CF}"/>
              </c:ext>
            </c:extLst>
          </c:dPt>
          <c:dPt>
            <c:idx val="43"/>
            <c:invertIfNegative val="0"/>
            <c:bubble3D val="0"/>
            <c:extLst>
              <c:ext xmlns:c16="http://schemas.microsoft.com/office/drawing/2014/chart" uri="{C3380CC4-5D6E-409C-BE32-E72D297353CC}">
                <c16:uniqueId val="{0000002A-7873-4482-8265-320982B9B0CF}"/>
              </c:ext>
            </c:extLst>
          </c:dPt>
          <c:dPt>
            <c:idx val="44"/>
            <c:invertIfNegative val="0"/>
            <c:bubble3D val="0"/>
            <c:extLst>
              <c:ext xmlns:c16="http://schemas.microsoft.com/office/drawing/2014/chart" uri="{C3380CC4-5D6E-409C-BE32-E72D297353CC}">
                <c16:uniqueId val="{0000002B-7873-4482-8265-320982B9B0CF}"/>
              </c:ext>
            </c:extLst>
          </c:dPt>
          <c:dPt>
            <c:idx val="45"/>
            <c:invertIfNegative val="0"/>
            <c:bubble3D val="0"/>
            <c:spPr>
              <a:solidFill>
                <a:sysClr val="windowText" lastClr="000000">
                  <a:lumMod val="75000"/>
                  <a:lumOff val="25000"/>
                </a:sysClr>
              </a:solidFill>
            </c:spPr>
            <c:extLst>
              <c:ext xmlns:c16="http://schemas.microsoft.com/office/drawing/2014/chart" uri="{C3380CC4-5D6E-409C-BE32-E72D297353CC}">
                <c16:uniqueId val="{0000002D-7873-4482-8265-320982B9B0CF}"/>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73-4482-8265-320982B9B0C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873-4482-8265-320982B9B0CF}"/>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873-4482-8265-320982B9B0CF}"/>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873-4482-8265-320982B9B0CF}"/>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'F51'!$A$8:$B$53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'F51'!$G$8:$G$53</c:f>
              <c:numCache>
                <c:formatCode>0.00</c:formatCode>
                <c:ptCount val="46"/>
                <c:pt idx="0">
                  <c:v>19.123433830056801</c:v>
                </c:pt>
                <c:pt idx="1">
                  <c:v>18.999750700438099</c:v>
                </c:pt>
                <c:pt idx="2">
                  <c:v>18.781046418392101</c:v>
                </c:pt>
                <c:pt idx="3">
                  <c:v>18.7593646327811</c:v>
                </c:pt>
                <c:pt idx="4">
                  <c:v>18.647886669515</c:v>
                </c:pt>
                <c:pt idx="5">
                  <c:v>18.462084085610201</c:v>
                </c:pt>
                <c:pt idx="6">
                  <c:v>18.289096092959699</c:v>
                </c:pt>
                <c:pt idx="7">
                  <c:v>18.271462759756002</c:v>
                </c:pt>
                <c:pt idx="8">
                  <c:v>18.4672307273405</c:v>
                </c:pt>
                <c:pt idx="9">
                  <c:v>18.496316183227599</c:v>
                </c:pt>
                <c:pt idx="10">
                  <c:v>18.395966943219399</c:v>
                </c:pt>
                <c:pt idx="11">
                  <c:v>18.451831458992601</c:v>
                </c:pt>
                <c:pt idx="12">
                  <c:v>19.0310448487405</c:v>
                </c:pt>
                <c:pt idx="13">
                  <c:v>19.834995391667</c:v>
                </c:pt>
                <c:pt idx="14">
                  <c:v>20.038705276812699</c:v>
                </c:pt>
                <c:pt idx="15">
                  <c:v>20.2033974387044</c:v>
                </c:pt>
                <c:pt idx="16">
                  <c:v>20.494522403834701</c:v>
                </c:pt>
                <c:pt idx="17">
                  <c:v>20.7331391925653</c:v>
                </c:pt>
                <c:pt idx="18">
                  <c:v>20.924956987709901</c:v>
                </c:pt>
                <c:pt idx="19">
                  <c:v>21.2523701602782</c:v>
                </c:pt>
                <c:pt idx="20">
                  <c:v>21.442954023640699</c:v>
                </c:pt>
                <c:pt idx="21">
                  <c:v>21.597444364152601</c:v>
                </c:pt>
                <c:pt idx="22">
                  <c:v>21.460703095482</c:v>
                </c:pt>
                <c:pt idx="23">
                  <c:v>21.0661645834405</c:v>
                </c:pt>
                <c:pt idx="24">
                  <c:v>20.986317114600901</c:v>
                </c:pt>
                <c:pt idx="25">
                  <c:v>21.423021023002299</c:v>
                </c:pt>
                <c:pt idx="26">
                  <c:v>21.838084992936398</c:v>
                </c:pt>
                <c:pt idx="27">
                  <c:v>21.7050948446362</c:v>
                </c:pt>
                <c:pt idx="28">
                  <c:v>21.7704042014491</c:v>
                </c:pt>
                <c:pt idx="29">
                  <c:v>21.6067798631831</c:v>
                </c:pt>
                <c:pt idx="30">
                  <c:v>21.536232008652501</c:v>
                </c:pt>
                <c:pt idx="31">
                  <c:v>21.391978368249202</c:v>
                </c:pt>
                <c:pt idx="32">
                  <c:v>21.3160997327841</c:v>
                </c:pt>
                <c:pt idx="33">
                  <c:v>21.1804776412324</c:v>
                </c:pt>
                <c:pt idx="34">
                  <c:v>21.000731995856299</c:v>
                </c:pt>
                <c:pt idx="35">
                  <c:v>21.022933536384301</c:v>
                </c:pt>
                <c:pt idx="36">
                  <c:v>21.028767961218001</c:v>
                </c:pt>
                <c:pt idx="37">
                  <c:v>20.788031565137501</c:v>
                </c:pt>
                <c:pt idx="38">
                  <c:v>19.355867477008299</c:v>
                </c:pt>
                <c:pt idx="39">
                  <c:v>16.4729914719547</c:v>
                </c:pt>
                <c:pt idx="40">
                  <c:v>17.452562618044901</c:v>
                </c:pt>
                <c:pt idx="41">
                  <c:v>18.721937784057701</c:v>
                </c:pt>
                <c:pt idx="42">
                  <c:v>19.627931916431699</c:v>
                </c:pt>
                <c:pt idx="43">
                  <c:v>19.515031398843199</c:v>
                </c:pt>
                <c:pt idx="44">
                  <c:v>19.332681621508701</c:v>
                </c:pt>
                <c:pt idx="45">
                  <c:v>19.0440042103472</c:v>
                </c:pt>
              </c:numCache>
            </c:numRef>
          </c:val>
          <c:extLst>
            <c:ext xmlns:c16="http://schemas.microsoft.com/office/drawing/2014/chart" uri="{C3380CC4-5D6E-409C-BE32-E72D297353CC}">
              <c16:uniqueId val="{0000002E-7873-4482-8265-320982B9B0CF}"/>
            </c:ext>
          </c:extLst>
        </c:ser>
        <c:ser>
          <c:idx val="1"/>
          <c:order val="1"/>
          <c:tx>
            <c:strRef>
              <c:f>'F51'!$H$7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F-7873-4482-8265-320982B9B0CF}"/>
              </c:ext>
            </c:extLst>
          </c:dPt>
          <c:dPt>
            <c:idx val="1"/>
            <c:invertIfNegative val="0"/>
            <c:bubble3D val="0"/>
            <c:extLst>
              <c:ext xmlns:c16="http://schemas.microsoft.com/office/drawing/2014/chart" uri="{C3380CC4-5D6E-409C-BE32-E72D297353CC}">
                <c16:uniqueId val="{00000030-7873-4482-8265-320982B9B0CF}"/>
              </c:ext>
            </c:extLst>
          </c:dPt>
          <c:dPt>
            <c:idx val="2"/>
            <c:invertIfNegative val="0"/>
            <c:bubble3D val="0"/>
            <c:extLst>
              <c:ext xmlns:c16="http://schemas.microsoft.com/office/drawing/2014/chart" uri="{C3380CC4-5D6E-409C-BE32-E72D297353CC}">
                <c16:uniqueId val="{00000031-7873-4482-8265-320982B9B0CF}"/>
              </c:ext>
            </c:extLst>
          </c:dPt>
          <c:dPt>
            <c:idx val="3"/>
            <c:invertIfNegative val="0"/>
            <c:bubble3D val="0"/>
            <c:extLst>
              <c:ext xmlns:c16="http://schemas.microsoft.com/office/drawing/2014/chart" uri="{C3380CC4-5D6E-409C-BE32-E72D297353CC}">
                <c16:uniqueId val="{00000032-7873-4482-8265-320982B9B0CF}"/>
              </c:ext>
            </c:extLst>
          </c:dPt>
          <c:dPt>
            <c:idx val="5"/>
            <c:invertIfNegative val="0"/>
            <c:bubble3D val="0"/>
            <c:extLst>
              <c:ext xmlns:c16="http://schemas.microsoft.com/office/drawing/2014/chart" uri="{C3380CC4-5D6E-409C-BE32-E72D297353CC}">
                <c16:uniqueId val="{00000033-7873-4482-8265-320982B9B0CF}"/>
              </c:ext>
            </c:extLst>
          </c:dPt>
          <c:dPt>
            <c:idx val="6"/>
            <c:invertIfNegative val="0"/>
            <c:bubble3D val="0"/>
            <c:extLst>
              <c:ext xmlns:c16="http://schemas.microsoft.com/office/drawing/2014/chart" uri="{C3380CC4-5D6E-409C-BE32-E72D297353CC}">
                <c16:uniqueId val="{00000034-7873-4482-8265-320982B9B0CF}"/>
              </c:ext>
            </c:extLst>
          </c:dPt>
          <c:dPt>
            <c:idx val="7"/>
            <c:invertIfNegative val="0"/>
            <c:bubble3D val="0"/>
            <c:extLst>
              <c:ext xmlns:c16="http://schemas.microsoft.com/office/drawing/2014/chart" uri="{C3380CC4-5D6E-409C-BE32-E72D297353CC}">
                <c16:uniqueId val="{00000035-7873-4482-8265-320982B9B0CF}"/>
              </c:ext>
            </c:extLst>
          </c:dPt>
          <c:dPt>
            <c:idx val="8"/>
            <c:invertIfNegative val="0"/>
            <c:bubble3D val="0"/>
            <c:extLst>
              <c:ext xmlns:c16="http://schemas.microsoft.com/office/drawing/2014/chart" uri="{C3380CC4-5D6E-409C-BE32-E72D297353CC}">
                <c16:uniqueId val="{00000036-7873-4482-8265-320982B9B0CF}"/>
              </c:ext>
            </c:extLst>
          </c:dPt>
          <c:dPt>
            <c:idx val="9"/>
            <c:invertIfNegative val="0"/>
            <c:bubble3D val="0"/>
            <c:spPr>
              <a:solidFill>
                <a:srgbClr val="FFC000"/>
              </a:solidFill>
            </c:spPr>
            <c:extLst>
              <c:ext xmlns:c16="http://schemas.microsoft.com/office/drawing/2014/chart" uri="{C3380CC4-5D6E-409C-BE32-E72D297353CC}">
                <c16:uniqueId val="{00000038-7873-4482-8265-320982B9B0CF}"/>
              </c:ext>
            </c:extLst>
          </c:dPt>
          <c:dPt>
            <c:idx val="10"/>
            <c:invertIfNegative val="0"/>
            <c:bubble3D val="0"/>
            <c:extLst>
              <c:ext xmlns:c16="http://schemas.microsoft.com/office/drawing/2014/chart" uri="{C3380CC4-5D6E-409C-BE32-E72D297353CC}">
                <c16:uniqueId val="{00000039-7873-4482-8265-320982B9B0CF}"/>
              </c:ext>
            </c:extLst>
          </c:dPt>
          <c:dPt>
            <c:idx val="11"/>
            <c:invertIfNegative val="0"/>
            <c:bubble3D val="0"/>
            <c:extLst>
              <c:ext xmlns:c16="http://schemas.microsoft.com/office/drawing/2014/chart" uri="{C3380CC4-5D6E-409C-BE32-E72D297353CC}">
                <c16:uniqueId val="{0000003A-7873-4482-8265-320982B9B0CF}"/>
              </c:ext>
            </c:extLst>
          </c:dPt>
          <c:dPt>
            <c:idx val="12"/>
            <c:invertIfNegative val="0"/>
            <c:bubble3D val="0"/>
            <c:extLst>
              <c:ext xmlns:c16="http://schemas.microsoft.com/office/drawing/2014/chart" uri="{C3380CC4-5D6E-409C-BE32-E72D297353CC}">
                <c16:uniqueId val="{0000003B-7873-4482-8265-320982B9B0CF}"/>
              </c:ext>
            </c:extLst>
          </c:dPt>
          <c:dPt>
            <c:idx val="13"/>
            <c:invertIfNegative val="0"/>
            <c:bubble3D val="0"/>
            <c:extLst>
              <c:ext xmlns:c16="http://schemas.microsoft.com/office/drawing/2014/chart" uri="{C3380CC4-5D6E-409C-BE32-E72D297353CC}">
                <c16:uniqueId val="{0000003C-7873-4482-8265-320982B9B0CF}"/>
              </c:ext>
            </c:extLst>
          </c:dPt>
          <c:dPt>
            <c:idx val="14"/>
            <c:invertIfNegative val="0"/>
            <c:bubble3D val="0"/>
            <c:extLst>
              <c:ext xmlns:c16="http://schemas.microsoft.com/office/drawing/2014/chart" uri="{C3380CC4-5D6E-409C-BE32-E72D297353CC}">
                <c16:uniqueId val="{0000003D-7873-4482-8265-320982B9B0CF}"/>
              </c:ext>
            </c:extLst>
          </c:dPt>
          <c:dPt>
            <c:idx val="15"/>
            <c:invertIfNegative val="0"/>
            <c:bubble3D val="0"/>
            <c:extLst>
              <c:ext xmlns:c16="http://schemas.microsoft.com/office/drawing/2014/chart" uri="{C3380CC4-5D6E-409C-BE32-E72D297353CC}">
                <c16:uniqueId val="{0000003E-7873-4482-8265-320982B9B0CF}"/>
              </c:ext>
            </c:extLst>
          </c:dPt>
          <c:dPt>
            <c:idx val="17"/>
            <c:invertIfNegative val="0"/>
            <c:bubble3D val="0"/>
            <c:extLst>
              <c:ext xmlns:c16="http://schemas.microsoft.com/office/drawing/2014/chart" uri="{C3380CC4-5D6E-409C-BE32-E72D297353CC}">
                <c16:uniqueId val="{0000003F-7873-4482-8265-320982B9B0CF}"/>
              </c:ext>
            </c:extLst>
          </c:dPt>
          <c:dPt>
            <c:idx val="18"/>
            <c:invertIfNegative val="0"/>
            <c:bubble3D val="0"/>
            <c:extLst>
              <c:ext xmlns:c16="http://schemas.microsoft.com/office/drawing/2014/chart" uri="{C3380CC4-5D6E-409C-BE32-E72D297353CC}">
                <c16:uniqueId val="{00000040-7873-4482-8265-320982B9B0CF}"/>
              </c:ext>
            </c:extLst>
          </c:dPt>
          <c:dPt>
            <c:idx val="19"/>
            <c:invertIfNegative val="0"/>
            <c:bubble3D val="0"/>
            <c:extLst>
              <c:ext xmlns:c16="http://schemas.microsoft.com/office/drawing/2014/chart" uri="{C3380CC4-5D6E-409C-BE32-E72D297353CC}">
                <c16:uniqueId val="{00000041-7873-4482-8265-320982B9B0CF}"/>
              </c:ext>
            </c:extLst>
          </c:dPt>
          <c:dPt>
            <c:idx val="20"/>
            <c:invertIfNegative val="0"/>
            <c:bubble3D val="0"/>
            <c:extLst>
              <c:ext xmlns:c16="http://schemas.microsoft.com/office/drawing/2014/chart" uri="{C3380CC4-5D6E-409C-BE32-E72D297353CC}">
                <c16:uniqueId val="{00000042-7873-4482-8265-320982B9B0CF}"/>
              </c:ext>
            </c:extLst>
          </c:dPt>
          <c:dPt>
            <c:idx val="21"/>
            <c:invertIfNegative val="0"/>
            <c:bubble3D val="0"/>
            <c:spPr>
              <a:solidFill>
                <a:srgbClr val="FFC000"/>
              </a:solidFill>
            </c:spPr>
            <c:extLst>
              <c:ext xmlns:c16="http://schemas.microsoft.com/office/drawing/2014/chart" uri="{C3380CC4-5D6E-409C-BE32-E72D297353CC}">
                <c16:uniqueId val="{00000044-7873-4482-8265-320982B9B0CF}"/>
              </c:ext>
            </c:extLst>
          </c:dPt>
          <c:dPt>
            <c:idx val="22"/>
            <c:invertIfNegative val="0"/>
            <c:bubble3D val="0"/>
            <c:extLst>
              <c:ext xmlns:c16="http://schemas.microsoft.com/office/drawing/2014/chart" uri="{C3380CC4-5D6E-409C-BE32-E72D297353CC}">
                <c16:uniqueId val="{00000045-7873-4482-8265-320982B9B0CF}"/>
              </c:ext>
            </c:extLst>
          </c:dPt>
          <c:dPt>
            <c:idx val="23"/>
            <c:invertIfNegative val="0"/>
            <c:bubble3D val="0"/>
            <c:extLst>
              <c:ext xmlns:c16="http://schemas.microsoft.com/office/drawing/2014/chart" uri="{C3380CC4-5D6E-409C-BE32-E72D297353CC}">
                <c16:uniqueId val="{00000046-7873-4482-8265-320982B9B0CF}"/>
              </c:ext>
            </c:extLst>
          </c:dPt>
          <c:dPt>
            <c:idx val="24"/>
            <c:invertIfNegative val="0"/>
            <c:bubble3D val="0"/>
            <c:extLst>
              <c:ext xmlns:c16="http://schemas.microsoft.com/office/drawing/2014/chart" uri="{C3380CC4-5D6E-409C-BE32-E72D297353CC}">
                <c16:uniqueId val="{00000047-7873-4482-8265-320982B9B0CF}"/>
              </c:ext>
            </c:extLst>
          </c:dPt>
          <c:dPt>
            <c:idx val="25"/>
            <c:invertIfNegative val="0"/>
            <c:bubble3D val="0"/>
            <c:extLst>
              <c:ext xmlns:c16="http://schemas.microsoft.com/office/drawing/2014/chart" uri="{C3380CC4-5D6E-409C-BE32-E72D297353CC}">
                <c16:uniqueId val="{00000048-7873-4482-8265-320982B9B0CF}"/>
              </c:ext>
            </c:extLst>
          </c:dPt>
          <c:dPt>
            <c:idx val="26"/>
            <c:invertIfNegative val="0"/>
            <c:bubble3D val="0"/>
            <c:extLst>
              <c:ext xmlns:c16="http://schemas.microsoft.com/office/drawing/2014/chart" uri="{C3380CC4-5D6E-409C-BE32-E72D297353CC}">
                <c16:uniqueId val="{00000049-7873-4482-8265-320982B9B0CF}"/>
              </c:ext>
            </c:extLst>
          </c:dPt>
          <c:dPt>
            <c:idx val="27"/>
            <c:invertIfNegative val="0"/>
            <c:bubble3D val="0"/>
            <c:extLst>
              <c:ext xmlns:c16="http://schemas.microsoft.com/office/drawing/2014/chart" uri="{C3380CC4-5D6E-409C-BE32-E72D297353CC}">
                <c16:uniqueId val="{0000004A-7873-4482-8265-320982B9B0CF}"/>
              </c:ext>
            </c:extLst>
          </c:dPt>
          <c:dPt>
            <c:idx val="29"/>
            <c:invertIfNegative val="0"/>
            <c:bubble3D val="0"/>
            <c:extLst>
              <c:ext xmlns:c16="http://schemas.microsoft.com/office/drawing/2014/chart" uri="{C3380CC4-5D6E-409C-BE32-E72D297353CC}">
                <c16:uniqueId val="{0000004B-7873-4482-8265-320982B9B0CF}"/>
              </c:ext>
            </c:extLst>
          </c:dPt>
          <c:dPt>
            <c:idx val="30"/>
            <c:invertIfNegative val="0"/>
            <c:bubble3D val="0"/>
            <c:extLst>
              <c:ext xmlns:c16="http://schemas.microsoft.com/office/drawing/2014/chart" uri="{C3380CC4-5D6E-409C-BE32-E72D297353CC}">
                <c16:uniqueId val="{0000004C-7873-4482-8265-320982B9B0CF}"/>
              </c:ext>
            </c:extLst>
          </c:dPt>
          <c:dPt>
            <c:idx val="31"/>
            <c:invertIfNegative val="0"/>
            <c:bubble3D val="0"/>
            <c:extLst>
              <c:ext xmlns:c16="http://schemas.microsoft.com/office/drawing/2014/chart" uri="{C3380CC4-5D6E-409C-BE32-E72D297353CC}">
                <c16:uniqueId val="{0000004D-7873-4482-8265-320982B9B0CF}"/>
              </c:ext>
            </c:extLst>
          </c:dPt>
          <c:dPt>
            <c:idx val="32"/>
            <c:invertIfNegative val="0"/>
            <c:bubble3D val="0"/>
            <c:extLst>
              <c:ext xmlns:c16="http://schemas.microsoft.com/office/drawing/2014/chart" uri="{C3380CC4-5D6E-409C-BE32-E72D297353CC}">
                <c16:uniqueId val="{0000004E-7873-4482-8265-320982B9B0CF}"/>
              </c:ext>
            </c:extLst>
          </c:dPt>
          <c:dPt>
            <c:idx val="33"/>
            <c:invertIfNegative val="0"/>
            <c:bubble3D val="0"/>
            <c:spPr>
              <a:solidFill>
                <a:srgbClr val="FFC000"/>
              </a:solidFill>
            </c:spPr>
            <c:extLst>
              <c:ext xmlns:c16="http://schemas.microsoft.com/office/drawing/2014/chart" uri="{C3380CC4-5D6E-409C-BE32-E72D297353CC}">
                <c16:uniqueId val="{00000050-7873-4482-8265-320982B9B0CF}"/>
              </c:ext>
            </c:extLst>
          </c:dPt>
          <c:dPt>
            <c:idx val="34"/>
            <c:invertIfNegative val="0"/>
            <c:bubble3D val="0"/>
            <c:extLst>
              <c:ext xmlns:c16="http://schemas.microsoft.com/office/drawing/2014/chart" uri="{C3380CC4-5D6E-409C-BE32-E72D297353CC}">
                <c16:uniqueId val="{00000051-7873-4482-8265-320982B9B0CF}"/>
              </c:ext>
            </c:extLst>
          </c:dPt>
          <c:dPt>
            <c:idx val="35"/>
            <c:invertIfNegative val="0"/>
            <c:bubble3D val="0"/>
            <c:extLst>
              <c:ext xmlns:c16="http://schemas.microsoft.com/office/drawing/2014/chart" uri="{C3380CC4-5D6E-409C-BE32-E72D297353CC}">
                <c16:uniqueId val="{00000052-7873-4482-8265-320982B9B0CF}"/>
              </c:ext>
            </c:extLst>
          </c:dPt>
          <c:dPt>
            <c:idx val="36"/>
            <c:invertIfNegative val="0"/>
            <c:bubble3D val="0"/>
            <c:extLst>
              <c:ext xmlns:c16="http://schemas.microsoft.com/office/drawing/2014/chart" uri="{C3380CC4-5D6E-409C-BE32-E72D297353CC}">
                <c16:uniqueId val="{00000053-7873-4482-8265-320982B9B0CF}"/>
              </c:ext>
            </c:extLst>
          </c:dPt>
          <c:dPt>
            <c:idx val="37"/>
            <c:invertIfNegative val="0"/>
            <c:bubble3D val="0"/>
            <c:extLst>
              <c:ext xmlns:c16="http://schemas.microsoft.com/office/drawing/2014/chart" uri="{C3380CC4-5D6E-409C-BE32-E72D297353CC}">
                <c16:uniqueId val="{00000054-7873-4482-8265-320982B9B0CF}"/>
              </c:ext>
            </c:extLst>
          </c:dPt>
          <c:dPt>
            <c:idx val="38"/>
            <c:invertIfNegative val="0"/>
            <c:bubble3D val="0"/>
            <c:extLst>
              <c:ext xmlns:c16="http://schemas.microsoft.com/office/drawing/2014/chart" uri="{C3380CC4-5D6E-409C-BE32-E72D297353CC}">
                <c16:uniqueId val="{00000055-7873-4482-8265-320982B9B0CF}"/>
              </c:ext>
            </c:extLst>
          </c:dPt>
          <c:dPt>
            <c:idx val="39"/>
            <c:invertIfNegative val="0"/>
            <c:bubble3D val="0"/>
            <c:extLst>
              <c:ext xmlns:c16="http://schemas.microsoft.com/office/drawing/2014/chart" uri="{C3380CC4-5D6E-409C-BE32-E72D297353CC}">
                <c16:uniqueId val="{00000056-7873-4482-8265-320982B9B0CF}"/>
              </c:ext>
            </c:extLst>
          </c:dPt>
          <c:dPt>
            <c:idx val="41"/>
            <c:invertIfNegative val="0"/>
            <c:bubble3D val="0"/>
            <c:extLst>
              <c:ext xmlns:c16="http://schemas.microsoft.com/office/drawing/2014/chart" uri="{C3380CC4-5D6E-409C-BE32-E72D297353CC}">
                <c16:uniqueId val="{00000057-7873-4482-8265-320982B9B0CF}"/>
              </c:ext>
            </c:extLst>
          </c:dPt>
          <c:dPt>
            <c:idx val="42"/>
            <c:invertIfNegative val="0"/>
            <c:bubble3D val="0"/>
            <c:extLst>
              <c:ext xmlns:c16="http://schemas.microsoft.com/office/drawing/2014/chart" uri="{C3380CC4-5D6E-409C-BE32-E72D297353CC}">
                <c16:uniqueId val="{00000058-7873-4482-8265-320982B9B0CF}"/>
              </c:ext>
            </c:extLst>
          </c:dPt>
          <c:dPt>
            <c:idx val="43"/>
            <c:invertIfNegative val="0"/>
            <c:bubble3D val="0"/>
            <c:extLst>
              <c:ext xmlns:c16="http://schemas.microsoft.com/office/drawing/2014/chart" uri="{C3380CC4-5D6E-409C-BE32-E72D297353CC}">
                <c16:uniqueId val="{00000059-7873-4482-8265-320982B9B0CF}"/>
              </c:ext>
            </c:extLst>
          </c:dPt>
          <c:dPt>
            <c:idx val="44"/>
            <c:invertIfNegative val="0"/>
            <c:bubble3D val="0"/>
            <c:extLst>
              <c:ext xmlns:c16="http://schemas.microsoft.com/office/drawing/2014/chart" uri="{C3380CC4-5D6E-409C-BE32-E72D297353CC}">
                <c16:uniqueId val="{0000005A-7873-4482-8265-320982B9B0CF}"/>
              </c:ext>
            </c:extLst>
          </c:dPt>
          <c:dPt>
            <c:idx val="45"/>
            <c:invertIfNegative val="0"/>
            <c:bubble3D val="0"/>
            <c:spPr>
              <a:solidFill>
                <a:srgbClr val="FFC000"/>
              </a:solidFill>
            </c:spPr>
            <c:extLst>
              <c:ext xmlns:c16="http://schemas.microsoft.com/office/drawing/2014/chart" uri="{C3380CC4-5D6E-409C-BE32-E72D297353CC}">
                <c16:uniqueId val="{0000005C-7873-4482-8265-320982B9B0CF}"/>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873-4482-8265-320982B9B0C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7873-4482-8265-320982B9B0CF}"/>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873-4482-8265-320982B9B0CF}"/>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7873-4482-8265-320982B9B0CF}"/>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'F51'!$A$8:$B$53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'F51'!$H$8:$H$53</c:f>
              <c:numCache>
                <c:formatCode>0.00</c:formatCode>
                <c:ptCount val="46"/>
                <c:pt idx="0">
                  <c:v>18.598862594677499</c:v>
                </c:pt>
                <c:pt idx="1">
                  <c:v>18.313973729331298</c:v>
                </c:pt>
                <c:pt idx="2">
                  <c:v>18.125128554227</c:v>
                </c:pt>
                <c:pt idx="3">
                  <c:v>18.096066730746902</c:v>
                </c:pt>
                <c:pt idx="4">
                  <c:v>18.0020404456695</c:v>
                </c:pt>
                <c:pt idx="5">
                  <c:v>17.838238559822699</c:v>
                </c:pt>
                <c:pt idx="6">
                  <c:v>17.6678722286971</c:v>
                </c:pt>
                <c:pt idx="7">
                  <c:v>17.667551904928899</c:v>
                </c:pt>
                <c:pt idx="8">
                  <c:v>17.868081746441302</c:v>
                </c:pt>
                <c:pt idx="9">
                  <c:v>17.905492792077499</c:v>
                </c:pt>
                <c:pt idx="10">
                  <c:v>17.834358586079802</c:v>
                </c:pt>
                <c:pt idx="11">
                  <c:v>17.885291865991199</c:v>
                </c:pt>
                <c:pt idx="12">
                  <c:v>18.393241053362001</c:v>
                </c:pt>
                <c:pt idx="13">
                  <c:v>19.031125750766101</c:v>
                </c:pt>
                <c:pt idx="14">
                  <c:v>19.219499056883699</c:v>
                </c:pt>
                <c:pt idx="15">
                  <c:v>19.39703789204</c:v>
                </c:pt>
                <c:pt idx="16">
                  <c:v>19.656710127348799</c:v>
                </c:pt>
                <c:pt idx="17">
                  <c:v>19.8070767446758</c:v>
                </c:pt>
                <c:pt idx="18">
                  <c:v>20.088578940832999</c:v>
                </c:pt>
                <c:pt idx="19">
                  <c:v>20.534579170187602</c:v>
                </c:pt>
                <c:pt idx="20">
                  <c:v>20.725655622620099</c:v>
                </c:pt>
                <c:pt idx="21">
                  <c:v>20.8348605980357</c:v>
                </c:pt>
                <c:pt idx="22">
                  <c:v>20.6323775716337</c:v>
                </c:pt>
                <c:pt idx="23">
                  <c:v>20.171746069501001</c:v>
                </c:pt>
                <c:pt idx="24">
                  <c:v>19.850263670035599</c:v>
                </c:pt>
                <c:pt idx="25">
                  <c:v>20.30126839055</c:v>
                </c:pt>
                <c:pt idx="26">
                  <c:v>20.751488063164999</c:v>
                </c:pt>
                <c:pt idx="27">
                  <c:v>20.5101438925109</c:v>
                </c:pt>
                <c:pt idx="28">
                  <c:v>20.485572452047901</c:v>
                </c:pt>
                <c:pt idx="29">
                  <c:v>20.354313188388801</c:v>
                </c:pt>
                <c:pt idx="30">
                  <c:v>20.3506988530862</c:v>
                </c:pt>
                <c:pt idx="31">
                  <c:v>20.2342724459706</c:v>
                </c:pt>
                <c:pt idx="32">
                  <c:v>20.269048714696499</c:v>
                </c:pt>
                <c:pt idx="33">
                  <c:v>20.117703768393199</c:v>
                </c:pt>
                <c:pt idx="34">
                  <c:v>19.948661363462499</c:v>
                </c:pt>
                <c:pt idx="35">
                  <c:v>19.963039700690899</c:v>
                </c:pt>
                <c:pt idx="36">
                  <c:v>19.945229729336901</c:v>
                </c:pt>
                <c:pt idx="37">
                  <c:v>19.747098472901399</c:v>
                </c:pt>
                <c:pt idx="38">
                  <c:v>18.2095522863833</c:v>
                </c:pt>
                <c:pt idx="39">
                  <c:v>15.5329746156802</c:v>
                </c:pt>
                <c:pt idx="40">
                  <c:v>16.6543382724827</c:v>
                </c:pt>
                <c:pt idx="41">
                  <c:v>17.9892675542497</c:v>
                </c:pt>
                <c:pt idx="42">
                  <c:v>18.830836419394601</c:v>
                </c:pt>
                <c:pt idx="43">
                  <c:v>18.757030890163499</c:v>
                </c:pt>
                <c:pt idx="44">
                  <c:v>18.648170247949199</c:v>
                </c:pt>
                <c:pt idx="45">
                  <c:v>18.392541717000199</c:v>
                </c:pt>
              </c:numCache>
            </c:numRef>
          </c:val>
          <c:extLst>
            <c:ext xmlns:c16="http://schemas.microsoft.com/office/drawing/2014/chart" uri="{C3380CC4-5D6E-409C-BE32-E72D297353CC}">
              <c16:uniqueId val="{0000005D-7873-4482-8265-320982B9B0CF}"/>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F8E5-4C04-A036-4E4BBF8C9AED}"/>
              </c:ext>
            </c:extLst>
          </c:dPt>
          <c:dPt>
            <c:idx val="1"/>
            <c:invertIfNegative val="0"/>
            <c:bubble3D val="0"/>
            <c:extLst>
              <c:ext xmlns:c16="http://schemas.microsoft.com/office/drawing/2014/chart" uri="{C3380CC4-5D6E-409C-BE32-E72D297353CC}">
                <c16:uniqueId val="{00000001-F8E5-4C04-A036-4E4BBF8C9AED}"/>
              </c:ext>
            </c:extLst>
          </c:dPt>
          <c:dPt>
            <c:idx val="2"/>
            <c:invertIfNegative val="0"/>
            <c:bubble3D val="0"/>
            <c:extLst>
              <c:ext xmlns:c16="http://schemas.microsoft.com/office/drawing/2014/chart" uri="{C3380CC4-5D6E-409C-BE32-E72D297353CC}">
                <c16:uniqueId val="{00000002-F8E5-4C04-A036-4E4BBF8C9AED}"/>
              </c:ext>
            </c:extLst>
          </c:dPt>
          <c:dPt>
            <c:idx val="3"/>
            <c:invertIfNegative val="0"/>
            <c:bubble3D val="0"/>
            <c:extLst>
              <c:ext xmlns:c16="http://schemas.microsoft.com/office/drawing/2014/chart" uri="{C3380CC4-5D6E-409C-BE32-E72D297353CC}">
                <c16:uniqueId val="{00000003-F8E5-4C04-A036-4E4BBF8C9AED}"/>
              </c:ext>
            </c:extLst>
          </c:dPt>
          <c:dPt>
            <c:idx val="5"/>
            <c:invertIfNegative val="0"/>
            <c:bubble3D val="0"/>
            <c:extLst>
              <c:ext xmlns:c16="http://schemas.microsoft.com/office/drawing/2014/chart" uri="{C3380CC4-5D6E-409C-BE32-E72D297353CC}">
                <c16:uniqueId val="{00000004-F8E5-4C04-A036-4E4BBF8C9AED}"/>
              </c:ext>
            </c:extLst>
          </c:dPt>
          <c:dPt>
            <c:idx val="6"/>
            <c:invertIfNegative val="0"/>
            <c:bubble3D val="0"/>
            <c:extLst>
              <c:ext xmlns:c16="http://schemas.microsoft.com/office/drawing/2014/chart" uri="{C3380CC4-5D6E-409C-BE32-E72D297353CC}">
                <c16:uniqueId val="{00000005-F8E5-4C04-A036-4E4BBF8C9AED}"/>
              </c:ext>
            </c:extLst>
          </c:dPt>
          <c:dPt>
            <c:idx val="7"/>
            <c:invertIfNegative val="0"/>
            <c:bubble3D val="0"/>
            <c:extLst>
              <c:ext xmlns:c16="http://schemas.microsoft.com/office/drawing/2014/chart" uri="{C3380CC4-5D6E-409C-BE32-E72D297353CC}">
                <c16:uniqueId val="{00000006-F8E5-4C04-A036-4E4BBF8C9AED}"/>
              </c:ext>
            </c:extLst>
          </c:dPt>
          <c:dPt>
            <c:idx val="8"/>
            <c:invertIfNegative val="0"/>
            <c:bubble3D val="0"/>
            <c:spPr>
              <a:solidFill>
                <a:sysClr val="windowText" lastClr="000000">
                  <a:lumMod val="75000"/>
                  <a:lumOff val="25000"/>
                </a:sysClr>
              </a:solidFill>
            </c:spPr>
            <c:extLst>
              <c:ext xmlns:c16="http://schemas.microsoft.com/office/drawing/2014/chart" uri="{C3380CC4-5D6E-409C-BE32-E72D297353CC}">
                <c16:uniqueId val="{00000008-F8E5-4C04-A036-4E4BBF8C9AED}"/>
              </c:ext>
            </c:extLst>
          </c:dPt>
          <c:dPt>
            <c:idx val="10"/>
            <c:invertIfNegative val="0"/>
            <c:bubble3D val="0"/>
            <c:extLst>
              <c:ext xmlns:c16="http://schemas.microsoft.com/office/drawing/2014/chart" uri="{C3380CC4-5D6E-409C-BE32-E72D297353CC}">
                <c16:uniqueId val="{00000009-F8E5-4C04-A036-4E4BBF8C9AED}"/>
              </c:ext>
            </c:extLst>
          </c:dPt>
          <c:dPt>
            <c:idx val="11"/>
            <c:invertIfNegative val="0"/>
            <c:bubble3D val="0"/>
            <c:extLst>
              <c:ext xmlns:c16="http://schemas.microsoft.com/office/drawing/2014/chart" uri="{C3380CC4-5D6E-409C-BE32-E72D297353CC}">
                <c16:uniqueId val="{0000000A-F8E5-4C04-A036-4E4BBF8C9AED}"/>
              </c:ext>
            </c:extLst>
          </c:dPt>
          <c:dPt>
            <c:idx val="12"/>
            <c:invertIfNegative val="0"/>
            <c:bubble3D val="0"/>
            <c:extLst>
              <c:ext xmlns:c16="http://schemas.microsoft.com/office/drawing/2014/chart" uri="{C3380CC4-5D6E-409C-BE32-E72D297353CC}">
                <c16:uniqueId val="{0000000B-F8E5-4C04-A036-4E4BBF8C9AED}"/>
              </c:ext>
            </c:extLst>
          </c:dPt>
          <c:dPt>
            <c:idx val="13"/>
            <c:invertIfNegative val="0"/>
            <c:bubble3D val="0"/>
            <c:extLst>
              <c:ext xmlns:c16="http://schemas.microsoft.com/office/drawing/2014/chart" uri="{C3380CC4-5D6E-409C-BE32-E72D297353CC}">
                <c16:uniqueId val="{0000000C-F8E5-4C04-A036-4E4BBF8C9AED}"/>
              </c:ext>
            </c:extLst>
          </c:dPt>
          <c:dPt>
            <c:idx val="14"/>
            <c:invertIfNegative val="0"/>
            <c:bubble3D val="0"/>
            <c:extLst>
              <c:ext xmlns:c16="http://schemas.microsoft.com/office/drawing/2014/chart" uri="{C3380CC4-5D6E-409C-BE32-E72D297353CC}">
                <c16:uniqueId val="{0000000D-F8E5-4C04-A036-4E4BBF8C9AED}"/>
              </c:ext>
            </c:extLst>
          </c:dPt>
          <c:dPt>
            <c:idx val="15"/>
            <c:invertIfNegative val="0"/>
            <c:bubble3D val="0"/>
            <c:extLst>
              <c:ext xmlns:c16="http://schemas.microsoft.com/office/drawing/2014/chart" uri="{C3380CC4-5D6E-409C-BE32-E72D297353CC}">
                <c16:uniqueId val="{0000000E-F8E5-4C04-A036-4E4BBF8C9AED}"/>
              </c:ext>
            </c:extLst>
          </c:dPt>
          <c:dPt>
            <c:idx val="17"/>
            <c:invertIfNegative val="0"/>
            <c:bubble3D val="0"/>
            <c:extLst>
              <c:ext xmlns:c16="http://schemas.microsoft.com/office/drawing/2014/chart" uri="{C3380CC4-5D6E-409C-BE32-E72D297353CC}">
                <c16:uniqueId val="{0000000F-F8E5-4C04-A036-4E4BBF8C9AED}"/>
              </c:ext>
            </c:extLst>
          </c:dPt>
          <c:dPt>
            <c:idx val="18"/>
            <c:invertIfNegative val="0"/>
            <c:bubble3D val="0"/>
            <c:extLst>
              <c:ext xmlns:c16="http://schemas.microsoft.com/office/drawing/2014/chart" uri="{C3380CC4-5D6E-409C-BE32-E72D297353CC}">
                <c16:uniqueId val="{00000010-F8E5-4C04-A036-4E4BBF8C9AED}"/>
              </c:ext>
            </c:extLst>
          </c:dPt>
          <c:dPt>
            <c:idx val="19"/>
            <c:invertIfNegative val="0"/>
            <c:bubble3D val="0"/>
            <c:extLst>
              <c:ext xmlns:c16="http://schemas.microsoft.com/office/drawing/2014/chart" uri="{C3380CC4-5D6E-409C-BE32-E72D297353CC}">
                <c16:uniqueId val="{00000011-F8E5-4C04-A036-4E4BBF8C9AED}"/>
              </c:ext>
            </c:extLst>
          </c:dPt>
          <c:dPt>
            <c:idx val="20"/>
            <c:invertIfNegative val="0"/>
            <c:bubble3D val="0"/>
            <c:spPr>
              <a:solidFill>
                <a:sysClr val="windowText" lastClr="000000">
                  <a:lumMod val="75000"/>
                  <a:lumOff val="25000"/>
                </a:sysClr>
              </a:solidFill>
            </c:spPr>
            <c:extLst>
              <c:ext xmlns:c16="http://schemas.microsoft.com/office/drawing/2014/chart" uri="{C3380CC4-5D6E-409C-BE32-E72D297353CC}">
                <c16:uniqueId val="{00000013-F8E5-4C04-A036-4E4BBF8C9AED}"/>
              </c:ext>
            </c:extLst>
          </c:dPt>
          <c:dPt>
            <c:idx val="22"/>
            <c:invertIfNegative val="0"/>
            <c:bubble3D val="0"/>
            <c:extLst>
              <c:ext xmlns:c16="http://schemas.microsoft.com/office/drawing/2014/chart" uri="{C3380CC4-5D6E-409C-BE32-E72D297353CC}">
                <c16:uniqueId val="{00000014-F8E5-4C04-A036-4E4BBF8C9AED}"/>
              </c:ext>
            </c:extLst>
          </c:dPt>
          <c:dPt>
            <c:idx val="23"/>
            <c:invertIfNegative val="0"/>
            <c:bubble3D val="0"/>
            <c:extLst>
              <c:ext xmlns:c16="http://schemas.microsoft.com/office/drawing/2014/chart" uri="{C3380CC4-5D6E-409C-BE32-E72D297353CC}">
                <c16:uniqueId val="{00000015-F8E5-4C04-A036-4E4BBF8C9AED}"/>
              </c:ext>
            </c:extLst>
          </c:dPt>
          <c:dPt>
            <c:idx val="24"/>
            <c:invertIfNegative val="0"/>
            <c:bubble3D val="0"/>
            <c:extLst>
              <c:ext xmlns:c16="http://schemas.microsoft.com/office/drawing/2014/chart" uri="{C3380CC4-5D6E-409C-BE32-E72D297353CC}">
                <c16:uniqueId val="{00000016-F8E5-4C04-A036-4E4BBF8C9AED}"/>
              </c:ext>
            </c:extLst>
          </c:dPt>
          <c:dPt>
            <c:idx val="25"/>
            <c:invertIfNegative val="0"/>
            <c:bubble3D val="0"/>
            <c:extLst>
              <c:ext xmlns:c16="http://schemas.microsoft.com/office/drawing/2014/chart" uri="{C3380CC4-5D6E-409C-BE32-E72D297353CC}">
                <c16:uniqueId val="{00000017-F8E5-4C04-A036-4E4BBF8C9AED}"/>
              </c:ext>
            </c:extLst>
          </c:dPt>
          <c:dPt>
            <c:idx val="26"/>
            <c:invertIfNegative val="0"/>
            <c:bubble3D val="0"/>
            <c:extLst>
              <c:ext xmlns:c16="http://schemas.microsoft.com/office/drawing/2014/chart" uri="{C3380CC4-5D6E-409C-BE32-E72D297353CC}">
                <c16:uniqueId val="{00000018-F8E5-4C04-A036-4E4BBF8C9AED}"/>
              </c:ext>
            </c:extLst>
          </c:dPt>
          <c:dPt>
            <c:idx val="27"/>
            <c:invertIfNegative val="0"/>
            <c:bubble3D val="0"/>
            <c:extLst>
              <c:ext xmlns:c16="http://schemas.microsoft.com/office/drawing/2014/chart" uri="{C3380CC4-5D6E-409C-BE32-E72D297353CC}">
                <c16:uniqueId val="{00000019-F8E5-4C04-A036-4E4BBF8C9AED}"/>
              </c:ext>
            </c:extLst>
          </c:dPt>
          <c:dPt>
            <c:idx val="29"/>
            <c:invertIfNegative val="0"/>
            <c:bubble3D val="0"/>
            <c:extLst>
              <c:ext xmlns:c16="http://schemas.microsoft.com/office/drawing/2014/chart" uri="{C3380CC4-5D6E-409C-BE32-E72D297353CC}">
                <c16:uniqueId val="{0000001A-F8E5-4C04-A036-4E4BBF8C9AED}"/>
              </c:ext>
            </c:extLst>
          </c:dPt>
          <c:dPt>
            <c:idx val="30"/>
            <c:invertIfNegative val="0"/>
            <c:bubble3D val="0"/>
            <c:extLst>
              <c:ext xmlns:c16="http://schemas.microsoft.com/office/drawing/2014/chart" uri="{C3380CC4-5D6E-409C-BE32-E72D297353CC}">
                <c16:uniqueId val="{0000001B-F8E5-4C04-A036-4E4BBF8C9AED}"/>
              </c:ext>
            </c:extLst>
          </c:dPt>
          <c:dPt>
            <c:idx val="31"/>
            <c:invertIfNegative val="0"/>
            <c:bubble3D val="0"/>
            <c:extLst>
              <c:ext xmlns:c16="http://schemas.microsoft.com/office/drawing/2014/chart" uri="{C3380CC4-5D6E-409C-BE32-E72D297353CC}">
                <c16:uniqueId val="{0000001C-F8E5-4C04-A036-4E4BBF8C9AED}"/>
              </c:ext>
            </c:extLst>
          </c:dPt>
          <c:dPt>
            <c:idx val="32"/>
            <c:invertIfNegative val="0"/>
            <c:bubble3D val="0"/>
            <c:spPr>
              <a:solidFill>
                <a:sysClr val="windowText" lastClr="000000">
                  <a:lumMod val="75000"/>
                  <a:lumOff val="25000"/>
                </a:sysClr>
              </a:solidFill>
            </c:spPr>
            <c:extLst>
              <c:ext xmlns:c16="http://schemas.microsoft.com/office/drawing/2014/chart" uri="{C3380CC4-5D6E-409C-BE32-E72D297353CC}">
                <c16:uniqueId val="{0000001E-F8E5-4C04-A036-4E4BBF8C9AED}"/>
              </c:ext>
            </c:extLst>
          </c:dPt>
          <c:dPt>
            <c:idx val="33"/>
            <c:invertIfNegative val="0"/>
            <c:bubble3D val="0"/>
            <c:extLst>
              <c:ext xmlns:c16="http://schemas.microsoft.com/office/drawing/2014/chart" uri="{C3380CC4-5D6E-409C-BE32-E72D297353CC}">
                <c16:uniqueId val="{0000001F-F8E5-4C04-A036-4E4BBF8C9AED}"/>
              </c:ext>
            </c:extLst>
          </c:dPt>
          <c:dPt>
            <c:idx val="34"/>
            <c:invertIfNegative val="0"/>
            <c:bubble3D val="0"/>
            <c:extLst>
              <c:ext xmlns:c16="http://schemas.microsoft.com/office/drawing/2014/chart" uri="{C3380CC4-5D6E-409C-BE32-E72D297353CC}">
                <c16:uniqueId val="{00000020-F8E5-4C04-A036-4E4BBF8C9AED}"/>
              </c:ext>
            </c:extLst>
          </c:dPt>
          <c:dPt>
            <c:idx val="35"/>
            <c:invertIfNegative val="0"/>
            <c:bubble3D val="0"/>
            <c:extLst>
              <c:ext xmlns:c16="http://schemas.microsoft.com/office/drawing/2014/chart" uri="{C3380CC4-5D6E-409C-BE32-E72D297353CC}">
                <c16:uniqueId val="{00000021-F8E5-4C04-A036-4E4BBF8C9AED}"/>
              </c:ext>
            </c:extLst>
          </c:dPt>
          <c:dPt>
            <c:idx val="36"/>
            <c:invertIfNegative val="0"/>
            <c:bubble3D val="0"/>
            <c:extLst>
              <c:ext xmlns:c16="http://schemas.microsoft.com/office/drawing/2014/chart" uri="{C3380CC4-5D6E-409C-BE32-E72D297353CC}">
                <c16:uniqueId val="{00000022-F8E5-4C04-A036-4E4BBF8C9AED}"/>
              </c:ext>
            </c:extLst>
          </c:dPt>
          <c:dPt>
            <c:idx val="37"/>
            <c:invertIfNegative val="0"/>
            <c:bubble3D val="0"/>
            <c:extLst>
              <c:ext xmlns:c16="http://schemas.microsoft.com/office/drawing/2014/chart" uri="{C3380CC4-5D6E-409C-BE32-E72D297353CC}">
                <c16:uniqueId val="{00000023-F8E5-4C04-A036-4E4BBF8C9AED}"/>
              </c:ext>
            </c:extLst>
          </c:dPt>
          <c:dPt>
            <c:idx val="38"/>
            <c:invertIfNegative val="0"/>
            <c:bubble3D val="0"/>
            <c:extLst>
              <c:ext xmlns:c16="http://schemas.microsoft.com/office/drawing/2014/chart" uri="{C3380CC4-5D6E-409C-BE32-E72D297353CC}">
                <c16:uniqueId val="{00000024-F8E5-4C04-A036-4E4BBF8C9AED}"/>
              </c:ext>
            </c:extLst>
          </c:dPt>
          <c:dPt>
            <c:idx val="39"/>
            <c:invertIfNegative val="0"/>
            <c:bubble3D val="0"/>
            <c:extLst>
              <c:ext xmlns:c16="http://schemas.microsoft.com/office/drawing/2014/chart" uri="{C3380CC4-5D6E-409C-BE32-E72D297353CC}">
                <c16:uniqueId val="{00000025-F8E5-4C04-A036-4E4BBF8C9AED}"/>
              </c:ext>
            </c:extLst>
          </c:dPt>
          <c:dPt>
            <c:idx val="41"/>
            <c:invertIfNegative val="0"/>
            <c:bubble3D val="0"/>
            <c:extLst>
              <c:ext xmlns:c16="http://schemas.microsoft.com/office/drawing/2014/chart" uri="{C3380CC4-5D6E-409C-BE32-E72D297353CC}">
                <c16:uniqueId val="{00000026-F8E5-4C04-A036-4E4BBF8C9AED}"/>
              </c:ext>
            </c:extLst>
          </c:dPt>
          <c:dPt>
            <c:idx val="42"/>
            <c:invertIfNegative val="0"/>
            <c:bubble3D val="0"/>
            <c:extLst>
              <c:ext xmlns:c16="http://schemas.microsoft.com/office/drawing/2014/chart" uri="{C3380CC4-5D6E-409C-BE32-E72D297353CC}">
                <c16:uniqueId val="{00000027-F8E5-4C04-A036-4E4BBF8C9AED}"/>
              </c:ext>
            </c:extLst>
          </c:dPt>
          <c:dPt>
            <c:idx val="43"/>
            <c:invertIfNegative val="0"/>
            <c:bubble3D val="0"/>
            <c:extLst>
              <c:ext xmlns:c16="http://schemas.microsoft.com/office/drawing/2014/chart" uri="{C3380CC4-5D6E-409C-BE32-E72D297353CC}">
                <c16:uniqueId val="{00000028-F8E5-4C04-A036-4E4BBF8C9AED}"/>
              </c:ext>
            </c:extLst>
          </c:dPt>
          <c:dPt>
            <c:idx val="44"/>
            <c:invertIfNegative val="0"/>
            <c:bubble3D val="0"/>
            <c:spPr>
              <a:solidFill>
                <a:sysClr val="windowText" lastClr="000000">
                  <a:lumMod val="75000"/>
                  <a:lumOff val="25000"/>
                </a:sysClr>
              </a:solidFill>
            </c:spPr>
            <c:extLst>
              <c:ext xmlns:c16="http://schemas.microsoft.com/office/drawing/2014/chart" uri="{C3380CC4-5D6E-409C-BE32-E72D297353CC}">
                <c16:uniqueId val="{0000002A-F8E5-4C04-A036-4E4BBF8C9AED}"/>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E5-4C04-A036-4E4BBF8C9AE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E5-4C04-A036-4E4BBF8C9AED}"/>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8E5-4C04-A036-4E4BBF8C9AED}"/>
                </c:ext>
              </c:extLst>
            </c:dLbl>
            <c:dLbl>
              <c:idx val="4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8E5-4C04-A036-4E4BBF8C9AED}"/>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'F51'!$A$8:$B$52</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2017</c:v>
                  </c:pt>
                  <c:pt idx="12">
                    <c:v>2018</c:v>
                  </c:pt>
                  <c:pt idx="24">
                    <c:v>2019</c:v>
                  </c:pt>
                  <c:pt idx="36">
                    <c:v>2020</c:v>
                  </c:pt>
                </c:lvl>
              </c:multiLvlStrCache>
            </c:multiLvlStrRef>
          </c:cat>
          <c:val>
            <c:numRef>
              <c:f>'F51'!$G$8:$G$52</c:f>
              <c:numCache>
                <c:formatCode>0.00</c:formatCode>
                <c:ptCount val="45"/>
                <c:pt idx="0">
                  <c:v>19.123433830056801</c:v>
                </c:pt>
                <c:pt idx="1">
                  <c:v>18.999750700438099</c:v>
                </c:pt>
                <c:pt idx="2">
                  <c:v>18.781046418392101</c:v>
                </c:pt>
                <c:pt idx="3">
                  <c:v>18.7593646327811</c:v>
                </c:pt>
                <c:pt idx="4">
                  <c:v>18.647886669515</c:v>
                </c:pt>
                <c:pt idx="5">
                  <c:v>18.462084085610201</c:v>
                </c:pt>
                <c:pt idx="6">
                  <c:v>18.289096092959699</c:v>
                </c:pt>
                <c:pt idx="7">
                  <c:v>18.271462759756002</c:v>
                </c:pt>
                <c:pt idx="8">
                  <c:v>18.4672307273405</c:v>
                </c:pt>
                <c:pt idx="9">
                  <c:v>18.496316183227599</c:v>
                </c:pt>
                <c:pt idx="10">
                  <c:v>18.395966943219399</c:v>
                </c:pt>
                <c:pt idx="11">
                  <c:v>18.451831458992601</c:v>
                </c:pt>
                <c:pt idx="12">
                  <c:v>19.0310448487405</c:v>
                </c:pt>
                <c:pt idx="13">
                  <c:v>19.834995391667</c:v>
                </c:pt>
                <c:pt idx="14">
                  <c:v>20.038705276812699</c:v>
                </c:pt>
                <c:pt idx="15">
                  <c:v>20.2033974387044</c:v>
                </c:pt>
                <c:pt idx="16">
                  <c:v>20.494522403834701</c:v>
                </c:pt>
                <c:pt idx="17">
                  <c:v>20.7331391925653</c:v>
                </c:pt>
                <c:pt idx="18">
                  <c:v>20.924956987709901</c:v>
                </c:pt>
                <c:pt idx="19">
                  <c:v>21.2523701602782</c:v>
                </c:pt>
                <c:pt idx="20">
                  <c:v>21.442954023640699</c:v>
                </c:pt>
                <c:pt idx="21">
                  <c:v>21.597444364152601</c:v>
                </c:pt>
                <c:pt idx="22">
                  <c:v>21.460703095482</c:v>
                </c:pt>
                <c:pt idx="23">
                  <c:v>21.0661645834405</c:v>
                </c:pt>
                <c:pt idx="24">
                  <c:v>20.986317114600901</c:v>
                </c:pt>
                <c:pt idx="25">
                  <c:v>21.423021023002299</c:v>
                </c:pt>
                <c:pt idx="26">
                  <c:v>21.838084992936398</c:v>
                </c:pt>
                <c:pt idx="27">
                  <c:v>21.7050948446362</c:v>
                </c:pt>
                <c:pt idx="28">
                  <c:v>21.7704042014491</c:v>
                </c:pt>
                <c:pt idx="29">
                  <c:v>21.6067798631831</c:v>
                </c:pt>
                <c:pt idx="30">
                  <c:v>21.536232008652501</c:v>
                </c:pt>
                <c:pt idx="31">
                  <c:v>21.391978368249202</c:v>
                </c:pt>
                <c:pt idx="32">
                  <c:v>21.3160997327841</c:v>
                </c:pt>
                <c:pt idx="33">
                  <c:v>21.1804776412324</c:v>
                </c:pt>
                <c:pt idx="34">
                  <c:v>21.000731995856299</c:v>
                </c:pt>
                <c:pt idx="35">
                  <c:v>21.022933536384301</c:v>
                </c:pt>
                <c:pt idx="36">
                  <c:v>21.028767961218001</c:v>
                </c:pt>
                <c:pt idx="37">
                  <c:v>20.788031565137501</c:v>
                </c:pt>
                <c:pt idx="38">
                  <c:v>19.355867477008299</c:v>
                </c:pt>
                <c:pt idx="39">
                  <c:v>16.4729914719547</c:v>
                </c:pt>
                <c:pt idx="40">
                  <c:v>17.452562618044901</c:v>
                </c:pt>
                <c:pt idx="41">
                  <c:v>18.721937784057701</c:v>
                </c:pt>
                <c:pt idx="42">
                  <c:v>19.627931916431699</c:v>
                </c:pt>
                <c:pt idx="43">
                  <c:v>19.515031398843199</c:v>
                </c:pt>
                <c:pt idx="44">
                  <c:v>19.332681621508701</c:v>
                </c:pt>
              </c:numCache>
            </c:numRef>
          </c:val>
          <c:extLst>
            <c:ext xmlns:c16="http://schemas.microsoft.com/office/drawing/2014/chart" uri="{C3380CC4-5D6E-409C-BE32-E72D297353CC}">
              <c16:uniqueId val="{0000002B-F8E5-4C04-A036-4E4BBF8C9AED}"/>
            </c:ext>
          </c:extLst>
        </c:ser>
        <c:ser>
          <c:idx val="1"/>
          <c:order val="1"/>
          <c:tx>
            <c:strRef>
              <c:f>'F51'!$H$7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C-F8E5-4C04-A036-4E4BBF8C9AED}"/>
              </c:ext>
            </c:extLst>
          </c:dPt>
          <c:dPt>
            <c:idx val="1"/>
            <c:invertIfNegative val="0"/>
            <c:bubble3D val="0"/>
            <c:extLst>
              <c:ext xmlns:c16="http://schemas.microsoft.com/office/drawing/2014/chart" uri="{C3380CC4-5D6E-409C-BE32-E72D297353CC}">
                <c16:uniqueId val="{0000002D-F8E5-4C04-A036-4E4BBF8C9AED}"/>
              </c:ext>
            </c:extLst>
          </c:dPt>
          <c:dPt>
            <c:idx val="2"/>
            <c:invertIfNegative val="0"/>
            <c:bubble3D val="0"/>
            <c:extLst>
              <c:ext xmlns:c16="http://schemas.microsoft.com/office/drawing/2014/chart" uri="{C3380CC4-5D6E-409C-BE32-E72D297353CC}">
                <c16:uniqueId val="{0000002E-F8E5-4C04-A036-4E4BBF8C9AED}"/>
              </c:ext>
            </c:extLst>
          </c:dPt>
          <c:dPt>
            <c:idx val="3"/>
            <c:invertIfNegative val="0"/>
            <c:bubble3D val="0"/>
            <c:extLst>
              <c:ext xmlns:c16="http://schemas.microsoft.com/office/drawing/2014/chart" uri="{C3380CC4-5D6E-409C-BE32-E72D297353CC}">
                <c16:uniqueId val="{0000002F-F8E5-4C04-A036-4E4BBF8C9AED}"/>
              </c:ext>
            </c:extLst>
          </c:dPt>
          <c:dPt>
            <c:idx val="5"/>
            <c:invertIfNegative val="0"/>
            <c:bubble3D val="0"/>
            <c:extLst>
              <c:ext xmlns:c16="http://schemas.microsoft.com/office/drawing/2014/chart" uri="{C3380CC4-5D6E-409C-BE32-E72D297353CC}">
                <c16:uniqueId val="{00000030-F8E5-4C04-A036-4E4BBF8C9AED}"/>
              </c:ext>
            </c:extLst>
          </c:dPt>
          <c:dPt>
            <c:idx val="6"/>
            <c:invertIfNegative val="0"/>
            <c:bubble3D val="0"/>
            <c:extLst>
              <c:ext xmlns:c16="http://schemas.microsoft.com/office/drawing/2014/chart" uri="{C3380CC4-5D6E-409C-BE32-E72D297353CC}">
                <c16:uniqueId val="{00000031-F8E5-4C04-A036-4E4BBF8C9AED}"/>
              </c:ext>
            </c:extLst>
          </c:dPt>
          <c:dPt>
            <c:idx val="7"/>
            <c:invertIfNegative val="0"/>
            <c:bubble3D val="0"/>
            <c:extLst>
              <c:ext xmlns:c16="http://schemas.microsoft.com/office/drawing/2014/chart" uri="{C3380CC4-5D6E-409C-BE32-E72D297353CC}">
                <c16:uniqueId val="{00000032-F8E5-4C04-A036-4E4BBF8C9AED}"/>
              </c:ext>
            </c:extLst>
          </c:dPt>
          <c:dPt>
            <c:idx val="8"/>
            <c:invertIfNegative val="0"/>
            <c:bubble3D val="0"/>
            <c:spPr>
              <a:solidFill>
                <a:srgbClr val="FFC000"/>
              </a:solidFill>
            </c:spPr>
            <c:extLst>
              <c:ext xmlns:c16="http://schemas.microsoft.com/office/drawing/2014/chart" uri="{C3380CC4-5D6E-409C-BE32-E72D297353CC}">
                <c16:uniqueId val="{00000034-F8E5-4C04-A036-4E4BBF8C9AED}"/>
              </c:ext>
            </c:extLst>
          </c:dPt>
          <c:dPt>
            <c:idx val="10"/>
            <c:invertIfNegative val="0"/>
            <c:bubble3D val="0"/>
            <c:extLst>
              <c:ext xmlns:c16="http://schemas.microsoft.com/office/drawing/2014/chart" uri="{C3380CC4-5D6E-409C-BE32-E72D297353CC}">
                <c16:uniqueId val="{00000035-F8E5-4C04-A036-4E4BBF8C9AED}"/>
              </c:ext>
            </c:extLst>
          </c:dPt>
          <c:dPt>
            <c:idx val="11"/>
            <c:invertIfNegative val="0"/>
            <c:bubble3D val="0"/>
            <c:extLst>
              <c:ext xmlns:c16="http://schemas.microsoft.com/office/drawing/2014/chart" uri="{C3380CC4-5D6E-409C-BE32-E72D297353CC}">
                <c16:uniqueId val="{00000036-F8E5-4C04-A036-4E4BBF8C9AED}"/>
              </c:ext>
            </c:extLst>
          </c:dPt>
          <c:dPt>
            <c:idx val="12"/>
            <c:invertIfNegative val="0"/>
            <c:bubble3D val="0"/>
            <c:extLst>
              <c:ext xmlns:c16="http://schemas.microsoft.com/office/drawing/2014/chart" uri="{C3380CC4-5D6E-409C-BE32-E72D297353CC}">
                <c16:uniqueId val="{00000037-F8E5-4C04-A036-4E4BBF8C9AED}"/>
              </c:ext>
            </c:extLst>
          </c:dPt>
          <c:dPt>
            <c:idx val="13"/>
            <c:invertIfNegative val="0"/>
            <c:bubble3D val="0"/>
            <c:extLst>
              <c:ext xmlns:c16="http://schemas.microsoft.com/office/drawing/2014/chart" uri="{C3380CC4-5D6E-409C-BE32-E72D297353CC}">
                <c16:uniqueId val="{00000038-F8E5-4C04-A036-4E4BBF8C9AED}"/>
              </c:ext>
            </c:extLst>
          </c:dPt>
          <c:dPt>
            <c:idx val="14"/>
            <c:invertIfNegative val="0"/>
            <c:bubble3D val="0"/>
            <c:extLst>
              <c:ext xmlns:c16="http://schemas.microsoft.com/office/drawing/2014/chart" uri="{C3380CC4-5D6E-409C-BE32-E72D297353CC}">
                <c16:uniqueId val="{00000039-F8E5-4C04-A036-4E4BBF8C9AED}"/>
              </c:ext>
            </c:extLst>
          </c:dPt>
          <c:dPt>
            <c:idx val="15"/>
            <c:invertIfNegative val="0"/>
            <c:bubble3D val="0"/>
            <c:extLst>
              <c:ext xmlns:c16="http://schemas.microsoft.com/office/drawing/2014/chart" uri="{C3380CC4-5D6E-409C-BE32-E72D297353CC}">
                <c16:uniqueId val="{0000003A-F8E5-4C04-A036-4E4BBF8C9AED}"/>
              </c:ext>
            </c:extLst>
          </c:dPt>
          <c:dPt>
            <c:idx val="17"/>
            <c:invertIfNegative val="0"/>
            <c:bubble3D val="0"/>
            <c:extLst>
              <c:ext xmlns:c16="http://schemas.microsoft.com/office/drawing/2014/chart" uri="{C3380CC4-5D6E-409C-BE32-E72D297353CC}">
                <c16:uniqueId val="{0000003B-F8E5-4C04-A036-4E4BBF8C9AED}"/>
              </c:ext>
            </c:extLst>
          </c:dPt>
          <c:dPt>
            <c:idx val="18"/>
            <c:invertIfNegative val="0"/>
            <c:bubble3D val="0"/>
            <c:extLst>
              <c:ext xmlns:c16="http://schemas.microsoft.com/office/drawing/2014/chart" uri="{C3380CC4-5D6E-409C-BE32-E72D297353CC}">
                <c16:uniqueId val="{0000003C-F8E5-4C04-A036-4E4BBF8C9AED}"/>
              </c:ext>
            </c:extLst>
          </c:dPt>
          <c:dPt>
            <c:idx val="19"/>
            <c:invertIfNegative val="0"/>
            <c:bubble3D val="0"/>
            <c:extLst>
              <c:ext xmlns:c16="http://schemas.microsoft.com/office/drawing/2014/chart" uri="{C3380CC4-5D6E-409C-BE32-E72D297353CC}">
                <c16:uniqueId val="{0000003D-F8E5-4C04-A036-4E4BBF8C9AED}"/>
              </c:ext>
            </c:extLst>
          </c:dPt>
          <c:dPt>
            <c:idx val="20"/>
            <c:invertIfNegative val="0"/>
            <c:bubble3D val="0"/>
            <c:extLst>
              <c:ext xmlns:c16="http://schemas.microsoft.com/office/drawing/2014/chart" uri="{C3380CC4-5D6E-409C-BE32-E72D297353CC}">
                <c16:uniqueId val="{0000003E-F8E5-4C04-A036-4E4BBF8C9AED}"/>
              </c:ext>
            </c:extLst>
          </c:dPt>
          <c:dPt>
            <c:idx val="22"/>
            <c:invertIfNegative val="0"/>
            <c:bubble3D val="0"/>
            <c:extLst>
              <c:ext xmlns:c16="http://schemas.microsoft.com/office/drawing/2014/chart" uri="{C3380CC4-5D6E-409C-BE32-E72D297353CC}">
                <c16:uniqueId val="{0000003F-F8E5-4C04-A036-4E4BBF8C9AED}"/>
              </c:ext>
            </c:extLst>
          </c:dPt>
          <c:dPt>
            <c:idx val="23"/>
            <c:invertIfNegative val="0"/>
            <c:bubble3D val="0"/>
            <c:extLst>
              <c:ext xmlns:c16="http://schemas.microsoft.com/office/drawing/2014/chart" uri="{C3380CC4-5D6E-409C-BE32-E72D297353CC}">
                <c16:uniqueId val="{00000040-F8E5-4C04-A036-4E4BBF8C9AED}"/>
              </c:ext>
            </c:extLst>
          </c:dPt>
          <c:dPt>
            <c:idx val="24"/>
            <c:invertIfNegative val="0"/>
            <c:bubble3D val="0"/>
            <c:extLst>
              <c:ext xmlns:c16="http://schemas.microsoft.com/office/drawing/2014/chart" uri="{C3380CC4-5D6E-409C-BE32-E72D297353CC}">
                <c16:uniqueId val="{00000041-F8E5-4C04-A036-4E4BBF8C9AED}"/>
              </c:ext>
            </c:extLst>
          </c:dPt>
          <c:dPt>
            <c:idx val="25"/>
            <c:invertIfNegative val="0"/>
            <c:bubble3D val="0"/>
            <c:extLst>
              <c:ext xmlns:c16="http://schemas.microsoft.com/office/drawing/2014/chart" uri="{C3380CC4-5D6E-409C-BE32-E72D297353CC}">
                <c16:uniqueId val="{00000042-F8E5-4C04-A036-4E4BBF8C9AED}"/>
              </c:ext>
            </c:extLst>
          </c:dPt>
          <c:dPt>
            <c:idx val="26"/>
            <c:invertIfNegative val="0"/>
            <c:bubble3D val="0"/>
            <c:extLst>
              <c:ext xmlns:c16="http://schemas.microsoft.com/office/drawing/2014/chart" uri="{C3380CC4-5D6E-409C-BE32-E72D297353CC}">
                <c16:uniqueId val="{00000043-F8E5-4C04-A036-4E4BBF8C9AED}"/>
              </c:ext>
            </c:extLst>
          </c:dPt>
          <c:dPt>
            <c:idx val="27"/>
            <c:invertIfNegative val="0"/>
            <c:bubble3D val="0"/>
            <c:extLst>
              <c:ext xmlns:c16="http://schemas.microsoft.com/office/drawing/2014/chart" uri="{C3380CC4-5D6E-409C-BE32-E72D297353CC}">
                <c16:uniqueId val="{00000044-F8E5-4C04-A036-4E4BBF8C9AED}"/>
              </c:ext>
            </c:extLst>
          </c:dPt>
          <c:dPt>
            <c:idx val="29"/>
            <c:invertIfNegative val="0"/>
            <c:bubble3D val="0"/>
            <c:extLst>
              <c:ext xmlns:c16="http://schemas.microsoft.com/office/drawing/2014/chart" uri="{C3380CC4-5D6E-409C-BE32-E72D297353CC}">
                <c16:uniqueId val="{00000045-F8E5-4C04-A036-4E4BBF8C9AED}"/>
              </c:ext>
            </c:extLst>
          </c:dPt>
          <c:dPt>
            <c:idx val="30"/>
            <c:invertIfNegative val="0"/>
            <c:bubble3D val="0"/>
            <c:extLst>
              <c:ext xmlns:c16="http://schemas.microsoft.com/office/drawing/2014/chart" uri="{C3380CC4-5D6E-409C-BE32-E72D297353CC}">
                <c16:uniqueId val="{00000046-F8E5-4C04-A036-4E4BBF8C9AED}"/>
              </c:ext>
            </c:extLst>
          </c:dPt>
          <c:dPt>
            <c:idx val="31"/>
            <c:invertIfNegative val="0"/>
            <c:bubble3D val="0"/>
            <c:extLst>
              <c:ext xmlns:c16="http://schemas.microsoft.com/office/drawing/2014/chart" uri="{C3380CC4-5D6E-409C-BE32-E72D297353CC}">
                <c16:uniqueId val="{00000047-F8E5-4C04-A036-4E4BBF8C9AED}"/>
              </c:ext>
            </c:extLst>
          </c:dPt>
          <c:dPt>
            <c:idx val="32"/>
            <c:invertIfNegative val="0"/>
            <c:bubble3D val="0"/>
            <c:extLst>
              <c:ext xmlns:c16="http://schemas.microsoft.com/office/drawing/2014/chart" uri="{C3380CC4-5D6E-409C-BE32-E72D297353CC}">
                <c16:uniqueId val="{00000048-F8E5-4C04-A036-4E4BBF8C9AED}"/>
              </c:ext>
            </c:extLst>
          </c:dPt>
          <c:dPt>
            <c:idx val="33"/>
            <c:invertIfNegative val="0"/>
            <c:bubble3D val="0"/>
            <c:extLst>
              <c:ext xmlns:c16="http://schemas.microsoft.com/office/drawing/2014/chart" uri="{C3380CC4-5D6E-409C-BE32-E72D297353CC}">
                <c16:uniqueId val="{00000049-F8E5-4C04-A036-4E4BBF8C9AED}"/>
              </c:ext>
            </c:extLst>
          </c:dPt>
          <c:dPt>
            <c:idx val="34"/>
            <c:invertIfNegative val="0"/>
            <c:bubble3D val="0"/>
            <c:extLst>
              <c:ext xmlns:c16="http://schemas.microsoft.com/office/drawing/2014/chart" uri="{C3380CC4-5D6E-409C-BE32-E72D297353CC}">
                <c16:uniqueId val="{0000004A-F8E5-4C04-A036-4E4BBF8C9AED}"/>
              </c:ext>
            </c:extLst>
          </c:dPt>
          <c:dPt>
            <c:idx val="35"/>
            <c:invertIfNegative val="0"/>
            <c:bubble3D val="0"/>
            <c:extLst>
              <c:ext xmlns:c16="http://schemas.microsoft.com/office/drawing/2014/chart" uri="{C3380CC4-5D6E-409C-BE32-E72D297353CC}">
                <c16:uniqueId val="{0000004B-F8E5-4C04-A036-4E4BBF8C9AED}"/>
              </c:ext>
            </c:extLst>
          </c:dPt>
          <c:dPt>
            <c:idx val="36"/>
            <c:invertIfNegative val="0"/>
            <c:bubble3D val="0"/>
            <c:extLst>
              <c:ext xmlns:c16="http://schemas.microsoft.com/office/drawing/2014/chart" uri="{C3380CC4-5D6E-409C-BE32-E72D297353CC}">
                <c16:uniqueId val="{0000004C-F8E5-4C04-A036-4E4BBF8C9AED}"/>
              </c:ext>
            </c:extLst>
          </c:dPt>
          <c:dPt>
            <c:idx val="37"/>
            <c:invertIfNegative val="0"/>
            <c:bubble3D val="0"/>
            <c:extLst>
              <c:ext xmlns:c16="http://schemas.microsoft.com/office/drawing/2014/chart" uri="{C3380CC4-5D6E-409C-BE32-E72D297353CC}">
                <c16:uniqueId val="{0000004D-F8E5-4C04-A036-4E4BBF8C9AED}"/>
              </c:ext>
            </c:extLst>
          </c:dPt>
          <c:dPt>
            <c:idx val="38"/>
            <c:invertIfNegative val="0"/>
            <c:bubble3D val="0"/>
            <c:extLst>
              <c:ext xmlns:c16="http://schemas.microsoft.com/office/drawing/2014/chart" uri="{C3380CC4-5D6E-409C-BE32-E72D297353CC}">
                <c16:uniqueId val="{0000004E-F8E5-4C04-A036-4E4BBF8C9AED}"/>
              </c:ext>
            </c:extLst>
          </c:dPt>
          <c:dPt>
            <c:idx val="39"/>
            <c:invertIfNegative val="0"/>
            <c:bubble3D val="0"/>
            <c:extLst>
              <c:ext xmlns:c16="http://schemas.microsoft.com/office/drawing/2014/chart" uri="{C3380CC4-5D6E-409C-BE32-E72D297353CC}">
                <c16:uniqueId val="{0000004F-F8E5-4C04-A036-4E4BBF8C9AED}"/>
              </c:ext>
            </c:extLst>
          </c:dPt>
          <c:dPt>
            <c:idx val="41"/>
            <c:invertIfNegative val="0"/>
            <c:bubble3D val="0"/>
            <c:extLst>
              <c:ext xmlns:c16="http://schemas.microsoft.com/office/drawing/2014/chart" uri="{C3380CC4-5D6E-409C-BE32-E72D297353CC}">
                <c16:uniqueId val="{00000050-F8E5-4C04-A036-4E4BBF8C9AED}"/>
              </c:ext>
            </c:extLst>
          </c:dPt>
          <c:dPt>
            <c:idx val="42"/>
            <c:invertIfNegative val="0"/>
            <c:bubble3D val="0"/>
            <c:extLst>
              <c:ext xmlns:c16="http://schemas.microsoft.com/office/drawing/2014/chart" uri="{C3380CC4-5D6E-409C-BE32-E72D297353CC}">
                <c16:uniqueId val="{00000051-F8E5-4C04-A036-4E4BBF8C9AED}"/>
              </c:ext>
            </c:extLst>
          </c:dPt>
          <c:dPt>
            <c:idx val="43"/>
            <c:invertIfNegative val="0"/>
            <c:bubble3D val="0"/>
            <c:extLst>
              <c:ext xmlns:c16="http://schemas.microsoft.com/office/drawing/2014/chart" uri="{C3380CC4-5D6E-409C-BE32-E72D297353CC}">
                <c16:uniqueId val="{00000052-F8E5-4C04-A036-4E4BBF8C9AED}"/>
              </c:ext>
            </c:extLst>
          </c:dPt>
          <c:dPt>
            <c:idx val="44"/>
            <c:invertIfNegative val="0"/>
            <c:bubble3D val="0"/>
            <c:extLst>
              <c:ext xmlns:c16="http://schemas.microsoft.com/office/drawing/2014/chart" uri="{C3380CC4-5D6E-409C-BE32-E72D297353CC}">
                <c16:uniqueId val="{00000053-F8E5-4C04-A036-4E4BBF8C9AED}"/>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8E5-4C04-A036-4E4BBF8C9AE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8E5-4C04-A036-4E4BBF8C9AED}"/>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F8E5-4C04-A036-4E4BBF8C9AED}"/>
                </c:ext>
              </c:extLst>
            </c:dLbl>
            <c:dLbl>
              <c:idx val="4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F8E5-4C04-A036-4E4BBF8C9AED}"/>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'F51'!$H$8:$H$52</c:f>
              <c:numCache>
                <c:formatCode>0.00</c:formatCode>
                <c:ptCount val="45"/>
                <c:pt idx="0">
                  <c:v>18.598862594677499</c:v>
                </c:pt>
                <c:pt idx="1">
                  <c:v>18.313973729331298</c:v>
                </c:pt>
                <c:pt idx="2">
                  <c:v>18.125128554227</c:v>
                </c:pt>
                <c:pt idx="3">
                  <c:v>18.096066730746902</c:v>
                </c:pt>
                <c:pt idx="4">
                  <c:v>18.0020404456695</c:v>
                </c:pt>
                <c:pt idx="5">
                  <c:v>17.838238559822699</c:v>
                </c:pt>
                <c:pt idx="6">
                  <c:v>17.6678722286971</c:v>
                </c:pt>
                <c:pt idx="7">
                  <c:v>17.667551904928899</c:v>
                </c:pt>
                <c:pt idx="8">
                  <c:v>17.868081746441302</c:v>
                </c:pt>
                <c:pt idx="9">
                  <c:v>17.905492792077499</c:v>
                </c:pt>
                <c:pt idx="10">
                  <c:v>17.834358586079802</c:v>
                </c:pt>
                <c:pt idx="11">
                  <c:v>17.885291865991199</c:v>
                </c:pt>
                <c:pt idx="12">
                  <c:v>18.393241053362001</c:v>
                </c:pt>
                <c:pt idx="13">
                  <c:v>19.031125750766101</c:v>
                </c:pt>
                <c:pt idx="14">
                  <c:v>19.219499056883699</c:v>
                </c:pt>
                <c:pt idx="15">
                  <c:v>19.39703789204</c:v>
                </c:pt>
                <c:pt idx="16">
                  <c:v>19.656710127348799</c:v>
                </c:pt>
                <c:pt idx="17">
                  <c:v>19.8070767446758</c:v>
                </c:pt>
                <c:pt idx="18">
                  <c:v>20.088578940832999</c:v>
                </c:pt>
                <c:pt idx="19">
                  <c:v>20.534579170187602</c:v>
                </c:pt>
                <c:pt idx="20">
                  <c:v>20.725655622620099</c:v>
                </c:pt>
                <c:pt idx="21">
                  <c:v>20.8348605980357</c:v>
                </c:pt>
                <c:pt idx="22">
                  <c:v>20.6323775716337</c:v>
                </c:pt>
                <c:pt idx="23">
                  <c:v>20.171746069501001</c:v>
                </c:pt>
                <c:pt idx="24">
                  <c:v>19.850263670035599</c:v>
                </c:pt>
                <c:pt idx="25">
                  <c:v>20.30126839055</c:v>
                </c:pt>
                <c:pt idx="26">
                  <c:v>20.751488063164999</c:v>
                </c:pt>
                <c:pt idx="27">
                  <c:v>20.5101438925109</c:v>
                </c:pt>
                <c:pt idx="28">
                  <c:v>20.485572452047901</c:v>
                </c:pt>
                <c:pt idx="29">
                  <c:v>20.354313188388801</c:v>
                </c:pt>
                <c:pt idx="30">
                  <c:v>20.3506988530862</c:v>
                </c:pt>
                <c:pt idx="31">
                  <c:v>20.2342724459706</c:v>
                </c:pt>
                <c:pt idx="32">
                  <c:v>20.269048714696499</c:v>
                </c:pt>
                <c:pt idx="33">
                  <c:v>20.117703768393199</c:v>
                </c:pt>
                <c:pt idx="34">
                  <c:v>19.948661363462499</c:v>
                </c:pt>
                <c:pt idx="35">
                  <c:v>19.963039700690899</c:v>
                </c:pt>
                <c:pt idx="36">
                  <c:v>19.945229729336901</c:v>
                </c:pt>
                <c:pt idx="37">
                  <c:v>19.747098472901399</c:v>
                </c:pt>
                <c:pt idx="38">
                  <c:v>18.2095522863833</c:v>
                </c:pt>
                <c:pt idx="39">
                  <c:v>15.5329746156802</c:v>
                </c:pt>
                <c:pt idx="40">
                  <c:v>16.6543382724827</c:v>
                </c:pt>
                <c:pt idx="41">
                  <c:v>17.9892675542497</c:v>
                </c:pt>
                <c:pt idx="42">
                  <c:v>18.830836419394601</c:v>
                </c:pt>
                <c:pt idx="43">
                  <c:v>18.757030890163499</c:v>
                </c:pt>
                <c:pt idx="44">
                  <c:v>18.648170247949199</c:v>
                </c:pt>
              </c:numCache>
            </c:numRef>
          </c:val>
          <c:extLst>
            <c:ext xmlns:c16="http://schemas.microsoft.com/office/drawing/2014/chart" uri="{C3380CC4-5D6E-409C-BE32-E72D297353CC}">
              <c16:uniqueId val="{00000054-F8E5-4C04-A036-4E4BBF8C9AED}"/>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'F52'!$G$7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BD6F-4B8C-8D91-AA98EC94E0D6}"/>
              </c:ext>
            </c:extLst>
          </c:dPt>
          <c:dPt>
            <c:idx val="1"/>
            <c:invertIfNegative val="0"/>
            <c:bubble3D val="0"/>
            <c:extLst>
              <c:ext xmlns:c16="http://schemas.microsoft.com/office/drawing/2014/chart" uri="{C3380CC4-5D6E-409C-BE32-E72D297353CC}">
                <c16:uniqueId val="{00000001-BD6F-4B8C-8D91-AA98EC94E0D6}"/>
              </c:ext>
            </c:extLst>
          </c:dPt>
          <c:dPt>
            <c:idx val="2"/>
            <c:invertIfNegative val="0"/>
            <c:bubble3D val="0"/>
            <c:extLst>
              <c:ext xmlns:c16="http://schemas.microsoft.com/office/drawing/2014/chart" uri="{C3380CC4-5D6E-409C-BE32-E72D297353CC}">
                <c16:uniqueId val="{00000002-BD6F-4B8C-8D91-AA98EC94E0D6}"/>
              </c:ext>
            </c:extLst>
          </c:dPt>
          <c:dPt>
            <c:idx val="3"/>
            <c:invertIfNegative val="0"/>
            <c:bubble3D val="0"/>
            <c:extLst>
              <c:ext xmlns:c16="http://schemas.microsoft.com/office/drawing/2014/chart" uri="{C3380CC4-5D6E-409C-BE32-E72D297353CC}">
                <c16:uniqueId val="{00000003-BD6F-4B8C-8D91-AA98EC94E0D6}"/>
              </c:ext>
            </c:extLst>
          </c:dPt>
          <c:dPt>
            <c:idx val="5"/>
            <c:invertIfNegative val="0"/>
            <c:bubble3D val="0"/>
            <c:extLst>
              <c:ext xmlns:c16="http://schemas.microsoft.com/office/drawing/2014/chart" uri="{C3380CC4-5D6E-409C-BE32-E72D297353CC}">
                <c16:uniqueId val="{00000004-BD6F-4B8C-8D91-AA98EC94E0D6}"/>
              </c:ext>
            </c:extLst>
          </c:dPt>
          <c:dPt>
            <c:idx val="6"/>
            <c:invertIfNegative val="0"/>
            <c:bubble3D val="0"/>
            <c:extLst>
              <c:ext xmlns:c16="http://schemas.microsoft.com/office/drawing/2014/chart" uri="{C3380CC4-5D6E-409C-BE32-E72D297353CC}">
                <c16:uniqueId val="{00000005-BD6F-4B8C-8D91-AA98EC94E0D6}"/>
              </c:ext>
            </c:extLst>
          </c:dPt>
          <c:dPt>
            <c:idx val="7"/>
            <c:invertIfNegative val="0"/>
            <c:bubble3D val="0"/>
            <c:extLst>
              <c:ext xmlns:c16="http://schemas.microsoft.com/office/drawing/2014/chart" uri="{C3380CC4-5D6E-409C-BE32-E72D297353CC}">
                <c16:uniqueId val="{00000006-BD6F-4B8C-8D91-AA98EC94E0D6}"/>
              </c:ext>
            </c:extLst>
          </c:dPt>
          <c:dPt>
            <c:idx val="8"/>
            <c:invertIfNegative val="0"/>
            <c:bubble3D val="0"/>
            <c:extLst>
              <c:ext xmlns:c16="http://schemas.microsoft.com/office/drawing/2014/chart" uri="{C3380CC4-5D6E-409C-BE32-E72D297353CC}">
                <c16:uniqueId val="{00000007-BD6F-4B8C-8D91-AA98EC94E0D6}"/>
              </c:ext>
            </c:extLst>
          </c:dPt>
          <c:dPt>
            <c:idx val="9"/>
            <c:invertIfNegative val="0"/>
            <c:bubble3D val="0"/>
            <c:spPr>
              <a:solidFill>
                <a:sysClr val="windowText" lastClr="000000">
                  <a:lumMod val="75000"/>
                  <a:lumOff val="25000"/>
                </a:sysClr>
              </a:solidFill>
            </c:spPr>
            <c:extLst>
              <c:ext xmlns:c16="http://schemas.microsoft.com/office/drawing/2014/chart" uri="{C3380CC4-5D6E-409C-BE32-E72D297353CC}">
                <c16:uniqueId val="{00000009-BD6F-4B8C-8D91-AA98EC94E0D6}"/>
              </c:ext>
            </c:extLst>
          </c:dPt>
          <c:dPt>
            <c:idx val="10"/>
            <c:invertIfNegative val="0"/>
            <c:bubble3D val="0"/>
            <c:extLst>
              <c:ext xmlns:c16="http://schemas.microsoft.com/office/drawing/2014/chart" uri="{C3380CC4-5D6E-409C-BE32-E72D297353CC}">
                <c16:uniqueId val="{0000000A-BD6F-4B8C-8D91-AA98EC94E0D6}"/>
              </c:ext>
            </c:extLst>
          </c:dPt>
          <c:dPt>
            <c:idx val="11"/>
            <c:invertIfNegative val="0"/>
            <c:bubble3D val="0"/>
            <c:extLst>
              <c:ext xmlns:c16="http://schemas.microsoft.com/office/drawing/2014/chart" uri="{C3380CC4-5D6E-409C-BE32-E72D297353CC}">
                <c16:uniqueId val="{0000000B-BD6F-4B8C-8D91-AA98EC94E0D6}"/>
              </c:ext>
            </c:extLst>
          </c:dPt>
          <c:dPt>
            <c:idx val="12"/>
            <c:invertIfNegative val="0"/>
            <c:bubble3D val="0"/>
            <c:extLst>
              <c:ext xmlns:c16="http://schemas.microsoft.com/office/drawing/2014/chart" uri="{C3380CC4-5D6E-409C-BE32-E72D297353CC}">
                <c16:uniqueId val="{0000000C-BD6F-4B8C-8D91-AA98EC94E0D6}"/>
              </c:ext>
            </c:extLst>
          </c:dPt>
          <c:dPt>
            <c:idx val="13"/>
            <c:invertIfNegative val="0"/>
            <c:bubble3D val="0"/>
            <c:extLst>
              <c:ext xmlns:c16="http://schemas.microsoft.com/office/drawing/2014/chart" uri="{C3380CC4-5D6E-409C-BE32-E72D297353CC}">
                <c16:uniqueId val="{0000000D-BD6F-4B8C-8D91-AA98EC94E0D6}"/>
              </c:ext>
            </c:extLst>
          </c:dPt>
          <c:dPt>
            <c:idx val="14"/>
            <c:invertIfNegative val="0"/>
            <c:bubble3D val="0"/>
            <c:extLst>
              <c:ext xmlns:c16="http://schemas.microsoft.com/office/drawing/2014/chart" uri="{C3380CC4-5D6E-409C-BE32-E72D297353CC}">
                <c16:uniqueId val="{0000000E-BD6F-4B8C-8D91-AA98EC94E0D6}"/>
              </c:ext>
            </c:extLst>
          </c:dPt>
          <c:dPt>
            <c:idx val="15"/>
            <c:invertIfNegative val="0"/>
            <c:bubble3D val="0"/>
            <c:extLst>
              <c:ext xmlns:c16="http://schemas.microsoft.com/office/drawing/2014/chart" uri="{C3380CC4-5D6E-409C-BE32-E72D297353CC}">
                <c16:uniqueId val="{0000000F-BD6F-4B8C-8D91-AA98EC94E0D6}"/>
              </c:ext>
            </c:extLst>
          </c:dPt>
          <c:dPt>
            <c:idx val="17"/>
            <c:invertIfNegative val="0"/>
            <c:bubble3D val="0"/>
            <c:extLst>
              <c:ext xmlns:c16="http://schemas.microsoft.com/office/drawing/2014/chart" uri="{C3380CC4-5D6E-409C-BE32-E72D297353CC}">
                <c16:uniqueId val="{00000010-BD6F-4B8C-8D91-AA98EC94E0D6}"/>
              </c:ext>
            </c:extLst>
          </c:dPt>
          <c:dPt>
            <c:idx val="18"/>
            <c:invertIfNegative val="0"/>
            <c:bubble3D val="0"/>
            <c:extLst>
              <c:ext xmlns:c16="http://schemas.microsoft.com/office/drawing/2014/chart" uri="{C3380CC4-5D6E-409C-BE32-E72D297353CC}">
                <c16:uniqueId val="{00000011-BD6F-4B8C-8D91-AA98EC94E0D6}"/>
              </c:ext>
            </c:extLst>
          </c:dPt>
          <c:dPt>
            <c:idx val="19"/>
            <c:invertIfNegative val="0"/>
            <c:bubble3D val="0"/>
            <c:extLst>
              <c:ext xmlns:c16="http://schemas.microsoft.com/office/drawing/2014/chart" uri="{C3380CC4-5D6E-409C-BE32-E72D297353CC}">
                <c16:uniqueId val="{00000012-BD6F-4B8C-8D91-AA98EC94E0D6}"/>
              </c:ext>
            </c:extLst>
          </c:dPt>
          <c:dPt>
            <c:idx val="20"/>
            <c:invertIfNegative val="0"/>
            <c:bubble3D val="0"/>
            <c:extLst>
              <c:ext xmlns:c16="http://schemas.microsoft.com/office/drawing/2014/chart" uri="{C3380CC4-5D6E-409C-BE32-E72D297353CC}">
                <c16:uniqueId val="{00000013-BD6F-4B8C-8D91-AA98EC94E0D6}"/>
              </c:ext>
            </c:extLst>
          </c:dPt>
          <c:dPt>
            <c:idx val="21"/>
            <c:invertIfNegative val="0"/>
            <c:bubble3D val="0"/>
            <c:spPr>
              <a:solidFill>
                <a:sysClr val="windowText" lastClr="000000">
                  <a:lumMod val="75000"/>
                  <a:lumOff val="25000"/>
                </a:sysClr>
              </a:solidFill>
            </c:spPr>
            <c:extLst>
              <c:ext xmlns:c16="http://schemas.microsoft.com/office/drawing/2014/chart" uri="{C3380CC4-5D6E-409C-BE32-E72D297353CC}">
                <c16:uniqueId val="{00000015-BD6F-4B8C-8D91-AA98EC94E0D6}"/>
              </c:ext>
            </c:extLst>
          </c:dPt>
          <c:dPt>
            <c:idx val="22"/>
            <c:invertIfNegative val="0"/>
            <c:bubble3D val="0"/>
            <c:extLst>
              <c:ext xmlns:c16="http://schemas.microsoft.com/office/drawing/2014/chart" uri="{C3380CC4-5D6E-409C-BE32-E72D297353CC}">
                <c16:uniqueId val="{00000016-BD6F-4B8C-8D91-AA98EC94E0D6}"/>
              </c:ext>
            </c:extLst>
          </c:dPt>
          <c:dPt>
            <c:idx val="23"/>
            <c:invertIfNegative val="0"/>
            <c:bubble3D val="0"/>
            <c:extLst>
              <c:ext xmlns:c16="http://schemas.microsoft.com/office/drawing/2014/chart" uri="{C3380CC4-5D6E-409C-BE32-E72D297353CC}">
                <c16:uniqueId val="{00000017-BD6F-4B8C-8D91-AA98EC94E0D6}"/>
              </c:ext>
            </c:extLst>
          </c:dPt>
          <c:dPt>
            <c:idx val="24"/>
            <c:invertIfNegative val="0"/>
            <c:bubble3D val="0"/>
            <c:extLst>
              <c:ext xmlns:c16="http://schemas.microsoft.com/office/drawing/2014/chart" uri="{C3380CC4-5D6E-409C-BE32-E72D297353CC}">
                <c16:uniqueId val="{00000018-BD6F-4B8C-8D91-AA98EC94E0D6}"/>
              </c:ext>
            </c:extLst>
          </c:dPt>
          <c:dPt>
            <c:idx val="25"/>
            <c:invertIfNegative val="0"/>
            <c:bubble3D val="0"/>
            <c:extLst>
              <c:ext xmlns:c16="http://schemas.microsoft.com/office/drawing/2014/chart" uri="{C3380CC4-5D6E-409C-BE32-E72D297353CC}">
                <c16:uniqueId val="{00000019-BD6F-4B8C-8D91-AA98EC94E0D6}"/>
              </c:ext>
            </c:extLst>
          </c:dPt>
          <c:dPt>
            <c:idx val="26"/>
            <c:invertIfNegative val="0"/>
            <c:bubble3D val="0"/>
            <c:extLst>
              <c:ext xmlns:c16="http://schemas.microsoft.com/office/drawing/2014/chart" uri="{C3380CC4-5D6E-409C-BE32-E72D297353CC}">
                <c16:uniqueId val="{0000001A-BD6F-4B8C-8D91-AA98EC94E0D6}"/>
              </c:ext>
            </c:extLst>
          </c:dPt>
          <c:dPt>
            <c:idx val="27"/>
            <c:invertIfNegative val="0"/>
            <c:bubble3D val="0"/>
            <c:extLst>
              <c:ext xmlns:c16="http://schemas.microsoft.com/office/drawing/2014/chart" uri="{C3380CC4-5D6E-409C-BE32-E72D297353CC}">
                <c16:uniqueId val="{0000001B-BD6F-4B8C-8D91-AA98EC94E0D6}"/>
              </c:ext>
            </c:extLst>
          </c:dPt>
          <c:dPt>
            <c:idx val="29"/>
            <c:invertIfNegative val="0"/>
            <c:bubble3D val="0"/>
            <c:extLst>
              <c:ext xmlns:c16="http://schemas.microsoft.com/office/drawing/2014/chart" uri="{C3380CC4-5D6E-409C-BE32-E72D297353CC}">
                <c16:uniqueId val="{0000001C-BD6F-4B8C-8D91-AA98EC94E0D6}"/>
              </c:ext>
            </c:extLst>
          </c:dPt>
          <c:dPt>
            <c:idx val="30"/>
            <c:invertIfNegative val="0"/>
            <c:bubble3D val="0"/>
            <c:extLst>
              <c:ext xmlns:c16="http://schemas.microsoft.com/office/drawing/2014/chart" uri="{C3380CC4-5D6E-409C-BE32-E72D297353CC}">
                <c16:uniqueId val="{0000001D-BD6F-4B8C-8D91-AA98EC94E0D6}"/>
              </c:ext>
            </c:extLst>
          </c:dPt>
          <c:dPt>
            <c:idx val="31"/>
            <c:invertIfNegative val="0"/>
            <c:bubble3D val="0"/>
            <c:extLst>
              <c:ext xmlns:c16="http://schemas.microsoft.com/office/drawing/2014/chart" uri="{C3380CC4-5D6E-409C-BE32-E72D297353CC}">
                <c16:uniqueId val="{0000001E-BD6F-4B8C-8D91-AA98EC94E0D6}"/>
              </c:ext>
            </c:extLst>
          </c:dPt>
          <c:dPt>
            <c:idx val="32"/>
            <c:invertIfNegative val="0"/>
            <c:bubble3D val="0"/>
            <c:extLst>
              <c:ext xmlns:c16="http://schemas.microsoft.com/office/drawing/2014/chart" uri="{C3380CC4-5D6E-409C-BE32-E72D297353CC}">
                <c16:uniqueId val="{0000001F-BD6F-4B8C-8D91-AA98EC94E0D6}"/>
              </c:ext>
            </c:extLst>
          </c:dPt>
          <c:dPt>
            <c:idx val="33"/>
            <c:invertIfNegative val="0"/>
            <c:bubble3D val="0"/>
            <c:spPr>
              <a:solidFill>
                <a:sysClr val="windowText" lastClr="000000">
                  <a:lumMod val="75000"/>
                  <a:lumOff val="25000"/>
                </a:sysClr>
              </a:solidFill>
            </c:spPr>
            <c:extLst>
              <c:ext xmlns:c16="http://schemas.microsoft.com/office/drawing/2014/chart" uri="{C3380CC4-5D6E-409C-BE32-E72D297353CC}">
                <c16:uniqueId val="{00000021-BD6F-4B8C-8D91-AA98EC94E0D6}"/>
              </c:ext>
            </c:extLst>
          </c:dPt>
          <c:dPt>
            <c:idx val="34"/>
            <c:invertIfNegative val="0"/>
            <c:bubble3D val="0"/>
            <c:extLst>
              <c:ext xmlns:c16="http://schemas.microsoft.com/office/drawing/2014/chart" uri="{C3380CC4-5D6E-409C-BE32-E72D297353CC}">
                <c16:uniqueId val="{00000022-BD6F-4B8C-8D91-AA98EC94E0D6}"/>
              </c:ext>
            </c:extLst>
          </c:dPt>
          <c:dPt>
            <c:idx val="35"/>
            <c:invertIfNegative val="0"/>
            <c:bubble3D val="0"/>
            <c:extLst>
              <c:ext xmlns:c16="http://schemas.microsoft.com/office/drawing/2014/chart" uri="{C3380CC4-5D6E-409C-BE32-E72D297353CC}">
                <c16:uniqueId val="{00000023-BD6F-4B8C-8D91-AA98EC94E0D6}"/>
              </c:ext>
            </c:extLst>
          </c:dPt>
          <c:dPt>
            <c:idx val="36"/>
            <c:invertIfNegative val="0"/>
            <c:bubble3D val="0"/>
            <c:extLst>
              <c:ext xmlns:c16="http://schemas.microsoft.com/office/drawing/2014/chart" uri="{C3380CC4-5D6E-409C-BE32-E72D297353CC}">
                <c16:uniqueId val="{00000024-BD6F-4B8C-8D91-AA98EC94E0D6}"/>
              </c:ext>
            </c:extLst>
          </c:dPt>
          <c:dPt>
            <c:idx val="37"/>
            <c:invertIfNegative val="0"/>
            <c:bubble3D val="0"/>
            <c:extLst>
              <c:ext xmlns:c16="http://schemas.microsoft.com/office/drawing/2014/chart" uri="{C3380CC4-5D6E-409C-BE32-E72D297353CC}">
                <c16:uniqueId val="{00000025-BD6F-4B8C-8D91-AA98EC94E0D6}"/>
              </c:ext>
            </c:extLst>
          </c:dPt>
          <c:dPt>
            <c:idx val="38"/>
            <c:invertIfNegative val="0"/>
            <c:bubble3D val="0"/>
            <c:extLst>
              <c:ext xmlns:c16="http://schemas.microsoft.com/office/drawing/2014/chart" uri="{C3380CC4-5D6E-409C-BE32-E72D297353CC}">
                <c16:uniqueId val="{00000026-BD6F-4B8C-8D91-AA98EC94E0D6}"/>
              </c:ext>
            </c:extLst>
          </c:dPt>
          <c:dPt>
            <c:idx val="39"/>
            <c:invertIfNegative val="0"/>
            <c:bubble3D val="0"/>
            <c:extLst>
              <c:ext xmlns:c16="http://schemas.microsoft.com/office/drawing/2014/chart" uri="{C3380CC4-5D6E-409C-BE32-E72D297353CC}">
                <c16:uniqueId val="{00000027-BD6F-4B8C-8D91-AA98EC94E0D6}"/>
              </c:ext>
            </c:extLst>
          </c:dPt>
          <c:dPt>
            <c:idx val="41"/>
            <c:invertIfNegative val="0"/>
            <c:bubble3D val="0"/>
            <c:extLst>
              <c:ext xmlns:c16="http://schemas.microsoft.com/office/drawing/2014/chart" uri="{C3380CC4-5D6E-409C-BE32-E72D297353CC}">
                <c16:uniqueId val="{00000028-BD6F-4B8C-8D91-AA98EC94E0D6}"/>
              </c:ext>
            </c:extLst>
          </c:dPt>
          <c:dPt>
            <c:idx val="42"/>
            <c:invertIfNegative val="0"/>
            <c:bubble3D val="0"/>
            <c:extLst>
              <c:ext xmlns:c16="http://schemas.microsoft.com/office/drawing/2014/chart" uri="{C3380CC4-5D6E-409C-BE32-E72D297353CC}">
                <c16:uniqueId val="{00000029-BD6F-4B8C-8D91-AA98EC94E0D6}"/>
              </c:ext>
            </c:extLst>
          </c:dPt>
          <c:dPt>
            <c:idx val="43"/>
            <c:invertIfNegative val="0"/>
            <c:bubble3D val="0"/>
            <c:extLst>
              <c:ext xmlns:c16="http://schemas.microsoft.com/office/drawing/2014/chart" uri="{C3380CC4-5D6E-409C-BE32-E72D297353CC}">
                <c16:uniqueId val="{0000002A-BD6F-4B8C-8D91-AA98EC94E0D6}"/>
              </c:ext>
            </c:extLst>
          </c:dPt>
          <c:dPt>
            <c:idx val="44"/>
            <c:invertIfNegative val="0"/>
            <c:bubble3D val="0"/>
            <c:extLst>
              <c:ext xmlns:c16="http://schemas.microsoft.com/office/drawing/2014/chart" uri="{C3380CC4-5D6E-409C-BE32-E72D297353CC}">
                <c16:uniqueId val="{0000002B-BD6F-4B8C-8D91-AA98EC94E0D6}"/>
              </c:ext>
            </c:extLst>
          </c:dPt>
          <c:dPt>
            <c:idx val="45"/>
            <c:invertIfNegative val="0"/>
            <c:bubble3D val="0"/>
            <c:spPr>
              <a:solidFill>
                <a:sysClr val="windowText" lastClr="000000">
                  <a:lumMod val="75000"/>
                  <a:lumOff val="25000"/>
                </a:sysClr>
              </a:solidFill>
            </c:spPr>
            <c:extLst>
              <c:ext xmlns:c16="http://schemas.microsoft.com/office/drawing/2014/chart" uri="{C3380CC4-5D6E-409C-BE32-E72D297353CC}">
                <c16:uniqueId val="{0000002D-BD6F-4B8C-8D91-AA98EC94E0D6}"/>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6F-4B8C-8D91-AA98EC94E0D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6F-4B8C-8D91-AA98EC94E0D6}"/>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D6F-4B8C-8D91-AA98EC94E0D6}"/>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D6F-4B8C-8D91-AA98EC94E0D6}"/>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'F52'!$A$8:$B$53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'F52'!$G$8:$G$53</c:f>
              <c:numCache>
                <c:formatCode>0.00</c:formatCode>
                <c:ptCount val="46"/>
                <c:pt idx="0">
                  <c:v>21.2713504317522</c:v>
                </c:pt>
                <c:pt idx="1">
                  <c:v>21.1352740085044</c:v>
                </c:pt>
                <c:pt idx="2">
                  <c:v>20.905493144800701</c:v>
                </c:pt>
                <c:pt idx="3">
                  <c:v>20.852628313738101</c:v>
                </c:pt>
                <c:pt idx="4">
                  <c:v>20.793892248160901</c:v>
                </c:pt>
                <c:pt idx="5">
                  <c:v>20.5929359399133</c:v>
                </c:pt>
                <c:pt idx="6">
                  <c:v>20.399801759614402</c:v>
                </c:pt>
                <c:pt idx="7">
                  <c:v>20.387462246788701</c:v>
                </c:pt>
                <c:pt idx="8">
                  <c:v>20.606499030232001</c:v>
                </c:pt>
                <c:pt idx="9">
                  <c:v>20.5802851861521</c:v>
                </c:pt>
                <c:pt idx="10">
                  <c:v>20.482677004629199</c:v>
                </c:pt>
                <c:pt idx="11">
                  <c:v>20.5033512688371</c:v>
                </c:pt>
                <c:pt idx="12">
                  <c:v>20.945877634009801</c:v>
                </c:pt>
                <c:pt idx="13">
                  <c:v>21.577556618790599</c:v>
                </c:pt>
                <c:pt idx="14">
                  <c:v>21.683939347295802</c:v>
                </c:pt>
                <c:pt idx="15">
                  <c:v>21.818403950565202</c:v>
                </c:pt>
                <c:pt idx="16">
                  <c:v>22.081395556534702</c:v>
                </c:pt>
                <c:pt idx="17">
                  <c:v>22.315595871875601</c:v>
                </c:pt>
                <c:pt idx="18">
                  <c:v>22.484406994093199</c:v>
                </c:pt>
                <c:pt idx="19">
                  <c:v>22.7334529126293</c:v>
                </c:pt>
                <c:pt idx="20">
                  <c:v>22.890172351616901</c:v>
                </c:pt>
                <c:pt idx="21">
                  <c:v>23.0367678706194</c:v>
                </c:pt>
                <c:pt idx="22">
                  <c:v>22.8799132168417</c:v>
                </c:pt>
                <c:pt idx="23">
                  <c:v>22.4737060993127</c:v>
                </c:pt>
                <c:pt idx="24">
                  <c:v>22.266369095228299</c:v>
                </c:pt>
                <c:pt idx="25">
                  <c:v>22.39664464833</c:v>
                </c:pt>
                <c:pt idx="26">
                  <c:v>22.751216642573699</c:v>
                </c:pt>
                <c:pt idx="27">
                  <c:v>22.845445089249498</c:v>
                </c:pt>
                <c:pt idx="28">
                  <c:v>22.9346824705672</c:v>
                </c:pt>
                <c:pt idx="29">
                  <c:v>22.9031560717426</c:v>
                </c:pt>
                <c:pt idx="30">
                  <c:v>22.832285150279599</c:v>
                </c:pt>
                <c:pt idx="31">
                  <c:v>22.8179976654197</c:v>
                </c:pt>
                <c:pt idx="32">
                  <c:v>22.765285116501399</c:v>
                </c:pt>
                <c:pt idx="33">
                  <c:v>22.634123861760099</c:v>
                </c:pt>
                <c:pt idx="34">
                  <c:v>22.4158240194255</c:v>
                </c:pt>
                <c:pt idx="35">
                  <c:v>22.3440550079393</c:v>
                </c:pt>
                <c:pt idx="36">
                  <c:v>22.287308738290999</c:v>
                </c:pt>
                <c:pt idx="37">
                  <c:v>21.912602876628998</c:v>
                </c:pt>
                <c:pt idx="38">
                  <c:v>20.4945418718196</c:v>
                </c:pt>
                <c:pt idx="39">
                  <c:v>17.770276283538799</c:v>
                </c:pt>
                <c:pt idx="40">
                  <c:v>18.215402213668401</c:v>
                </c:pt>
                <c:pt idx="41">
                  <c:v>19.207838174444898</c:v>
                </c:pt>
                <c:pt idx="42">
                  <c:v>19.9824035240038</c:v>
                </c:pt>
                <c:pt idx="43">
                  <c:v>19.882788079270998</c:v>
                </c:pt>
                <c:pt idx="44">
                  <c:v>19.725339180213901</c:v>
                </c:pt>
                <c:pt idx="45">
                  <c:v>19.4893057076745</c:v>
                </c:pt>
              </c:numCache>
            </c:numRef>
          </c:val>
          <c:extLst>
            <c:ext xmlns:c16="http://schemas.microsoft.com/office/drawing/2014/chart" uri="{C3380CC4-5D6E-409C-BE32-E72D297353CC}">
              <c16:uniqueId val="{0000002E-BD6F-4B8C-8D91-AA98EC94E0D6}"/>
            </c:ext>
          </c:extLst>
        </c:ser>
        <c:ser>
          <c:idx val="1"/>
          <c:order val="1"/>
          <c:tx>
            <c:strRef>
              <c:f>'F52'!$H$7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F-BD6F-4B8C-8D91-AA98EC94E0D6}"/>
              </c:ext>
            </c:extLst>
          </c:dPt>
          <c:dPt>
            <c:idx val="1"/>
            <c:invertIfNegative val="0"/>
            <c:bubble3D val="0"/>
            <c:extLst>
              <c:ext xmlns:c16="http://schemas.microsoft.com/office/drawing/2014/chart" uri="{C3380CC4-5D6E-409C-BE32-E72D297353CC}">
                <c16:uniqueId val="{00000030-BD6F-4B8C-8D91-AA98EC94E0D6}"/>
              </c:ext>
            </c:extLst>
          </c:dPt>
          <c:dPt>
            <c:idx val="2"/>
            <c:invertIfNegative val="0"/>
            <c:bubble3D val="0"/>
            <c:extLst>
              <c:ext xmlns:c16="http://schemas.microsoft.com/office/drawing/2014/chart" uri="{C3380CC4-5D6E-409C-BE32-E72D297353CC}">
                <c16:uniqueId val="{00000031-BD6F-4B8C-8D91-AA98EC94E0D6}"/>
              </c:ext>
            </c:extLst>
          </c:dPt>
          <c:dPt>
            <c:idx val="3"/>
            <c:invertIfNegative val="0"/>
            <c:bubble3D val="0"/>
            <c:extLst>
              <c:ext xmlns:c16="http://schemas.microsoft.com/office/drawing/2014/chart" uri="{C3380CC4-5D6E-409C-BE32-E72D297353CC}">
                <c16:uniqueId val="{00000032-BD6F-4B8C-8D91-AA98EC94E0D6}"/>
              </c:ext>
            </c:extLst>
          </c:dPt>
          <c:dPt>
            <c:idx val="5"/>
            <c:invertIfNegative val="0"/>
            <c:bubble3D val="0"/>
            <c:extLst>
              <c:ext xmlns:c16="http://schemas.microsoft.com/office/drawing/2014/chart" uri="{C3380CC4-5D6E-409C-BE32-E72D297353CC}">
                <c16:uniqueId val="{00000033-BD6F-4B8C-8D91-AA98EC94E0D6}"/>
              </c:ext>
            </c:extLst>
          </c:dPt>
          <c:dPt>
            <c:idx val="6"/>
            <c:invertIfNegative val="0"/>
            <c:bubble3D val="0"/>
            <c:extLst>
              <c:ext xmlns:c16="http://schemas.microsoft.com/office/drawing/2014/chart" uri="{C3380CC4-5D6E-409C-BE32-E72D297353CC}">
                <c16:uniqueId val="{00000034-BD6F-4B8C-8D91-AA98EC94E0D6}"/>
              </c:ext>
            </c:extLst>
          </c:dPt>
          <c:dPt>
            <c:idx val="7"/>
            <c:invertIfNegative val="0"/>
            <c:bubble3D val="0"/>
            <c:extLst>
              <c:ext xmlns:c16="http://schemas.microsoft.com/office/drawing/2014/chart" uri="{C3380CC4-5D6E-409C-BE32-E72D297353CC}">
                <c16:uniqueId val="{00000035-BD6F-4B8C-8D91-AA98EC94E0D6}"/>
              </c:ext>
            </c:extLst>
          </c:dPt>
          <c:dPt>
            <c:idx val="8"/>
            <c:invertIfNegative val="0"/>
            <c:bubble3D val="0"/>
            <c:extLst>
              <c:ext xmlns:c16="http://schemas.microsoft.com/office/drawing/2014/chart" uri="{C3380CC4-5D6E-409C-BE32-E72D297353CC}">
                <c16:uniqueId val="{00000036-BD6F-4B8C-8D91-AA98EC94E0D6}"/>
              </c:ext>
            </c:extLst>
          </c:dPt>
          <c:dPt>
            <c:idx val="9"/>
            <c:invertIfNegative val="0"/>
            <c:bubble3D val="0"/>
            <c:spPr>
              <a:solidFill>
                <a:srgbClr val="FFC000"/>
              </a:solidFill>
            </c:spPr>
            <c:extLst>
              <c:ext xmlns:c16="http://schemas.microsoft.com/office/drawing/2014/chart" uri="{C3380CC4-5D6E-409C-BE32-E72D297353CC}">
                <c16:uniqueId val="{00000038-BD6F-4B8C-8D91-AA98EC94E0D6}"/>
              </c:ext>
            </c:extLst>
          </c:dPt>
          <c:dPt>
            <c:idx val="10"/>
            <c:invertIfNegative val="0"/>
            <c:bubble3D val="0"/>
            <c:extLst>
              <c:ext xmlns:c16="http://schemas.microsoft.com/office/drawing/2014/chart" uri="{C3380CC4-5D6E-409C-BE32-E72D297353CC}">
                <c16:uniqueId val="{00000039-BD6F-4B8C-8D91-AA98EC94E0D6}"/>
              </c:ext>
            </c:extLst>
          </c:dPt>
          <c:dPt>
            <c:idx val="11"/>
            <c:invertIfNegative val="0"/>
            <c:bubble3D val="0"/>
            <c:extLst>
              <c:ext xmlns:c16="http://schemas.microsoft.com/office/drawing/2014/chart" uri="{C3380CC4-5D6E-409C-BE32-E72D297353CC}">
                <c16:uniqueId val="{0000003A-BD6F-4B8C-8D91-AA98EC94E0D6}"/>
              </c:ext>
            </c:extLst>
          </c:dPt>
          <c:dPt>
            <c:idx val="12"/>
            <c:invertIfNegative val="0"/>
            <c:bubble3D val="0"/>
            <c:extLst>
              <c:ext xmlns:c16="http://schemas.microsoft.com/office/drawing/2014/chart" uri="{C3380CC4-5D6E-409C-BE32-E72D297353CC}">
                <c16:uniqueId val="{0000003B-BD6F-4B8C-8D91-AA98EC94E0D6}"/>
              </c:ext>
            </c:extLst>
          </c:dPt>
          <c:dPt>
            <c:idx val="13"/>
            <c:invertIfNegative val="0"/>
            <c:bubble3D val="0"/>
            <c:extLst>
              <c:ext xmlns:c16="http://schemas.microsoft.com/office/drawing/2014/chart" uri="{C3380CC4-5D6E-409C-BE32-E72D297353CC}">
                <c16:uniqueId val="{0000003C-BD6F-4B8C-8D91-AA98EC94E0D6}"/>
              </c:ext>
            </c:extLst>
          </c:dPt>
          <c:dPt>
            <c:idx val="14"/>
            <c:invertIfNegative val="0"/>
            <c:bubble3D val="0"/>
            <c:extLst>
              <c:ext xmlns:c16="http://schemas.microsoft.com/office/drawing/2014/chart" uri="{C3380CC4-5D6E-409C-BE32-E72D297353CC}">
                <c16:uniqueId val="{0000003D-BD6F-4B8C-8D91-AA98EC94E0D6}"/>
              </c:ext>
            </c:extLst>
          </c:dPt>
          <c:dPt>
            <c:idx val="15"/>
            <c:invertIfNegative val="0"/>
            <c:bubble3D val="0"/>
            <c:extLst>
              <c:ext xmlns:c16="http://schemas.microsoft.com/office/drawing/2014/chart" uri="{C3380CC4-5D6E-409C-BE32-E72D297353CC}">
                <c16:uniqueId val="{0000003E-BD6F-4B8C-8D91-AA98EC94E0D6}"/>
              </c:ext>
            </c:extLst>
          </c:dPt>
          <c:dPt>
            <c:idx val="17"/>
            <c:invertIfNegative val="0"/>
            <c:bubble3D val="0"/>
            <c:extLst>
              <c:ext xmlns:c16="http://schemas.microsoft.com/office/drawing/2014/chart" uri="{C3380CC4-5D6E-409C-BE32-E72D297353CC}">
                <c16:uniqueId val="{0000003F-BD6F-4B8C-8D91-AA98EC94E0D6}"/>
              </c:ext>
            </c:extLst>
          </c:dPt>
          <c:dPt>
            <c:idx val="18"/>
            <c:invertIfNegative val="0"/>
            <c:bubble3D val="0"/>
            <c:extLst>
              <c:ext xmlns:c16="http://schemas.microsoft.com/office/drawing/2014/chart" uri="{C3380CC4-5D6E-409C-BE32-E72D297353CC}">
                <c16:uniqueId val="{00000040-BD6F-4B8C-8D91-AA98EC94E0D6}"/>
              </c:ext>
            </c:extLst>
          </c:dPt>
          <c:dPt>
            <c:idx val="19"/>
            <c:invertIfNegative val="0"/>
            <c:bubble3D val="0"/>
            <c:extLst>
              <c:ext xmlns:c16="http://schemas.microsoft.com/office/drawing/2014/chart" uri="{C3380CC4-5D6E-409C-BE32-E72D297353CC}">
                <c16:uniqueId val="{00000041-BD6F-4B8C-8D91-AA98EC94E0D6}"/>
              </c:ext>
            </c:extLst>
          </c:dPt>
          <c:dPt>
            <c:idx val="20"/>
            <c:invertIfNegative val="0"/>
            <c:bubble3D val="0"/>
            <c:extLst>
              <c:ext xmlns:c16="http://schemas.microsoft.com/office/drawing/2014/chart" uri="{C3380CC4-5D6E-409C-BE32-E72D297353CC}">
                <c16:uniqueId val="{00000042-BD6F-4B8C-8D91-AA98EC94E0D6}"/>
              </c:ext>
            </c:extLst>
          </c:dPt>
          <c:dPt>
            <c:idx val="21"/>
            <c:invertIfNegative val="0"/>
            <c:bubble3D val="0"/>
            <c:spPr>
              <a:solidFill>
                <a:srgbClr val="FFC000"/>
              </a:solidFill>
            </c:spPr>
            <c:extLst>
              <c:ext xmlns:c16="http://schemas.microsoft.com/office/drawing/2014/chart" uri="{C3380CC4-5D6E-409C-BE32-E72D297353CC}">
                <c16:uniqueId val="{00000044-BD6F-4B8C-8D91-AA98EC94E0D6}"/>
              </c:ext>
            </c:extLst>
          </c:dPt>
          <c:dPt>
            <c:idx val="22"/>
            <c:invertIfNegative val="0"/>
            <c:bubble3D val="0"/>
            <c:extLst>
              <c:ext xmlns:c16="http://schemas.microsoft.com/office/drawing/2014/chart" uri="{C3380CC4-5D6E-409C-BE32-E72D297353CC}">
                <c16:uniqueId val="{00000045-BD6F-4B8C-8D91-AA98EC94E0D6}"/>
              </c:ext>
            </c:extLst>
          </c:dPt>
          <c:dPt>
            <c:idx val="23"/>
            <c:invertIfNegative val="0"/>
            <c:bubble3D val="0"/>
            <c:extLst>
              <c:ext xmlns:c16="http://schemas.microsoft.com/office/drawing/2014/chart" uri="{C3380CC4-5D6E-409C-BE32-E72D297353CC}">
                <c16:uniqueId val="{00000046-BD6F-4B8C-8D91-AA98EC94E0D6}"/>
              </c:ext>
            </c:extLst>
          </c:dPt>
          <c:dPt>
            <c:idx val="24"/>
            <c:invertIfNegative val="0"/>
            <c:bubble3D val="0"/>
            <c:extLst>
              <c:ext xmlns:c16="http://schemas.microsoft.com/office/drawing/2014/chart" uri="{C3380CC4-5D6E-409C-BE32-E72D297353CC}">
                <c16:uniqueId val="{00000047-BD6F-4B8C-8D91-AA98EC94E0D6}"/>
              </c:ext>
            </c:extLst>
          </c:dPt>
          <c:dPt>
            <c:idx val="25"/>
            <c:invertIfNegative val="0"/>
            <c:bubble3D val="0"/>
            <c:extLst>
              <c:ext xmlns:c16="http://schemas.microsoft.com/office/drawing/2014/chart" uri="{C3380CC4-5D6E-409C-BE32-E72D297353CC}">
                <c16:uniqueId val="{00000048-BD6F-4B8C-8D91-AA98EC94E0D6}"/>
              </c:ext>
            </c:extLst>
          </c:dPt>
          <c:dPt>
            <c:idx val="26"/>
            <c:invertIfNegative val="0"/>
            <c:bubble3D val="0"/>
            <c:extLst>
              <c:ext xmlns:c16="http://schemas.microsoft.com/office/drawing/2014/chart" uri="{C3380CC4-5D6E-409C-BE32-E72D297353CC}">
                <c16:uniqueId val="{00000049-BD6F-4B8C-8D91-AA98EC94E0D6}"/>
              </c:ext>
            </c:extLst>
          </c:dPt>
          <c:dPt>
            <c:idx val="27"/>
            <c:invertIfNegative val="0"/>
            <c:bubble3D val="0"/>
            <c:extLst>
              <c:ext xmlns:c16="http://schemas.microsoft.com/office/drawing/2014/chart" uri="{C3380CC4-5D6E-409C-BE32-E72D297353CC}">
                <c16:uniqueId val="{0000004A-BD6F-4B8C-8D91-AA98EC94E0D6}"/>
              </c:ext>
            </c:extLst>
          </c:dPt>
          <c:dPt>
            <c:idx val="29"/>
            <c:invertIfNegative val="0"/>
            <c:bubble3D val="0"/>
            <c:extLst>
              <c:ext xmlns:c16="http://schemas.microsoft.com/office/drawing/2014/chart" uri="{C3380CC4-5D6E-409C-BE32-E72D297353CC}">
                <c16:uniqueId val="{0000004B-BD6F-4B8C-8D91-AA98EC94E0D6}"/>
              </c:ext>
            </c:extLst>
          </c:dPt>
          <c:dPt>
            <c:idx val="30"/>
            <c:invertIfNegative val="0"/>
            <c:bubble3D val="0"/>
            <c:extLst>
              <c:ext xmlns:c16="http://schemas.microsoft.com/office/drawing/2014/chart" uri="{C3380CC4-5D6E-409C-BE32-E72D297353CC}">
                <c16:uniqueId val="{0000004C-BD6F-4B8C-8D91-AA98EC94E0D6}"/>
              </c:ext>
            </c:extLst>
          </c:dPt>
          <c:dPt>
            <c:idx val="31"/>
            <c:invertIfNegative val="0"/>
            <c:bubble3D val="0"/>
            <c:extLst>
              <c:ext xmlns:c16="http://schemas.microsoft.com/office/drawing/2014/chart" uri="{C3380CC4-5D6E-409C-BE32-E72D297353CC}">
                <c16:uniqueId val="{0000004D-BD6F-4B8C-8D91-AA98EC94E0D6}"/>
              </c:ext>
            </c:extLst>
          </c:dPt>
          <c:dPt>
            <c:idx val="32"/>
            <c:invertIfNegative val="0"/>
            <c:bubble3D val="0"/>
            <c:extLst>
              <c:ext xmlns:c16="http://schemas.microsoft.com/office/drawing/2014/chart" uri="{C3380CC4-5D6E-409C-BE32-E72D297353CC}">
                <c16:uniqueId val="{0000004E-BD6F-4B8C-8D91-AA98EC94E0D6}"/>
              </c:ext>
            </c:extLst>
          </c:dPt>
          <c:dPt>
            <c:idx val="33"/>
            <c:invertIfNegative val="0"/>
            <c:bubble3D val="0"/>
            <c:spPr>
              <a:solidFill>
                <a:srgbClr val="FFC000"/>
              </a:solidFill>
            </c:spPr>
            <c:extLst>
              <c:ext xmlns:c16="http://schemas.microsoft.com/office/drawing/2014/chart" uri="{C3380CC4-5D6E-409C-BE32-E72D297353CC}">
                <c16:uniqueId val="{00000050-BD6F-4B8C-8D91-AA98EC94E0D6}"/>
              </c:ext>
            </c:extLst>
          </c:dPt>
          <c:dPt>
            <c:idx val="34"/>
            <c:invertIfNegative val="0"/>
            <c:bubble3D val="0"/>
            <c:extLst>
              <c:ext xmlns:c16="http://schemas.microsoft.com/office/drawing/2014/chart" uri="{C3380CC4-5D6E-409C-BE32-E72D297353CC}">
                <c16:uniqueId val="{00000051-BD6F-4B8C-8D91-AA98EC94E0D6}"/>
              </c:ext>
            </c:extLst>
          </c:dPt>
          <c:dPt>
            <c:idx val="35"/>
            <c:invertIfNegative val="0"/>
            <c:bubble3D val="0"/>
            <c:extLst>
              <c:ext xmlns:c16="http://schemas.microsoft.com/office/drawing/2014/chart" uri="{C3380CC4-5D6E-409C-BE32-E72D297353CC}">
                <c16:uniqueId val="{00000052-BD6F-4B8C-8D91-AA98EC94E0D6}"/>
              </c:ext>
            </c:extLst>
          </c:dPt>
          <c:dPt>
            <c:idx val="36"/>
            <c:invertIfNegative val="0"/>
            <c:bubble3D val="0"/>
            <c:extLst>
              <c:ext xmlns:c16="http://schemas.microsoft.com/office/drawing/2014/chart" uri="{C3380CC4-5D6E-409C-BE32-E72D297353CC}">
                <c16:uniqueId val="{00000053-BD6F-4B8C-8D91-AA98EC94E0D6}"/>
              </c:ext>
            </c:extLst>
          </c:dPt>
          <c:dPt>
            <c:idx val="37"/>
            <c:invertIfNegative val="0"/>
            <c:bubble3D val="0"/>
            <c:extLst>
              <c:ext xmlns:c16="http://schemas.microsoft.com/office/drawing/2014/chart" uri="{C3380CC4-5D6E-409C-BE32-E72D297353CC}">
                <c16:uniqueId val="{00000054-BD6F-4B8C-8D91-AA98EC94E0D6}"/>
              </c:ext>
            </c:extLst>
          </c:dPt>
          <c:dPt>
            <c:idx val="38"/>
            <c:invertIfNegative val="0"/>
            <c:bubble3D val="0"/>
            <c:extLst>
              <c:ext xmlns:c16="http://schemas.microsoft.com/office/drawing/2014/chart" uri="{C3380CC4-5D6E-409C-BE32-E72D297353CC}">
                <c16:uniqueId val="{00000055-BD6F-4B8C-8D91-AA98EC94E0D6}"/>
              </c:ext>
            </c:extLst>
          </c:dPt>
          <c:dPt>
            <c:idx val="39"/>
            <c:invertIfNegative val="0"/>
            <c:bubble3D val="0"/>
            <c:extLst>
              <c:ext xmlns:c16="http://schemas.microsoft.com/office/drawing/2014/chart" uri="{C3380CC4-5D6E-409C-BE32-E72D297353CC}">
                <c16:uniqueId val="{00000056-BD6F-4B8C-8D91-AA98EC94E0D6}"/>
              </c:ext>
            </c:extLst>
          </c:dPt>
          <c:dPt>
            <c:idx val="41"/>
            <c:invertIfNegative val="0"/>
            <c:bubble3D val="0"/>
            <c:extLst>
              <c:ext xmlns:c16="http://schemas.microsoft.com/office/drawing/2014/chart" uri="{C3380CC4-5D6E-409C-BE32-E72D297353CC}">
                <c16:uniqueId val="{00000057-BD6F-4B8C-8D91-AA98EC94E0D6}"/>
              </c:ext>
            </c:extLst>
          </c:dPt>
          <c:dPt>
            <c:idx val="42"/>
            <c:invertIfNegative val="0"/>
            <c:bubble3D val="0"/>
            <c:extLst>
              <c:ext xmlns:c16="http://schemas.microsoft.com/office/drawing/2014/chart" uri="{C3380CC4-5D6E-409C-BE32-E72D297353CC}">
                <c16:uniqueId val="{00000058-BD6F-4B8C-8D91-AA98EC94E0D6}"/>
              </c:ext>
            </c:extLst>
          </c:dPt>
          <c:dPt>
            <c:idx val="43"/>
            <c:invertIfNegative val="0"/>
            <c:bubble3D val="0"/>
            <c:extLst>
              <c:ext xmlns:c16="http://schemas.microsoft.com/office/drawing/2014/chart" uri="{C3380CC4-5D6E-409C-BE32-E72D297353CC}">
                <c16:uniqueId val="{00000059-BD6F-4B8C-8D91-AA98EC94E0D6}"/>
              </c:ext>
            </c:extLst>
          </c:dPt>
          <c:dPt>
            <c:idx val="44"/>
            <c:invertIfNegative val="0"/>
            <c:bubble3D val="0"/>
            <c:extLst>
              <c:ext xmlns:c16="http://schemas.microsoft.com/office/drawing/2014/chart" uri="{C3380CC4-5D6E-409C-BE32-E72D297353CC}">
                <c16:uniqueId val="{0000005A-BD6F-4B8C-8D91-AA98EC94E0D6}"/>
              </c:ext>
            </c:extLst>
          </c:dPt>
          <c:dPt>
            <c:idx val="45"/>
            <c:invertIfNegative val="0"/>
            <c:bubble3D val="0"/>
            <c:spPr>
              <a:solidFill>
                <a:srgbClr val="FFC000"/>
              </a:solidFill>
            </c:spPr>
            <c:extLst>
              <c:ext xmlns:c16="http://schemas.microsoft.com/office/drawing/2014/chart" uri="{C3380CC4-5D6E-409C-BE32-E72D297353CC}">
                <c16:uniqueId val="{0000005C-BD6F-4B8C-8D91-AA98EC94E0D6}"/>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D6F-4B8C-8D91-AA98EC94E0D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D6F-4B8C-8D91-AA98EC94E0D6}"/>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BD6F-4B8C-8D91-AA98EC94E0D6}"/>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BD6F-4B8C-8D91-AA98EC94E0D6}"/>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'F52'!$A$8:$B$53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'F52'!$H$8:$H$53</c:f>
              <c:numCache>
                <c:formatCode>0.00</c:formatCode>
                <c:ptCount val="46"/>
                <c:pt idx="0">
                  <c:v>20.704286705372599</c:v>
                </c:pt>
                <c:pt idx="1">
                  <c:v>20.469494201459501</c:v>
                </c:pt>
                <c:pt idx="2">
                  <c:v>20.254559442260899</c:v>
                </c:pt>
                <c:pt idx="3">
                  <c:v>20.187366917627301</c:v>
                </c:pt>
                <c:pt idx="4">
                  <c:v>20.1314037443323</c:v>
                </c:pt>
                <c:pt idx="5">
                  <c:v>19.9344582886614</c:v>
                </c:pt>
                <c:pt idx="6">
                  <c:v>19.7447399662205</c:v>
                </c:pt>
                <c:pt idx="7">
                  <c:v>19.7458864615548</c:v>
                </c:pt>
                <c:pt idx="8">
                  <c:v>19.9666521010951</c:v>
                </c:pt>
                <c:pt idx="9">
                  <c:v>19.955669762325002</c:v>
                </c:pt>
                <c:pt idx="10">
                  <c:v>19.877649188883701</c:v>
                </c:pt>
                <c:pt idx="11">
                  <c:v>19.896095371601501</c:v>
                </c:pt>
                <c:pt idx="12">
                  <c:v>20.321705852125699</c:v>
                </c:pt>
                <c:pt idx="13">
                  <c:v>20.840490529164299</c:v>
                </c:pt>
                <c:pt idx="14">
                  <c:v>20.944097845425301</c:v>
                </c:pt>
                <c:pt idx="15">
                  <c:v>21.098674673768599</c:v>
                </c:pt>
                <c:pt idx="16">
                  <c:v>21.310104351317801</c:v>
                </c:pt>
                <c:pt idx="17">
                  <c:v>21.468478734653999</c:v>
                </c:pt>
                <c:pt idx="18">
                  <c:v>21.738385098545098</c:v>
                </c:pt>
                <c:pt idx="19">
                  <c:v>22.156351236251101</c:v>
                </c:pt>
                <c:pt idx="20">
                  <c:v>22.311999056795699</c:v>
                </c:pt>
                <c:pt idx="21">
                  <c:v>22.454527687516499</c:v>
                </c:pt>
                <c:pt idx="22">
                  <c:v>22.268820265876101</c:v>
                </c:pt>
                <c:pt idx="23">
                  <c:v>21.804493164944201</c:v>
                </c:pt>
                <c:pt idx="24">
                  <c:v>21.309916404092199</c:v>
                </c:pt>
                <c:pt idx="25">
                  <c:v>21.300809462469701</c:v>
                </c:pt>
                <c:pt idx="26">
                  <c:v>21.905552839309401</c:v>
                </c:pt>
                <c:pt idx="27">
                  <c:v>22.0025411408776</c:v>
                </c:pt>
                <c:pt idx="28">
                  <c:v>22.0709914857851</c:v>
                </c:pt>
                <c:pt idx="29">
                  <c:v>22.062569991758199</c:v>
                </c:pt>
                <c:pt idx="30">
                  <c:v>21.9949923517038</c:v>
                </c:pt>
                <c:pt idx="31">
                  <c:v>21.975369946465701</c:v>
                </c:pt>
                <c:pt idx="32">
                  <c:v>21.917677197398799</c:v>
                </c:pt>
                <c:pt idx="33">
                  <c:v>21.7468654747925</c:v>
                </c:pt>
                <c:pt idx="34">
                  <c:v>21.405565980094401</c:v>
                </c:pt>
                <c:pt idx="35">
                  <c:v>21.3337231207271</c:v>
                </c:pt>
                <c:pt idx="36">
                  <c:v>21.282442384888402</c:v>
                </c:pt>
                <c:pt idx="37">
                  <c:v>20.868007838999699</c:v>
                </c:pt>
                <c:pt idx="38">
                  <c:v>19.454876396345199</c:v>
                </c:pt>
                <c:pt idx="39">
                  <c:v>16.9143034510261</c:v>
                </c:pt>
                <c:pt idx="40">
                  <c:v>17.481744495225101</c:v>
                </c:pt>
                <c:pt idx="41">
                  <c:v>18.507396698009199</c:v>
                </c:pt>
                <c:pt idx="42">
                  <c:v>19.3128947023405</c:v>
                </c:pt>
                <c:pt idx="43">
                  <c:v>19.247234739959701</c:v>
                </c:pt>
                <c:pt idx="44">
                  <c:v>19.161328540335901</c:v>
                </c:pt>
                <c:pt idx="45">
                  <c:v>18.928910366778599</c:v>
                </c:pt>
              </c:numCache>
            </c:numRef>
          </c:val>
          <c:extLst>
            <c:ext xmlns:c16="http://schemas.microsoft.com/office/drawing/2014/chart" uri="{C3380CC4-5D6E-409C-BE32-E72D297353CC}">
              <c16:uniqueId val="{0000005D-BD6F-4B8C-8D91-AA98EC94E0D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'F52'!$G$7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7449-4B49-BEAD-EC21838E177C}"/>
              </c:ext>
            </c:extLst>
          </c:dPt>
          <c:dPt>
            <c:idx val="1"/>
            <c:invertIfNegative val="0"/>
            <c:bubble3D val="0"/>
            <c:extLst>
              <c:ext xmlns:c16="http://schemas.microsoft.com/office/drawing/2014/chart" uri="{C3380CC4-5D6E-409C-BE32-E72D297353CC}">
                <c16:uniqueId val="{00000001-7449-4B49-BEAD-EC21838E177C}"/>
              </c:ext>
            </c:extLst>
          </c:dPt>
          <c:dPt>
            <c:idx val="2"/>
            <c:invertIfNegative val="0"/>
            <c:bubble3D val="0"/>
            <c:extLst>
              <c:ext xmlns:c16="http://schemas.microsoft.com/office/drawing/2014/chart" uri="{C3380CC4-5D6E-409C-BE32-E72D297353CC}">
                <c16:uniqueId val="{00000002-7449-4B49-BEAD-EC21838E177C}"/>
              </c:ext>
            </c:extLst>
          </c:dPt>
          <c:dPt>
            <c:idx val="3"/>
            <c:invertIfNegative val="0"/>
            <c:bubble3D val="0"/>
            <c:extLst>
              <c:ext xmlns:c16="http://schemas.microsoft.com/office/drawing/2014/chart" uri="{C3380CC4-5D6E-409C-BE32-E72D297353CC}">
                <c16:uniqueId val="{00000003-7449-4B49-BEAD-EC21838E177C}"/>
              </c:ext>
            </c:extLst>
          </c:dPt>
          <c:dPt>
            <c:idx val="5"/>
            <c:invertIfNegative val="0"/>
            <c:bubble3D val="0"/>
            <c:extLst>
              <c:ext xmlns:c16="http://schemas.microsoft.com/office/drawing/2014/chart" uri="{C3380CC4-5D6E-409C-BE32-E72D297353CC}">
                <c16:uniqueId val="{00000004-7449-4B49-BEAD-EC21838E177C}"/>
              </c:ext>
            </c:extLst>
          </c:dPt>
          <c:dPt>
            <c:idx val="6"/>
            <c:invertIfNegative val="0"/>
            <c:bubble3D val="0"/>
            <c:extLst>
              <c:ext xmlns:c16="http://schemas.microsoft.com/office/drawing/2014/chart" uri="{C3380CC4-5D6E-409C-BE32-E72D297353CC}">
                <c16:uniqueId val="{00000005-7449-4B49-BEAD-EC21838E177C}"/>
              </c:ext>
            </c:extLst>
          </c:dPt>
          <c:dPt>
            <c:idx val="7"/>
            <c:invertIfNegative val="0"/>
            <c:bubble3D val="0"/>
            <c:extLst>
              <c:ext xmlns:c16="http://schemas.microsoft.com/office/drawing/2014/chart" uri="{C3380CC4-5D6E-409C-BE32-E72D297353CC}">
                <c16:uniqueId val="{00000006-7449-4B49-BEAD-EC21838E177C}"/>
              </c:ext>
            </c:extLst>
          </c:dPt>
          <c:dPt>
            <c:idx val="8"/>
            <c:invertIfNegative val="0"/>
            <c:bubble3D val="0"/>
            <c:extLst>
              <c:ext xmlns:c16="http://schemas.microsoft.com/office/drawing/2014/chart" uri="{C3380CC4-5D6E-409C-BE32-E72D297353CC}">
                <c16:uniqueId val="{00000007-7449-4B49-BEAD-EC21838E177C}"/>
              </c:ext>
            </c:extLst>
          </c:dPt>
          <c:dPt>
            <c:idx val="10"/>
            <c:invertIfNegative val="0"/>
            <c:bubble3D val="0"/>
            <c:extLst>
              <c:ext xmlns:c16="http://schemas.microsoft.com/office/drawing/2014/chart" uri="{C3380CC4-5D6E-409C-BE32-E72D297353CC}">
                <c16:uniqueId val="{00000008-7449-4B49-BEAD-EC21838E177C}"/>
              </c:ext>
            </c:extLst>
          </c:dPt>
          <c:dPt>
            <c:idx val="11"/>
            <c:invertIfNegative val="0"/>
            <c:bubble3D val="0"/>
            <c:extLst>
              <c:ext xmlns:c16="http://schemas.microsoft.com/office/drawing/2014/chart" uri="{C3380CC4-5D6E-409C-BE32-E72D297353CC}">
                <c16:uniqueId val="{00000009-7449-4B49-BEAD-EC21838E177C}"/>
              </c:ext>
            </c:extLst>
          </c:dPt>
          <c:dPt>
            <c:idx val="12"/>
            <c:invertIfNegative val="0"/>
            <c:bubble3D val="0"/>
            <c:extLst>
              <c:ext xmlns:c16="http://schemas.microsoft.com/office/drawing/2014/chart" uri="{C3380CC4-5D6E-409C-BE32-E72D297353CC}">
                <c16:uniqueId val="{0000000A-7449-4B49-BEAD-EC21838E177C}"/>
              </c:ext>
            </c:extLst>
          </c:dPt>
          <c:dPt>
            <c:idx val="13"/>
            <c:invertIfNegative val="0"/>
            <c:bubble3D val="0"/>
            <c:extLst>
              <c:ext xmlns:c16="http://schemas.microsoft.com/office/drawing/2014/chart" uri="{C3380CC4-5D6E-409C-BE32-E72D297353CC}">
                <c16:uniqueId val="{0000000B-7449-4B49-BEAD-EC21838E177C}"/>
              </c:ext>
            </c:extLst>
          </c:dPt>
          <c:dPt>
            <c:idx val="14"/>
            <c:invertIfNegative val="0"/>
            <c:bubble3D val="0"/>
            <c:extLst>
              <c:ext xmlns:c16="http://schemas.microsoft.com/office/drawing/2014/chart" uri="{C3380CC4-5D6E-409C-BE32-E72D297353CC}">
                <c16:uniqueId val="{0000000C-7449-4B49-BEAD-EC21838E177C}"/>
              </c:ext>
            </c:extLst>
          </c:dPt>
          <c:dPt>
            <c:idx val="15"/>
            <c:invertIfNegative val="0"/>
            <c:bubble3D val="0"/>
            <c:extLst>
              <c:ext xmlns:c16="http://schemas.microsoft.com/office/drawing/2014/chart" uri="{C3380CC4-5D6E-409C-BE32-E72D297353CC}">
                <c16:uniqueId val="{0000000D-7449-4B49-BEAD-EC21838E177C}"/>
              </c:ext>
            </c:extLst>
          </c:dPt>
          <c:dPt>
            <c:idx val="17"/>
            <c:invertIfNegative val="0"/>
            <c:bubble3D val="0"/>
            <c:extLst>
              <c:ext xmlns:c16="http://schemas.microsoft.com/office/drawing/2014/chart" uri="{C3380CC4-5D6E-409C-BE32-E72D297353CC}">
                <c16:uniqueId val="{0000000E-7449-4B49-BEAD-EC21838E177C}"/>
              </c:ext>
            </c:extLst>
          </c:dPt>
          <c:dPt>
            <c:idx val="18"/>
            <c:invertIfNegative val="0"/>
            <c:bubble3D val="0"/>
            <c:extLst>
              <c:ext xmlns:c16="http://schemas.microsoft.com/office/drawing/2014/chart" uri="{C3380CC4-5D6E-409C-BE32-E72D297353CC}">
                <c16:uniqueId val="{0000000F-7449-4B49-BEAD-EC21838E177C}"/>
              </c:ext>
            </c:extLst>
          </c:dPt>
          <c:dPt>
            <c:idx val="19"/>
            <c:invertIfNegative val="0"/>
            <c:bubble3D val="0"/>
            <c:extLst>
              <c:ext xmlns:c16="http://schemas.microsoft.com/office/drawing/2014/chart" uri="{C3380CC4-5D6E-409C-BE32-E72D297353CC}">
                <c16:uniqueId val="{00000010-7449-4B49-BEAD-EC21838E177C}"/>
              </c:ext>
            </c:extLst>
          </c:dPt>
          <c:dPt>
            <c:idx val="20"/>
            <c:invertIfNegative val="0"/>
            <c:bubble3D val="0"/>
            <c:extLst>
              <c:ext xmlns:c16="http://schemas.microsoft.com/office/drawing/2014/chart" uri="{C3380CC4-5D6E-409C-BE32-E72D297353CC}">
                <c16:uniqueId val="{00000011-7449-4B49-BEAD-EC21838E177C}"/>
              </c:ext>
            </c:extLst>
          </c:dPt>
          <c:dPt>
            <c:idx val="22"/>
            <c:invertIfNegative val="0"/>
            <c:bubble3D val="0"/>
            <c:extLst>
              <c:ext xmlns:c16="http://schemas.microsoft.com/office/drawing/2014/chart" uri="{C3380CC4-5D6E-409C-BE32-E72D297353CC}">
                <c16:uniqueId val="{00000012-7449-4B49-BEAD-EC21838E177C}"/>
              </c:ext>
            </c:extLst>
          </c:dPt>
          <c:dPt>
            <c:idx val="23"/>
            <c:invertIfNegative val="0"/>
            <c:bubble3D val="0"/>
            <c:extLst>
              <c:ext xmlns:c16="http://schemas.microsoft.com/office/drawing/2014/chart" uri="{C3380CC4-5D6E-409C-BE32-E72D297353CC}">
                <c16:uniqueId val="{00000013-7449-4B49-BEAD-EC21838E177C}"/>
              </c:ext>
            </c:extLst>
          </c:dPt>
          <c:dPt>
            <c:idx val="24"/>
            <c:invertIfNegative val="0"/>
            <c:bubble3D val="0"/>
            <c:extLst>
              <c:ext xmlns:c16="http://schemas.microsoft.com/office/drawing/2014/chart" uri="{C3380CC4-5D6E-409C-BE32-E72D297353CC}">
                <c16:uniqueId val="{00000014-7449-4B49-BEAD-EC21838E177C}"/>
              </c:ext>
            </c:extLst>
          </c:dPt>
          <c:dPt>
            <c:idx val="25"/>
            <c:invertIfNegative val="0"/>
            <c:bubble3D val="0"/>
            <c:extLst>
              <c:ext xmlns:c16="http://schemas.microsoft.com/office/drawing/2014/chart" uri="{C3380CC4-5D6E-409C-BE32-E72D297353CC}">
                <c16:uniqueId val="{00000015-7449-4B49-BEAD-EC21838E177C}"/>
              </c:ext>
            </c:extLst>
          </c:dPt>
          <c:dPt>
            <c:idx val="26"/>
            <c:invertIfNegative val="0"/>
            <c:bubble3D val="0"/>
            <c:extLst>
              <c:ext xmlns:c16="http://schemas.microsoft.com/office/drawing/2014/chart" uri="{C3380CC4-5D6E-409C-BE32-E72D297353CC}">
                <c16:uniqueId val="{00000016-7449-4B49-BEAD-EC21838E177C}"/>
              </c:ext>
            </c:extLst>
          </c:dPt>
          <c:dPt>
            <c:idx val="27"/>
            <c:invertIfNegative val="0"/>
            <c:bubble3D val="0"/>
            <c:extLst>
              <c:ext xmlns:c16="http://schemas.microsoft.com/office/drawing/2014/chart" uri="{C3380CC4-5D6E-409C-BE32-E72D297353CC}">
                <c16:uniqueId val="{00000017-7449-4B49-BEAD-EC21838E177C}"/>
              </c:ext>
            </c:extLst>
          </c:dPt>
          <c:dPt>
            <c:idx val="29"/>
            <c:invertIfNegative val="0"/>
            <c:bubble3D val="0"/>
            <c:extLst>
              <c:ext xmlns:c16="http://schemas.microsoft.com/office/drawing/2014/chart" uri="{C3380CC4-5D6E-409C-BE32-E72D297353CC}">
                <c16:uniqueId val="{00000018-7449-4B49-BEAD-EC21838E177C}"/>
              </c:ext>
            </c:extLst>
          </c:dPt>
          <c:dPt>
            <c:idx val="30"/>
            <c:invertIfNegative val="0"/>
            <c:bubble3D val="0"/>
            <c:extLst>
              <c:ext xmlns:c16="http://schemas.microsoft.com/office/drawing/2014/chart" uri="{C3380CC4-5D6E-409C-BE32-E72D297353CC}">
                <c16:uniqueId val="{00000019-7449-4B49-BEAD-EC21838E177C}"/>
              </c:ext>
            </c:extLst>
          </c:dPt>
          <c:dPt>
            <c:idx val="31"/>
            <c:invertIfNegative val="0"/>
            <c:bubble3D val="0"/>
            <c:extLst>
              <c:ext xmlns:c16="http://schemas.microsoft.com/office/drawing/2014/chart" uri="{C3380CC4-5D6E-409C-BE32-E72D297353CC}">
                <c16:uniqueId val="{0000001A-7449-4B49-BEAD-EC21838E177C}"/>
              </c:ext>
            </c:extLst>
          </c:dPt>
          <c:dPt>
            <c:idx val="32"/>
            <c:invertIfNegative val="0"/>
            <c:bubble3D val="0"/>
            <c:extLst>
              <c:ext xmlns:c16="http://schemas.microsoft.com/office/drawing/2014/chart" uri="{C3380CC4-5D6E-409C-BE32-E72D297353CC}">
                <c16:uniqueId val="{0000001B-7449-4B49-BEAD-EC21838E177C}"/>
              </c:ext>
            </c:extLst>
          </c:dPt>
          <c:dPt>
            <c:idx val="33"/>
            <c:invertIfNegative val="0"/>
            <c:bubble3D val="0"/>
            <c:extLst>
              <c:ext xmlns:c16="http://schemas.microsoft.com/office/drawing/2014/chart" uri="{C3380CC4-5D6E-409C-BE32-E72D297353CC}">
                <c16:uniqueId val="{0000001C-7449-4B49-BEAD-EC21838E177C}"/>
              </c:ext>
            </c:extLst>
          </c:dPt>
          <c:dPt>
            <c:idx val="34"/>
            <c:invertIfNegative val="0"/>
            <c:bubble3D val="0"/>
            <c:extLst>
              <c:ext xmlns:c16="http://schemas.microsoft.com/office/drawing/2014/chart" uri="{C3380CC4-5D6E-409C-BE32-E72D297353CC}">
                <c16:uniqueId val="{0000001D-7449-4B49-BEAD-EC21838E177C}"/>
              </c:ext>
            </c:extLst>
          </c:dPt>
          <c:dPt>
            <c:idx val="35"/>
            <c:invertIfNegative val="0"/>
            <c:bubble3D val="0"/>
            <c:extLst>
              <c:ext xmlns:c16="http://schemas.microsoft.com/office/drawing/2014/chart" uri="{C3380CC4-5D6E-409C-BE32-E72D297353CC}">
                <c16:uniqueId val="{0000001E-7449-4B49-BEAD-EC21838E177C}"/>
              </c:ext>
            </c:extLst>
          </c:dPt>
          <c:dPt>
            <c:idx val="36"/>
            <c:invertIfNegative val="0"/>
            <c:bubble3D val="0"/>
            <c:extLst>
              <c:ext xmlns:c16="http://schemas.microsoft.com/office/drawing/2014/chart" uri="{C3380CC4-5D6E-409C-BE32-E72D297353CC}">
                <c16:uniqueId val="{0000001F-7449-4B49-BEAD-EC21838E177C}"/>
              </c:ext>
            </c:extLst>
          </c:dPt>
          <c:dPt>
            <c:idx val="37"/>
            <c:invertIfNegative val="0"/>
            <c:bubble3D val="0"/>
            <c:extLst>
              <c:ext xmlns:c16="http://schemas.microsoft.com/office/drawing/2014/chart" uri="{C3380CC4-5D6E-409C-BE32-E72D297353CC}">
                <c16:uniqueId val="{00000020-7449-4B49-BEAD-EC21838E177C}"/>
              </c:ext>
            </c:extLst>
          </c:dPt>
          <c:dPt>
            <c:idx val="38"/>
            <c:invertIfNegative val="0"/>
            <c:bubble3D val="0"/>
            <c:extLst>
              <c:ext xmlns:c16="http://schemas.microsoft.com/office/drawing/2014/chart" uri="{C3380CC4-5D6E-409C-BE32-E72D297353CC}">
                <c16:uniqueId val="{00000021-7449-4B49-BEAD-EC21838E177C}"/>
              </c:ext>
            </c:extLst>
          </c:dPt>
          <c:dPt>
            <c:idx val="39"/>
            <c:invertIfNegative val="0"/>
            <c:bubble3D val="0"/>
            <c:extLst>
              <c:ext xmlns:c16="http://schemas.microsoft.com/office/drawing/2014/chart" uri="{C3380CC4-5D6E-409C-BE32-E72D297353CC}">
                <c16:uniqueId val="{00000022-7449-4B49-BEAD-EC21838E177C}"/>
              </c:ext>
            </c:extLst>
          </c:dPt>
          <c:dPt>
            <c:idx val="41"/>
            <c:invertIfNegative val="0"/>
            <c:bubble3D val="0"/>
            <c:extLst>
              <c:ext xmlns:c16="http://schemas.microsoft.com/office/drawing/2014/chart" uri="{C3380CC4-5D6E-409C-BE32-E72D297353CC}">
                <c16:uniqueId val="{00000023-7449-4B49-BEAD-EC21838E177C}"/>
              </c:ext>
            </c:extLst>
          </c:dPt>
          <c:dPt>
            <c:idx val="42"/>
            <c:invertIfNegative val="0"/>
            <c:bubble3D val="0"/>
            <c:extLst>
              <c:ext xmlns:c16="http://schemas.microsoft.com/office/drawing/2014/chart" uri="{C3380CC4-5D6E-409C-BE32-E72D297353CC}">
                <c16:uniqueId val="{00000024-7449-4B49-BEAD-EC21838E177C}"/>
              </c:ext>
            </c:extLst>
          </c:dPt>
          <c:dPt>
            <c:idx val="43"/>
            <c:invertIfNegative val="0"/>
            <c:bubble3D val="0"/>
            <c:extLst>
              <c:ext xmlns:c16="http://schemas.microsoft.com/office/drawing/2014/chart" uri="{C3380CC4-5D6E-409C-BE32-E72D297353CC}">
                <c16:uniqueId val="{00000025-7449-4B49-BEAD-EC21838E177C}"/>
              </c:ext>
            </c:extLst>
          </c:dPt>
          <c:dPt>
            <c:idx val="44"/>
            <c:invertIfNegative val="0"/>
            <c:bubble3D val="0"/>
            <c:extLst>
              <c:ext xmlns:c16="http://schemas.microsoft.com/office/drawing/2014/chart" uri="{C3380CC4-5D6E-409C-BE32-E72D297353CC}">
                <c16:uniqueId val="{00000026-7449-4B49-BEAD-EC21838E177C}"/>
              </c:ext>
            </c:extLst>
          </c:dPt>
          <c:cat>
            <c:multiLvlStrRef>
              <c:f>'F52'!$A$8:$B$52</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2017</c:v>
                  </c:pt>
                  <c:pt idx="12">
                    <c:v>2018</c:v>
                  </c:pt>
                  <c:pt idx="24">
                    <c:v>2019</c:v>
                  </c:pt>
                  <c:pt idx="36">
                    <c:v>2020</c:v>
                  </c:pt>
                </c:lvl>
              </c:multiLvlStrCache>
            </c:multiLvlStrRef>
          </c:cat>
          <c:val>
            <c:numRef>
              <c:f>'F52'!$G$8:$G$52</c:f>
              <c:numCache>
                <c:formatCode>0.00</c:formatCode>
                <c:ptCount val="45"/>
                <c:pt idx="0">
                  <c:v>21.2713504317522</c:v>
                </c:pt>
                <c:pt idx="1">
                  <c:v>21.1352740085044</c:v>
                </c:pt>
                <c:pt idx="2">
                  <c:v>20.905493144800701</c:v>
                </c:pt>
                <c:pt idx="3">
                  <c:v>20.852628313738101</c:v>
                </c:pt>
                <c:pt idx="4">
                  <c:v>20.793892248160901</c:v>
                </c:pt>
                <c:pt idx="5">
                  <c:v>20.5929359399133</c:v>
                </c:pt>
                <c:pt idx="6">
                  <c:v>20.399801759614402</c:v>
                </c:pt>
                <c:pt idx="7">
                  <c:v>20.387462246788701</c:v>
                </c:pt>
                <c:pt idx="8">
                  <c:v>20.606499030232001</c:v>
                </c:pt>
                <c:pt idx="9">
                  <c:v>20.5802851861521</c:v>
                </c:pt>
                <c:pt idx="10">
                  <c:v>20.482677004629199</c:v>
                </c:pt>
                <c:pt idx="11">
                  <c:v>20.5033512688371</c:v>
                </c:pt>
                <c:pt idx="12">
                  <c:v>20.945877634009801</c:v>
                </c:pt>
                <c:pt idx="13">
                  <c:v>21.577556618790599</c:v>
                </c:pt>
                <c:pt idx="14">
                  <c:v>21.683939347295802</c:v>
                </c:pt>
                <c:pt idx="15">
                  <c:v>21.818403950565202</c:v>
                </c:pt>
                <c:pt idx="16">
                  <c:v>22.081395556534702</c:v>
                </c:pt>
                <c:pt idx="17">
                  <c:v>22.315595871875601</c:v>
                </c:pt>
                <c:pt idx="18">
                  <c:v>22.484406994093199</c:v>
                </c:pt>
                <c:pt idx="19">
                  <c:v>22.7334529126293</c:v>
                </c:pt>
                <c:pt idx="20">
                  <c:v>22.890172351616901</c:v>
                </c:pt>
                <c:pt idx="21">
                  <c:v>23.0367678706194</c:v>
                </c:pt>
                <c:pt idx="22">
                  <c:v>22.8799132168417</c:v>
                </c:pt>
                <c:pt idx="23">
                  <c:v>22.4737060993127</c:v>
                </c:pt>
                <c:pt idx="24">
                  <c:v>22.266369095228299</c:v>
                </c:pt>
                <c:pt idx="25">
                  <c:v>22.39664464833</c:v>
                </c:pt>
                <c:pt idx="26">
                  <c:v>22.751216642573699</c:v>
                </c:pt>
                <c:pt idx="27">
                  <c:v>22.845445089249498</c:v>
                </c:pt>
                <c:pt idx="28">
                  <c:v>22.9346824705672</c:v>
                </c:pt>
                <c:pt idx="29">
                  <c:v>22.9031560717426</c:v>
                </c:pt>
                <c:pt idx="30">
                  <c:v>22.832285150279599</c:v>
                </c:pt>
                <c:pt idx="31">
                  <c:v>22.8179976654197</c:v>
                </c:pt>
                <c:pt idx="32">
                  <c:v>22.765285116501399</c:v>
                </c:pt>
                <c:pt idx="33">
                  <c:v>22.634123861760099</c:v>
                </c:pt>
                <c:pt idx="34">
                  <c:v>22.4158240194255</c:v>
                </c:pt>
                <c:pt idx="35">
                  <c:v>22.3440550079393</c:v>
                </c:pt>
                <c:pt idx="36">
                  <c:v>22.287308738290999</c:v>
                </c:pt>
                <c:pt idx="37">
                  <c:v>21.912602876628998</c:v>
                </c:pt>
                <c:pt idx="38">
                  <c:v>20.4945418718196</c:v>
                </c:pt>
                <c:pt idx="39">
                  <c:v>17.770276283538799</c:v>
                </c:pt>
                <c:pt idx="40">
                  <c:v>18.215402213668401</c:v>
                </c:pt>
                <c:pt idx="41">
                  <c:v>19.207838174444898</c:v>
                </c:pt>
                <c:pt idx="42">
                  <c:v>19.9824035240038</c:v>
                </c:pt>
                <c:pt idx="43">
                  <c:v>19.882788079270998</c:v>
                </c:pt>
                <c:pt idx="44">
                  <c:v>19.725339180213901</c:v>
                </c:pt>
              </c:numCache>
            </c:numRef>
          </c:val>
          <c:extLst>
            <c:ext xmlns:c16="http://schemas.microsoft.com/office/drawing/2014/chart" uri="{C3380CC4-5D6E-409C-BE32-E72D297353CC}">
              <c16:uniqueId val="{00000027-7449-4B49-BEAD-EC21838E177C}"/>
            </c:ext>
          </c:extLst>
        </c:ser>
        <c:ser>
          <c:idx val="1"/>
          <c:order val="1"/>
          <c:tx>
            <c:strRef>
              <c:f>'F52'!$H$7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8-7449-4B49-BEAD-EC21838E177C}"/>
              </c:ext>
            </c:extLst>
          </c:dPt>
          <c:dPt>
            <c:idx val="1"/>
            <c:invertIfNegative val="0"/>
            <c:bubble3D val="0"/>
            <c:extLst>
              <c:ext xmlns:c16="http://schemas.microsoft.com/office/drawing/2014/chart" uri="{C3380CC4-5D6E-409C-BE32-E72D297353CC}">
                <c16:uniqueId val="{00000029-7449-4B49-BEAD-EC21838E177C}"/>
              </c:ext>
            </c:extLst>
          </c:dPt>
          <c:dPt>
            <c:idx val="2"/>
            <c:invertIfNegative val="0"/>
            <c:bubble3D val="0"/>
            <c:extLst>
              <c:ext xmlns:c16="http://schemas.microsoft.com/office/drawing/2014/chart" uri="{C3380CC4-5D6E-409C-BE32-E72D297353CC}">
                <c16:uniqueId val="{0000002A-7449-4B49-BEAD-EC21838E177C}"/>
              </c:ext>
            </c:extLst>
          </c:dPt>
          <c:dPt>
            <c:idx val="3"/>
            <c:invertIfNegative val="0"/>
            <c:bubble3D val="0"/>
            <c:extLst>
              <c:ext xmlns:c16="http://schemas.microsoft.com/office/drawing/2014/chart" uri="{C3380CC4-5D6E-409C-BE32-E72D297353CC}">
                <c16:uniqueId val="{0000002B-7449-4B49-BEAD-EC21838E177C}"/>
              </c:ext>
            </c:extLst>
          </c:dPt>
          <c:dPt>
            <c:idx val="5"/>
            <c:invertIfNegative val="0"/>
            <c:bubble3D val="0"/>
            <c:extLst>
              <c:ext xmlns:c16="http://schemas.microsoft.com/office/drawing/2014/chart" uri="{C3380CC4-5D6E-409C-BE32-E72D297353CC}">
                <c16:uniqueId val="{0000002C-7449-4B49-BEAD-EC21838E177C}"/>
              </c:ext>
            </c:extLst>
          </c:dPt>
          <c:dPt>
            <c:idx val="6"/>
            <c:invertIfNegative val="0"/>
            <c:bubble3D val="0"/>
            <c:extLst>
              <c:ext xmlns:c16="http://schemas.microsoft.com/office/drawing/2014/chart" uri="{C3380CC4-5D6E-409C-BE32-E72D297353CC}">
                <c16:uniqueId val="{0000002D-7449-4B49-BEAD-EC21838E177C}"/>
              </c:ext>
            </c:extLst>
          </c:dPt>
          <c:dPt>
            <c:idx val="7"/>
            <c:invertIfNegative val="0"/>
            <c:bubble3D val="0"/>
            <c:extLst>
              <c:ext xmlns:c16="http://schemas.microsoft.com/office/drawing/2014/chart" uri="{C3380CC4-5D6E-409C-BE32-E72D297353CC}">
                <c16:uniqueId val="{0000002E-7449-4B49-BEAD-EC21838E177C}"/>
              </c:ext>
            </c:extLst>
          </c:dPt>
          <c:dPt>
            <c:idx val="8"/>
            <c:invertIfNegative val="0"/>
            <c:bubble3D val="0"/>
            <c:extLst>
              <c:ext xmlns:c16="http://schemas.microsoft.com/office/drawing/2014/chart" uri="{C3380CC4-5D6E-409C-BE32-E72D297353CC}">
                <c16:uniqueId val="{0000002F-7449-4B49-BEAD-EC21838E177C}"/>
              </c:ext>
            </c:extLst>
          </c:dPt>
          <c:dPt>
            <c:idx val="10"/>
            <c:invertIfNegative val="0"/>
            <c:bubble3D val="0"/>
            <c:extLst>
              <c:ext xmlns:c16="http://schemas.microsoft.com/office/drawing/2014/chart" uri="{C3380CC4-5D6E-409C-BE32-E72D297353CC}">
                <c16:uniqueId val="{00000030-7449-4B49-BEAD-EC21838E177C}"/>
              </c:ext>
            </c:extLst>
          </c:dPt>
          <c:dPt>
            <c:idx val="11"/>
            <c:invertIfNegative val="0"/>
            <c:bubble3D val="0"/>
            <c:extLst>
              <c:ext xmlns:c16="http://schemas.microsoft.com/office/drawing/2014/chart" uri="{C3380CC4-5D6E-409C-BE32-E72D297353CC}">
                <c16:uniqueId val="{00000031-7449-4B49-BEAD-EC21838E177C}"/>
              </c:ext>
            </c:extLst>
          </c:dPt>
          <c:dPt>
            <c:idx val="12"/>
            <c:invertIfNegative val="0"/>
            <c:bubble3D val="0"/>
            <c:extLst>
              <c:ext xmlns:c16="http://schemas.microsoft.com/office/drawing/2014/chart" uri="{C3380CC4-5D6E-409C-BE32-E72D297353CC}">
                <c16:uniqueId val="{00000032-7449-4B49-BEAD-EC21838E177C}"/>
              </c:ext>
            </c:extLst>
          </c:dPt>
          <c:dPt>
            <c:idx val="13"/>
            <c:invertIfNegative val="0"/>
            <c:bubble3D val="0"/>
            <c:extLst>
              <c:ext xmlns:c16="http://schemas.microsoft.com/office/drawing/2014/chart" uri="{C3380CC4-5D6E-409C-BE32-E72D297353CC}">
                <c16:uniqueId val="{00000033-7449-4B49-BEAD-EC21838E177C}"/>
              </c:ext>
            </c:extLst>
          </c:dPt>
          <c:dPt>
            <c:idx val="14"/>
            <c:invertIfNegative val="0"/>
            <c:bubble3D val="0"/>
            <c:extLst>
              <c:ext xmlns:c16="http://schemas.microsoft.com/office/drawing/2014/chart" uri="{C3380CC4-5D6E-409C-BE32-E72D297353CC}">
                <c16:uniqueId val="{00000034-7449-4B49-BEAD-EC21838E177C}"/>
              </c:ext>
            </c:extLst>
          </c:dPt>
          <c:dPt>
            <c:idx val="15"/>
            <c:invertIfNegative val="0"/>
            <c:bubble3D val="0"/>
            <c:extLst>
              <c:ext xmlns:c16="http://schemas.microsoft.com/office/drawing/2014/chart" uri="{C3380CC4-5D6E-409C-BE32-E72D297353CC}">
                <c16:uniqueId val="{00000035-7449-4B49-BEAD-EC21838E177C}"/>
              </c:ext>
            </c:extLst>
          </c:dPt>
          <c:dPt>
            <c:idx val="17"/>
            <c:invertIfNegative val="0"/>
            <c:bubble3D val="0"/>
            <c:extLst>
              <c:ext xmlns:c16="http://schemas.microsoft.com/office/drawing/2014/chart" uri="{C3380CC4-5D6E-409C-BE32-E72D297353CC}">
                <c16:uniqueId val="{00000036-7449-4B49-BEAD-EC21838E177C}"/>
              </c:ext>
            </c:extLst>
          </c:dPt>
          <c:dPt>
            <c:idx val="18"/>
            <c:invertIfNegative val="0"/>
            <c:bubble3D val="0"/>
            <c:extLst>
              <c:ext xmlns:c16="http://schemas.microsoft.com/office/drawing/2014/chart" uri="{C3380CC4-5D6E-409C-BE32-E72D297353CC}">
                <c16:uniqueId val="{00000037-7449-4B49-BEAD-EC21838E177C}"/>
              </c:ext>
            </c:extLst>
          </c:dPt>
          <c:dPt>
            <c:idx val="19"/>
            <c:invertIfNegative val="0"/>
            <c:bubble3D val="0"/>
            <c:extLst>
              <c:ext xmlns:c16="http://schemas.microsoft.com/office/drawing/2014/chart" uri="{C3380CC4-5D6E-409C-BE32-E72D297353CC}">
                <c16:uniqueId val="{00000038-7449-4B49-BEAD-EC21838E177C}"/>
              </c:ext>
            </c:extLst>
          </c:dPt>
          <c:dPt>
            <c:idx val="20"/>
            <c:invertIfNegative val="0"/>
            <c:bubble3D val="0"/>
            <c:extLst>
              <c:ext xmlns:c16="http://schemas.microsoft.com/office/drawing/2014/chart" uri="{C3380CC4-5D6E-409C-BE32-E72D297353CC}">
                <c16:uniqueId val="{00000039-7449-4B49-BEAD-EC21838E177C}"/>
              </c:ext>
            </c:extLst>
          </c:dPt>
          <c:dPt>
            <c:idx val="22"/>
            <c:invertIfNegative val="0"/>
            <c:bubble3D val="0"/>
            <c:extLst>
              <c:ext xmlns:c16="http://schemas.microsoft.com/office/drawing/2014/chart" uri="{C3380CC4-5D6E-409C-BE32-E72D297353CC}">
                <c16:uniqueId val="{0000003A-7449-4B49-BEAD-EC21838E177C}"/>
              </c:ext>
            </c:extLst>
          </c:dPt>
          <c:dPt>
            <c:idx val="23"/>
            <c:invertIfNegative val="0"/>
            <c:bubble3D val="0"/>
            <c:extLst>
              <c:ext xmlns:c16="http://schemas.microsoft.com/office/drawing/2014/chart" uri="{C3380CC4-5D6E-409C-BE32-E72D297353CC}">
                <c16:uniqueId val="{0000003B-7449-4B49-BEAD-EC21838E177C}"/>
              </c:ext>
            </c:extLst>
          </c:dPt>
          <c:dPt>
            <c:idx val="24"/>
            <c:invertIfNegative val="0"/>
            <c:bubble3D val="0"/>
            <c:extLst>
              <c:ext xmlns:c16="http://schemas.microsoft.com/office/drawing/2014/chart" uri="{C3380CC4-5D6E-409C-BE32-E72D297353CC}">
                <c16:uniqueId val="{0000003C-7449-4B49-BEAD-EC21838E177C}"/>
              </c:ext>
            </c:extLst>
          </c:dPt>
          <c:dPt>
            <c:idx val="25"/>
            <c:invertIfNegative val="0"/>
            <c:bubble3D val="0"/>
            <c:extLst>
              <c:ext xmlns:c16="http://schemas.microsoft.com/office/drawing/2014/chart" uri="{C3380CC4-5D6E-409C-BE32-E72D297353CC}">
                <c16:uniqueId val="{0000003D-7449-4B49-BEAD-EC21838E177C}"/>
              </c:ext>
            </c:extLst>
          </c:dPt>
          <c:dPt>
            <c:idx val="26"/>
            <c:invertIfNegative val="0"/>
            <c:bubble3D val="0"/>
            <c:extLst>
              <c:ext xmlns:c16="http://schemas.microsoft.com/office/drawing/2014/chart" uri="{C3380CC4-5D6E-409C-BE32-E72D297353CC}">
                <c16:uniqueId val="{0000003E-7449-4B49-BEAD-EC21838E177C}"/>
              </c:ext>
            </c:extLst>
          </c:dPt>
          <c:dPt>
            <c:idx val="27"/>
            <c:invertIfNegative val="0"/>
            <c:bubble3D val="0"/>
            <c:extLst>
              <c:ext xmlns:c16="http://schemas.microsoft.com/office/drawing/2014/chart" uri="{C3380CC4-5D6E-409C-BE32-E72D297353CC}">
                <c16:uniqueId val="{0000003F-7449-4B49-BEAD-EC21838E177C}"/>
              </c:ext>
            </c:extLst>
          </c:dPt>
          <c:dPt>
            <c:idx val="29"/>
            <c:invertIfNegative val="0"/>
            <c:bubble3D val="0"/>
            <c:extLst>
              <c:ext xmlns:c16="http://schemas.microsoft.com/office/drawing/2014/chart" uri="{C3380CC4-5D6E-409C-BE32-E72D297353CC}">
                <c16:uniqueId val="{00000040-7449-4B49-BEAD-EC21838E177C}"/>
              </c:ext>
            </c:extLst>
          </c:dPt>
          <c:dPt>
            <c:idx val="30"/>
            <c:invertIfNegative val="0"/>
            <c:bubble3D val="0"/>
            <c:extLst>
              <c:ext xmlns:c16="http://schemas.microsoft.com/office/drawing/2014/chart" uri="{C3380CC4-5D6E-409C-BE32-E72D297353CC}">
                <c16:uniqueId val="{00000041-7449-4B49-BEAD-EC21838E177C}"/>
              </c:ext>
            </c:extLst>
          </c:dPt>
          <c:dPt>
            <c:idx val="31"/>
            <c:invertIfNegative val="0"/>
            <c:bubble3D val="0"/>
            <c:extLst>
              <c:ext xmlns:c16="http://schemas.microsoft.com/office/drawing/2014/chart" uri="{C3380CC4-5D6E-409C-BE32-E72D297353CC}">
                <c16:uniqueId val="{00000042-7449-4B49-BEAD-EC21838E177C}"/>
              </c:ext>
            </c:extLst>
          </c:dPt>
          <c:dPt>
            <c:idx val="32"/>
            <c:invertIfNegative val="0"/>
            <c:bubble3D val="0"/>
            <c:extLst>
              <c:ext xmlns:c16="http://schemas.microsoft.com/office/drawing/2014/chart" uri="{C3380CC4-5D6E-409C-BE32-E72D297353CC}">
                <c16:uniqueId val="{00000043-7449-4B49-BEAD-EC21838E177C}"/>
              </c:ext>
            </c:extLst>
          </c:dPt>
          <c:dPt>
            <c:idx val="33"/>
            <c:invertIfNegative val="0"/>
            <c:bubble3D val="0"/>
            <c:extLst>
              <c:ext xmlns:c16="http://schemas.microsoft.com/office/drawing/2014/chart" uri="{C3380CC4-5D6E-409C-BE32-E72D297353CC}">
                <c16:uniqueId val="{00000044-7449-4B49-BEAD-EC21838E177C}"/>
              </c:ext>
            </c:extLst>
          </c:dPt>
          <c:dPt>
            <c:idx val="34"/>
            <c:invertIfNegative val="0"/>
            <c:bubble3D val="0"/>
            <c:extLst>
              <c:ext xmlns:c16="http://schemas.microsoft.com/office/drawing/2014/chart" uri="{C3380CC4-5D6E-409C-BE32-E72D297353CC}">
                <c16:uniqueId val="{00000045-7449-4B49-BEAD-EC21838E177C}"/>
              </c:ext>
            </c:extLst>
          </c:dPt>
          <c:dPt>
            <c:idx val="35"/>
            <c:invertIfNegative val="0"/>
            <c:bubble3D val="0"/>
            <c:extLst>
              <c:ext xmlns:c16="http://schemas.microsoft.com/office/drawing/2014/chart" uri="{C3380CC4-5D6E-409C-BE32-E72D297353CC}">
                <c16:uniqueId val="{00000046-7449-4B49-BEAD-EC21838E177C}"/>
              </c:ext>
            </c:extLst>
          </c:dPt>
          <c:dPt>
            <c:idx val="36"/>
            <c:invertIfNegative val="0"/>
            <c:bubble3D val="0"/>
            <c:extLst>
              <c:ext xmlns:c16="http://schemas.microsoft.com/office/drawing/2014/chart" uri="{C3380CC4-5D6E-409C-BE32-E72D297353CC}">
                <c16:uniqueId val="{00000047-7449-4B49-BEAD-EC21838E177C}"/>
              </c:ext>
            </c:extLst>
          </c:dPt>
          <c:dPt>
            <c:idx val="37"/>
            <c:invertIfNegative val="0"/>
            <c:bubble3D val="0"/>
            <c:extLst>
              <c:ext xmlns:c16="http://schemas.microsoft.com/office/drawing/2014/chart" uri="{C3380CC4-5D6E-409C-BE32-E72D297353CC}">
                <c16:uniqueId val="{00000048-7449-4B49-BEAD-EC21838E177C}"/>
              </c:ext>
            </c:extLst>
          </c:dPt>
          <c:dPt>
            <c:idx val="38"/>
            <c:invertIfNegative val="0"/>
            <c:bubble3D val="0"/>
            <c:extLst>
              <c:ext xmlns:c16="http://schemas.microsoft.com/office/drawing/2014/chart" uri="{C3380CC4-5D6E-409C-BE32-E72D297353CC}">
                <c16:uniqueId val="{00000049-7449-4B49-BEAD-EC21838E177C}"/>
              </c:ext>
            </c:extLst>
          </c:dPt>
          <c:dPt>
            <c:idx val="39"/>
            <c:invertIfNegative val="0"/>
            <c:bubble3D val="0"/>
            <c:extLst>
              <c:ext xmlns:c16="http://schemas.microsoft.com/office/drawing/2014/chart" uri="{C3380CC4-5D6E-409C-BE32-E72D297353CC}">
                <c16:uniqueId val="{0000004A-7449-4B49-BEAD-EC21838E177C}"/>
              </c:ext>
            </c:extLst>
          </c:dPt>
          <c:dPt>
            <c:idx val="41"/>
            <c:invertIfNegative val="0"/>
            <c:bubble3D val="0"/>
            <c:extLst>
              <c:ext xmlns:c16="http://schemas.microsoft.com/office/drawing/2014/chart" uri="{C3380CC4-5D6E-409C-BE32-E72D297353CC}">
                <c16:uniqueId val="{0000004B-7449-4B49-BEAD-EC21838E177C}"/>
              </c:ext>
            </c:extLst>
          </c:dPt>
          <c:dPt>
            <c:idx val="42"/>
            <c:invertIfNegative val="0"/>
            <c:bubble3D val="0"/>
            <c:extLst>
              <c:ext xmlns:c16="http://schemas.microsoft.com/office/drawing/2014/chart" uri="{C3380CC4-5D6E-409C-BE32-E72D297353CC}">
                <c16:uniqueId val="{0000004C-7449-4B49-BEAD-EC21838E177C}"/>
              </c:ext>
            </c:extLst>
          </c:dPt>
          <c:dPt>
            <c:idx val="43"/>
            <c:invertIfNegative val="0"/>
            <c:bubble3D val="0"/>
            <c:extLst>
              <c:ext xmlns:c16="http://schemas.microsoft.com/office/drawing/2014/chart" uri="{C3380CC4-5D6E-409C-BE32-E72D297353CC}">
                <c16:uniqueId val="{0000004D-7449-4B49-BEAD-EC21838E177C}"/>
              </c:ext>
            </c:extLst>
          </c:dPt>
          <c:dPt>
            <c:idx val="44"/>
            <c:invertIfNegative val="0"/>
            <c:bubble3D val="0"/>
            <c:extLst>
              <c:ext xmlns:c16="http://schemas.microsoft.com/office/drawing/2014/chart" uri="{C3380CC4-5D6E-409C-BE32-E72D297353CC}">
                <c16:uniqueId val="{0000004E-7449-4B49-BEAD-EC21838E177C}"/>
              </c:ext>
            </c:extLst>
          </c:dPt>
          <c:val>
            <c:numRef>
              <c:f>'F52'!$H$8:$H$52</c:f>
              <c:numCache>
                <c:formatCode>0.00</c:formatCode>
                <c:ptCount val="45"/>
                <c:pt idx="0">
                  <c:v>20.704286705372599</c:v>
                </c:pt>
                <c:pt idx="1">
                  <c:v>20.469494201459501</c:v>
                </c:pt>
                <c:pt idx="2">
                  <c:v>20.254559442260899</c:v>
                </c:pt>
                <c:pt idx="3">
                  <c:v>20.187366917627301</c:v>
                </c:pt>
                <c:pt idx="4">
                  <c:v>20.1314037443323</c:v>
                </c:pt>
                <c:pt idx="5">
                  <c:v>19.9344582886614</c:v>
                </c:pt>
                <c:pt idx="6">
                  <c:v>19.7447399662205</c:v>
                </c:pt>
                <c:pt idx="7">
                  <c:v>19.7458864615548</c:v>
                </c:pt>
                <c:pt idx="8">
                  <c:v>19.9666521010951</c:v>
                </c:pt>
                <c:pt idx="9">
                  <c:v>19.955669762325002</c:v>
                </c:pt>
                <c:pt idx="10">
                  <c:v>19.877649188883701</c:v>
                </c:pt>
                <c:pt idx="11">
                  <c:v>19.896095371601501</c:v>
                </c:pt>
                <c:pt idx="12">
                  <c:v>20.321705852125699</c:v>
                </c:pt>
                <c:pt idx="13">
                  <c:v>20.840490529164299</c:v>
                </c:pt>
                <c:pt idx="14">
                  <c:v>20.944097845425301</c:v>
                </c:pt>
                <c:pt idx="15">
                  <c:v>21.098674673768599</c:v>
                </c:pt>
                <c:pt idx="16">
                  <c:v>21.310104351317801</c:v>
                </c:pt>
                <c:pt idx="17">
                  <c:v>21.468478734653999</c:v>
                </c:pt>
                <c:pt idx="18">
                  <c:v>21.738385098545098</c:v>
                </c:pt>
                <c:pt idx="19">
                  <c:v>22.156351236251101</c:v>
                </c:pt>
                <c:pt idx="20">
                  <c:v>22.311999056795699</c:v>
                </c:pt>
                <c:pt idx="21">
                  <c:v>22.454527687516499</c:v>
                </c:pt>
                <c:pt idx="22">
                  <c:v>22.268820265876101</c:v>
                </c:pt>
                <c:pt idx="23">
                  <c:v>21.804493164944201</c:v>
                </c:pt>
                <c:pt idx="24">
                  <c:v>21.309916404092199</c:v>
                </c:pt>
                <c:pt idx="25">
                  <c:v>21.300809462469701</c:v>
                </c:pt>
                <c:pt idx="26">
                  <c:v>21.905552839309401</c:v>
                </c:pt>
                <c:pt idx="27">
                  <c:v>22.0025411408776</c:v>
                </c:pt>
                <c:pt idx="28">
                  <c:v>22.0709914857851</c:v>
                </c:pt>
                <c:pt idx="29">
                  <c:v>22.062569991758199</c:v>
                </c:pt>
                <c:pt idx="30">
                  <c:v>21.9949923517038</c:v>
                </c:pt>
                <c:pt idx="31">
                  <c:v>21.975369946465701</c:v>
                </c:pt>
                <c:pt idx="32">
                  <c:v>21.917677197398799</c:v>
                </c:pt>
                <c:pt idx="33">
                  <c:v>21.7468654747925</c:v>
                </c:pt>
                <c:pt idx="34">
                  <c:v>21.405565980094401</c:v>
                </c:pt>
                <c:pt idx="35">
                  <c:v>21.3337231207271</c:v>
                </c:pt>
                <c:pt idx="36">
                  <c:v>21.282442384888402</c:v>
                </c:pt>
                <c:pt idx="37">
                  <c:v>20.868007838999699</c:v>
                </c:pt>
                <c:pt idx="38">
                  <c:v>19.454876396345199</c:v>
                </c:pt>
                <c:pt idx="39">
                  <c:v>16.9143034510261</c:v>
                </c:pt>
                <c:pt idx="40">
                  <c:v>17.481744495225101</c:v>
                </c:pt>
                <c:pt idx="41">
                  <c:v>18.507396698009199</c:v>
                </c:pt>
                <c:pt idx="42">
                  <c:v>19.3128947023405</c:v>
                </c:pt>
                <c:pt idx="43">
                  <c:v>19.247234739959701</c:v>
                </c:pt>
                <c:pt idx="44">
                  <c:v>19.161328540335901</c:v>
                </c:pt>
              </c:numCache>
            </c:numRef>
          </c:val>
          <c:extLst>
            <c:ext xmlns:c16="http://schemas.microsoft.com/office/drawing/2014/chart" uri="{C3380CC4-5D6E-409C-BE32-E72D297353CC}">
              <c16:uniqueId val="{0000004F-7449-4B49-BEAD-EC21838E177C}"/>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'F53'!$G$7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C9A3-4656-9FE8-94A91AF5C3ED}"/>
              </c:ext>
            </c:extLst>
          </c:dPt>
          <c:dPt>
            <c:idx val="1"/>
            <c:invertIfNegative val="0"/>
            <c:bubble3D val="0"/>
            <c:extLst>
              <c:ext xmlns:c16="http://schemas.microsoft.com/office/drawing/2014/chart" uri="{C3380CC4-5D6E-409C-BE32-E72D297353CC}">
                <c16:uniqueId val="{00000001-C9A3-4656-9FE8-94A91AF5C3ED}"/>
              </c:ext>
            </c:extLst>
          </c:dPt>
          <c:dPt>
            <c:idx val="2"/>
            <c:invertIfNegative val="0"/>
            <c:bubble3D val="0"/>
            <c:extLst>
              <c:ext xmlns:c16="http://schemas.microsoft.com/office/drawing/2014/chart" uri="{C3380CC4-5D6E-409C-BE32-E72D297353CC}">
                <c16:uniqueId val="{00000002-C9A3-4656-9FE8-94A91AF5C3ED}"/>
              </c:ext>
            </c:extLst>
          </c:dPt>
          <c:dPt>
            <c:idx val="3"/>
            <c:invertIfNegative val="0"/>
            <c:bubble3D val="0"/>
            <c:extLst>
              <c:ext xmlns:c16="http://schemas.microsoft.com/office/drawing/2014/chart" uri="{C3380CC4-5D6E-409C-BE32-E72D297353CC}">
                <c16:uniqueId val="{00000003-C9A3-4656-9FE8-94A91AF5C3ED}"/>
              </c:ext>
            </c:extLst>
          </c:dPt>
          <c:dPt>
            <c:idx val="5"/>
            <c:invertIfNegative val="0"/>
            <c:bubble3D val="0"/>
            <c:extLst>
              <c:ext xmlns:c16="http://schemas.microsoft.com/office/drawing/2014/chart" uri="{C3380CC4-5D6E-409C-BE32-E72D297353CC}">
                <c16:uniqueId val="{00000004-C9A3-4656-9FE8-94A91AF5C3ED}"/>
              </c:ext>
            </c:extLst>
          </c:dPt>
          <c:dPt>
            <c:idx val="6"/>
            <c:invertIfNegative val="0"/>
            <c:bubble3D val="0"/>
            <c:extLst>
              <c:ext xmlns:c16="http://schemas.microsoft.com/office/drawing/2014/chart" uri="{C3380CC4-5D6E-409C-BE32-E72D297353CC}">
                <c16:uniqueId val="{00000005-C9A3-4656-9FE8-94A91AF5C3ED}"/>
              </c:ext>
            </c:extLst>
          </c:dPt>
          <c:dPt>
            <c:idx val="7"/>
            <c:invertIfNegative val="0"/>
            <c:bubble3D val="0"/>
            <c:extLst>
              <c:ext xmlns:c16="http://schemas.microsoft.com/office/drawing/2014/chart" uri="{C3380CC4-5D6E-409C-BE32-E72D297353CC}">
                <c16:uniqueId val="{00000006-C9A3-4656-9FE8-94A91AF5C3ED}"/>
              </c:ext>
            </c:extLst>
          </c:dPt>
          <c:dPt>
            <c:idx val="8"/>
            <c:invertIfNegative val="0"/>
            <c:bubble3D val="0"/>
            <c:extLst>
              <c:ext xmlns:c16="http://schemas.microsoft.com/office/drawing/2014/chart" uri="{C3380CC4-5D6E-409C-BE32-E72D297353CC}">
                <c16:uniqueId val="{00000007-C9A3-4656-9FE8-94A91AF5C3ED}"/>
              </c:ext>
            </c:extLst>
          </c:dPt>
          <c:dPt>
            <c:idx val="9"/>
            <c:invertIfNegative val="0"/>
            <c:bubble3D val="0"/>
            <c:spPr>
              <a:solidFill>
                <a:sysClr val="windowText" lastClr="000000">
                  <a:lumMod val="75000"/>
                  <a:lumOff val="25000"/>
                </a:sysClr>
              </a:solidFill>
            </c:spPr>
            <c:extLst>
              <c:ext xmlns:c16="http://schemas.microsoft.com/office/drawing/2014/chart" uri="{C3380CC4-5D6E-409C-BE32-E72D297353CC}">
                <c16:uniqueId val="{00000009-C9A3-4656-9FE8-94A91AF5C3ED}"/>
              </c:ext>
            </c:extLst>
          </c:dPt>
          <c:dPt>
            <c:idx val="10"/>
            <c:invertIfNegative val="0"/>
            <c:bubble3D val="0"/>
            <c:extLst>
              <c:ext xmlns:c16="http://schemas.microsoft.com/office/drawing/2014/chart" uri="{C3380CC4-5D6E-409C-BE32-E72D297353CC}">
                <c16:uniqueId val="{0000000A-C9A3-4656-9FE8-94A91AF5C3ED}"/>
              </c:ext>
            </c:extLst>
          </c:dPt>
          <c:dPt>
            <c:idx val="11"/>
            <c:invertIfNegative val="0"/>
            <c:bubble3D val="0"/>
            <c:extLst>
              <c:ext xmlns:c16="http://schemas.microsoft.com/office/drawing/2014/chart" uri="{C3380CC4-5D6E-409C-BE32-E72D297353CC}">
                <c16:uniqueId val="{0000000B-C9A3-4656-9FE8-94A91AF5C3ED}"/>
              </c:ext>
            </c:extLst>
          </c:dPt>
          <c:dPt>
            <c:idx val="12"/>
            <c:invertIfNegative val="0"/>
            <c:bubble3D val="0"/>
            <c:extLst>
              <c:ext xmlns:c16="http://schemas.microsoft.com/office/drawing/2014/chart" uri="{C3380CC4-5D6E-409C-BE32-E72D297353CC}">
                <c16:uniqueId val="{0000000C-C9A3-4656-9FE8-94A91AF5C3ED}"/>
              </c:ext>
            </c:extLst>
          </c:dPt>
          <c:dPt>
            <c:idx val="13"/>
            <c:invertIfNegative val="0"/>
            <c:bubble3D val="0"/>
            <c:extLst>
              <c:ext xmlns:c16="http://schemas.microsoft.com/office/drawing/2014/chart" uri="{C3380CC4-5D6E-409C-BE32-E72D297353CC}">
                <c16:uniqueId val="{0000000D-C9A3-4656-9FE8-94A91AF5C3ED}"/>
              </c:ext>
            </c:extLst>
          </c:dPt>
          <c:dPt>
            <c:idx val="14"/>
            <c:invertIfNegative val="0"/>
            <c:bubble3D val="0"/>
            <c:extLst>
              <c:ext xmlns:c16="http://schemas.microsoft.com/office/drawing/2014/chart" uri="{C3380CC4-5D6E-409C-BE32-E72D297353CC}">
                <c16:uniqueId val="{0000000E-C9A3-4656-9FE8-94A91AF5C3ED}"/>
              </c:ext>
            </c:extLst>
          </c:dPt>
          <c:dPt>
            <c:idx val="15"/>
            <c:invertIfNegative val="0"/>
            <c:bubble3D val="0"/>
            <c:extLst>
              <c:ext xmlns:c16="http://schemas.microsoft.com/office/drawing/2014/chart" uri="{C3380CC4-5D6E-409C-BE32-E72D297353CC}">
                <c16:uniqueId val="{0000000F-C9A3-4656-9FE8-94A91AF5C3ED}"/>
              </c:ext>
            </c:extLst>
          </c:dPt>
          <c:dPt>
            <c:idx val="17"/>
            <c:invertIfNegative val="0"/>
            <c:bubble3D val="0"/>
            <c:extLst>
              <c:ext xmlns:c16="http://schemas.microsoft.com/office/drawing/2014/chart" uri="{C3380CC4-5D6E-409C-BE32-E72D297353CC}">
                <c16:uniqueId val="{00000010-C9A3-4656-9FE8-94A91AF5C3ED}"/>
              </c:ext>
            </c:extLst>
          </c:dPt>
          <c:dPt>
            <c:idx val="18"/>
            <c:invertIfNegative val="0"/>
            <c:bubble3D val="0"/>
            <c:extLst>
              <c:ext xmlns:c16="http://schemas.microsoft.com/office/drawing/2014/chart" uri="{C3380CC4-5D6E-409C-BE32-E72D297353CC}">
                <c16:uniqueId val="{00000011-C9A3-4656-9FE8-94A91AF5C3ED}"/>
              </c:ext>
            </c:extLst>
          </c:dPt>
          <c:dPt>
            <c:idx val="19"/>
            <c:invertIfNegative val="0"/>
            <c:bubble3D val="0"/>
            <c:extLst>
              <c:ext xmlns:c16="http://schemas.microsoft.com/office/drawing/2014/chart" uri="{C3380CC4-5D6E-409C-BE32-E72D297353CC}">
                <c16:uniqueId val="{00000012-C9A3-4656-9FE8-94A91AF5C3ED}"/>
              </c:ext>
            </c:extLst>
          </c:dPt>
          <c:dPt>
            <c:idx val="20"/>
            <c:invertIfNegative val="0"/>
            <c:bubble3D val="0"/>
            <c:extLst>
              <c:ext xmlns:c16="http://schemas.microsoft.com/office/drawing/2014/chart" uri="{C3380CC4-5D6E-409C-BE32-E72D297353CC}">
                <c16:uniqueId val="{00000013-C9A3-4656-9FE8-94A91AF5C3ED}"/>
              </c:ext>
            </c:extLst>
          </c:dPt>
          <c:dPt>
            <c:idx val="21"/>
            <c:invertIfNegative val="0"/>
            <c:bubble3D val="0"/>
            <c:spPr>
              <a:solidFill>
                <a:sysClr val="windowText" lastClr="000000">
                  <a:lumMod val="75000"/>
                  <a:lumOff val="25000"/>
                </a:sysClr>
              </a:solidFill>
            </c:spPr>
            <c:extLst>
              <c:ext xmlns:c16="http://schemas.microsoft.com/office/drawing/2014/chart" uri="{C3380CC4-5D6E-409C-BE32-E72D297353CC}">
                <c16:uniqueId val="{00000015-C9A3-4656-9FE8-94A91AF5C3ED}"/>
              </c:ext>
            </c:extLst>
          </c:dPt>
          <c:dPt>
            <c:idx val="22"/>
            <c:invertIfNegative val="0"/>
            <c:bubble3D val="0"/>
            <c:extLst>
              <c:ext xmlns:c16="http://schemas.microsoft.com/office/drawing/2014/chart" uri="{C3380CC4-5D6E-409C-BE32-E72D297353CC}">
                <c16:uniqueId val="{00000016-C9A3-4656-9FE8-94A91AF5C3ED}"/>
              </c:ext>
            </c:extLst>
          </c:dPt>
          <c:dPt>
            <c:idx val="23"/>
            <c:invertIfNegative val="0"/>
            <c:bubble3D val="0"/>
            <c:extLst>
              <c:ext xmlns:c16="http://schemas.microsoft.com/office/drawing/2014/chart" uri="{C3380CC4-5D6E-409C-BE32-E72D297353CC}">
                <c16:uniqueId val="{00000017-C9A3-4656-9FE8-94A91AF5C3ED}"/>
              </c:ext>
            </c:extLst>
          </c:dPt>
          <c:dPt>
            <c:idx val="24"/>
            <c:invertIfNegative val="0"/>
            <c:bubble3D val="0"/>
            <c:extLst>
              <c:ext xmlns:c16="http://schemas.microsoft.com/office/drawing/2014/chart" uri="{C3380CC4-5D6E-409C-BE32-E72D297353CC}">
                <c16:uniqueId val="{00000018-C9A3-4656-9FE8-94A91AF5C3ED}"/>
              </c:ext>
            </c:extLst>
          </c:dPt>
          <c:dPt>
            <c:idx val="25"/>
            <c:invertIfNegative val="0"/>
            <c:bubble3D val="0"/>
            <c:extLst>
              <c:ext xmlns:c16="http://schemas.microsoft.com/office/drawing/2014/chart" uri="{C3380CC4-5D6E-409C-BE32-E72D297353CC}">
                <c16:uniqueId val="{00000019-C9A3-4656-9FE8-94A91AF5C3ED}"/>
              </c:ext>
            </c:extLst>
          </c:dPt>
          <c:dPt>
            <c:idx val="26"/>
            <c:invertIfNegative val="0"/>
            <c:bubble3D val="0"/>
            <c:extLst>
              <c:ext xmlns:c16="http://schemas.microsoft.com/office/drawing/2014/chart" uri="{C3380CC4-5D6E-409C-BE32-E72D297353CC}">
                <c16:uniqueId val="{0000001A-C9A3-4656-9FE8-94A91AF5C3ED}"/>
              </c:ext>
            </c:extLst>
          </c:dPt>
          <c:dPt>
            <c:idx val="27"/>
            <c:invertIfNegative val="0"/>
            <c:bubble3D val="0"/>
            <c:extLst>
              <c:ext xmlns:c16="http://schemas.microsoft.com/office/drawing/2014/chart" uri="{C3380CC4-5D6E-409C-BE32-E72D297353CC}">
                <c16:uniqueId val="{0000001B-C9A3-4656-9FE8-94A91AF5C3ED}"/>
              </c:ext>
            </c:extLst>
          </c:dPt>
          <c:dPt>
            <c:idx val="29"/>
            <c:invertIfNegative val="0"/>
            <c:bubble3D val="0"/>
            <c:extLst>
              <c:ext xmlns:c16="http://schemas.microsoft.com/office/drawing/2014/chart" uri="{C3380CC4-5D6E-409C-BE32-E72D297353CC}">
                <c16:uniqueId val="{0000001C-C9A3-4656-9FE8-94A91AF5C3ED}"/>
              </c:ext>
            </c:extLst>
          </c:dPt>
          <c:dPt>
            <c:idx val="30"/>
            <c:invertIfNegative val="0"/>
            <c:bubble3D val="0"/>
            <c:extLst>
              <c:ext xmlns:c16="http://schemas.microsoft.com/office/drawing/2014/chart" uri="{C3380CC4-5D6E-409C-BE32-E72D297353CC}">
                <c16:uniqueId val="{0000001D-C9A3-4656-9FE8-94A91AF5C3ED}"/>
              </c:ext>
            </c:extLst>
          </c:dPt>
          <c:dPt>
            <c:idx val="31"/>
            <c:invertIfNegative val="0"/>
            <c:bubble3D val="0"/>
            <c:extLst>
              <c:ext xmlns:c16="http://schemas.microsoft.com/office/drawing/2014/chart" uri="{C3380CC4-5D6E-409C-BE32-E72D297353CC}">
                <c16:uniqueId val="{0000001E-C9A3-4656-9FE8-94A91AF5C3ED}"/>
              </c:ext>
            </c:extLst>
          </c:dPt>
          <c:dPt>
            <c:idx val="32"/>
            <c:invertIfNegative val="0"/>
            <c:bubble3D val="0"/>
            <c:extLst>
              <c:ext xmlns:c16="http://schemas.microsoft.com/office/drawing/2014/chart" uri="{C3380CC4-5D6E-409C-BE32-E72D297353CC}">
                <c16:uniqueId val="{0000001F-C9A3-4656-9FE8-94A91AF5C3ED}"/>
              </c:ext>
            </c:extLst>
          </c:dPt>
          <c:dPt>
            <c:idx val="33"/>
            <c:invertIfNegative val="0"/>
            <c:bubble3D val="0"/>
            <c:spPr>
              <a:solidFill>
                <a:sysClr val="windowText" lastClr="000000">
                  <a:lumMod val="75000"/>
                  <a:lumOff val="25000"/>
                </a:sysClr>
              </a:solidFill>
            </c:spPr>
            <c:extLst>
              <c:ext xmlns:c16="http://schemas.microsoft.com/office/drawing/2014/chart" uri="{C3380CC4-5D6E-409C-BE32-E72D297353CC}">
                <c16:uniqueId val="{00000021-C9A3-4656-9FE8-94A91AF5C3ED}"/>
              </c:ext>
            </c:extLst>
          </c:dPt>
          <c:dPt>
            <c:idx val="34"/>
            <c:invertIfNegative val="0"/>
            <c:bubble3D val="0"/>
            <c:extLst>
              <c:ext xmlns:c16="http://schemas.microsoft.com/office/drawing/2014/chart" uri="{C3380CC4-5D6E-409C-BE32-E72D297353CC}">
                <c16:uniqueId val="{00000022-C9A3-4656-9FE8-94A91AF5C3ED}"/>
              </c:ext>
            </c:extLst>
          </c:dPt>
          <c:dPt>
            <c:idx val="35"/>
            <c:invertIfNegative val="0"/>
            <c:bubble3D val="0"/>
            <c:extLst>
              <c:ext xmlns:c16="http://schemas.microsoft.com/office/drawing/2014/chart" uri="{C3380CC4-5D6E-409C-BE32-E72D297353CC}">
                <c16:uniqueId val="{00000023-C9A3-4656-9FE8-94A91AF5C3ED}"/>
              </c:ext>
            </c:extLst>
          </c:dPt>
          <c:dPt>
            <c:idx val="36"/>
            <c:invertIfNegative val="0"/>
            <c:bubble3D val="0"/>
            <c:extLst>
              <c:ext xmlns:c16="http://schemas.microsoft.com/office/drawing/2014/chart" uri="{C3380CC4-5D6E-409C-BE32-E72D297353CC}">
                <c16:uniqueId val="{00000024-C9A3-4656-9FE8-94A91AF5C3ED}"/>
              </c:ext>
            </c:extLst>
          </c:dPt>
          <c:dPt>
            <c:idx val="37"/>
            <c:invertIfNegative val="0"/>
            <c:bubble3D val="0"/>
            <c:extLst>
              <c:ext xmlns:c16="http://schemas.microsoft.com/office/drawing/2014/chart" uri="{C3380CC4-5D6E-409C-BE32-E72D297353CC}">
                <c16:uniqueId val="{00000025-C9A3-4656-9FE8-94A91AF5C3ED}"/>
              </c:ext>
            </c:extLst>
          </c:dPt>
          <c:dPt>
            <c:idx val="38"/>
            <c:invertIfNegative val="0"/>
            <c:bubble3D val="0"/>
            <c:extLst>
              <c:ext xmlns:c16="http://schemas.microsoft.com/office/drawing/2014/chart" uri="{C3380CC4-5D6E-409C-BE32-E72D297353CC}">
                <c16:uniqueId val="{00000026-C9A3-4656-9FE8-94A91AF5C3ED}"/>
              </c:ext>
            </c:extLst>
          </c:dPt>
          <c:dPt>
            <c:idx val="39"/>
            <c:invertIfNegative val="0"/>
            <c:bubble3D val="0"/>
            <c:extLst>
              <c:ext xmlns:c16="http://schemas.microsoft.com/office/drawing/2014/chart" uri="{C3380CC4-5D6E-409C-BE32-E72D297353CC}">
                <c16:uniqueId val="{00000027-C9A3-4656-9FE8-94A91AF5C3ED}"/>
              </c:ext>
            </c:extLst>
          </c:dPt>
          <c:dPt>
            <c:idx val="41"/>
            <c:invertIfNegative val="0"/>
            <c:bubble3D val="0"/>
            <c:extLst>
              <c:ext xmlns:c16="http://schemas.microsoft.com/office/drawing/2014/chart" uri="{C3380CC4-5D6E-409C-BE32-E72D297353CC}">
                <c16:uniqueId val="{00000028-C9A3-4656-9FE8-94A91AF5C3ED}"/>
              </c:ext>
            </c:extLst>
          </c:dPt>
          <c:dPt>
            <c:idx val="42"/>
            <c:invertIfNegative val="0"/>
            <c:bubble3D val="0"/>
            <c:extLst>
              <c:ext xmlns:c16="http://schemas.microsoft.com/office/drawing/2014/chart" uri="{C3380CC4-5D6E-409C-BE32-E72D297353CC}">
                <c16:uniqueId val="{00000029-C9A3-4656-9FE8-94A91AF5C3ED}"/>
              </c:ext>
            </c:extLst>
          </c:dPt>
          <c:dPt>
            <c:idx val="43"/>
            <c:invertIfNegative val="0"/>
            <c:bubble3D val="0"/>
            <c:extLst>
              <c:ext xmlns:c16="http://schemas.microsoft.com/office/drawing/2014/chart" uri="{C3380CC4-5D6E-409C-BE32-E72D297353CC}">
                <c16:uniqueId val="{0000002A-C9A3-4656-9FE8-94A91AF5C3ED}"/>
              </c:ext>
            </c:extLst>
          </c:dPt>
          <c:dPt>
            <c:idx val="44"/>
            <c:invertIfNegative val="0"/>
            <c:bubble3D val="0"/>
            <c:extLst>
              <c:ext xmlns:c16="http://schemas.microsoft.com/office/drawing/2014/chart" uri="{C3380CC4-5D6E-409C-BE32-E72D297353CC}">
                <c16:uniqueId val="{0000002B-C9A3-4656-9FE8-94A91AF5C3ED}"/>
              </c:ext>
            </c:extLst>
          </c:dPt>
          <c:dPt>
            <c:idx val="45"/>
            <c:invertIfNegative val="0"/>
            <c:bubble3D val="0"/>
            <c:spPr>
              <a:solidFill>
                <a:sysClr val="windowText" lastClr="000000">
                  <a:lumMod val="75000"/>
                  <a:lumOff val="25000"/>
                </a:sysClr>
              </a:solidFill>
            </c:spPr>
            <c:extLst>
              <c:ext xmlns:c16="http://schemas.microsoft.com/office/drawing/2014/chart" uri="{C3380CC4-5D6E-409C-BE32-E72D297353CC}">
                <c16:uniqueId val="{0000002D-C9A3-4656-9FE8-94A91AF5C3ED}"/>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A3-4656-9FE8-94A91AF5C3ED}"/>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A3-4656-9FE8-94A91AF5C3ED}"/>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9A3-4656-9FE8-94A91AF5C3ED}"/>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9A3-4656-9FE8-94A91AF5C3ED}"/>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'F53'!$A$8:$B$53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'F53'!$G$8:$G$53</c:f>
              <c:numCache>
                <c:formatCode>0.00</c:formatCode>
                <c:ptCount val="46"/>
                <c:pt idx="0">
                  <c:v>20.097374096895599</c:v>
                </c:pt>
                <c:pt idx="1">
                  <c:v>19.974928394539599</c:v>
                </c:pt>
                <c:pt idx="2">
                  <c:v>19.711004769328699</c:v>
                </c:pt>
                <c:pt idx="3">
                  <c:v>19.607545407918</c:v>
                </c:pt>
                <c:pt idx="4">
                  <c:v>19.4933405291507</c:v>
                </c:pt>
                <c:pt idx="5">
                  <c:v>19.2388800714679</c:v>
                </c:pt>
                <c:pt idx="6">
                  <c:v>19.022392448102799</c:v>
                </c:pt>
                <c:pt idx="7">
                  <c:v>18.9892384830681</c:v>
                </c:pt>
                <c:pt idx="8">
                  <c:v>19.214680004411601</c:v>
                </c:pt>
                <c:pt idx="9">
                  <c:v>19.309711837825901</c:v>
                </c:pt>
                <c:pt idx="10">
                  <c:v>19.2467421169322</c:v>
                </c:pt>
                <c:pt idx="11">
                  <c:v>19.305575964612601</c:v>
                </c:pt>
                <c:pt idx="12">
                  <c:v>19.847712685864899</c:v>
                </c:pt>
                <c:pt idx="13">
                  <c:v>20.602628187531</c:v>
                </c:pt>
                <c:pt idx="14">
                  <c:v>20.8203162892015</c:v>
                </c:pt>
                <c:pt idx="15">
                  <c:v>20.976739168854799</c:v>
                </c:pt>
                <c:pt idx="16">
                  <c:v>21.243114085337599</c:v>
                </c:pt>
                <c:pt idx="17">
                  <c:v>21.4769317015413</c:v>
                </c:pt>
                <c:pt idx="18">
                  <c:v>21.680185296687799</c:v>
                </c:pt>
                <c:pt idx="19">
                  <c:v>22.0212318814478</c:v>
                </c:pt>
                <c:pt idx="20">
                  <c:v>22.194533560404299</c:v>
                </c:pt>
                <c:pt idx="21">
                  <c:v>22.384652989061099</c:v>
                </c:pt>
                <c:pt idx="22">
                  <c:v>22.375663537882001</c:v>
                </c:pt>
                <c:pt idx="23">
                  <c:v>22.101480188051099</c:v>
                </c:pt>
                <c:pt idx="24">
                  <c:v>22.094045527502001</c:v>
                </c:pt>
                <c:pt idx="25">
                  <c:v>23.005503224959</c:v>
                </c:pt>
                <c:pt idx="26">
                  <c:v>23.050159506518099</c:v>
                </c:pt>
                <c:pt idx="27">
                  <c:v>22.8395670346499</c:v>
                </c:pt>
                <c:pt idx="28">
                  <c:v>22.822827408375002</c:v>
                </c:pt>
                <c:pt idx="29">
                  <c:v>22.593258116788402</c:v>
                </c:pt>
                <c:pt idx="30">
                  <c:v>22.552666826820499</c:v>
                </c:pt>
                <c:pt idx="31">
                  <c:v>22.479095786437199</c:v>
                </c:pt>
                <c:pt idx="32">
                  <c:v>22.409483192129301</c:v>
                </c:pt>
                <c:pt idx="33">
                  <c:v>22.2319723736383</c:v>
                </c:pt>
                <c:pt idx="34">
                  <c:v>22.014249499209299</c:v>
                </c:pt>
                <c:pt idx="35">
                  <c:v>22.014898446330399</c:v>
                </c:pt>
                <c:pt idx="36">
                  <c:v>21.9757051530074</c:v>
                </c:pt>
                <c:pt idx="37">
                  <c:v>21.686186571049799</c:v>
                </c:pt>
                <c:pt idx="38">
                  <c:v>20.821367009860001</c:v>
                </c:pt>
                <c:pt idx="39">
                  <c:v>19.750691327886699</c:v>
                </c:pt>
                <c:pt idx="40">
                  <c:v>19.162408152259498</c:v>
                </c:pt>
                <c:pt idx="41">
                  <c:v>19.592205346649699</c:v>
                </c:pt>
                <c:pt idx="42">
                  <c:v>20.113394595589501</c:v>
                </c:pt>
                <c:pt idx="43">
                  <c:v>20.083173999186702</c:v>
                </c:pt>
                <c:pt idx="44">
                  <c:v>19.773663107220699</c:v>
                </c:pt>
                <c:pt idx="45">
                  <c:v>19.278611743625198</c:v>
                </c:pt>
              </c:numCache>
            </c:numRef>
          </c:val>
          <c:extLst>
            <c:ext xmlns:c16="http://schemas.microsoft.com/office/drawing/2014/chart" uri="{C3380CC4-5D6E-409C-BE32-E72D297353CC}">
              <c16:uniqueId val="{0000002E-C9A3-4656-9FE8-94A91AF5C3ED}"/>
            </c:ext>
          </c:extLst>
        </c:ser>
        <c:ser>
          <c:idx val="1"/>
          <c:order val="1"/>
          <c:tx>
            <c:strRef>
              <c:f>'F53'!$H$7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F-C9A3-4656-9FE8-94A91AF5C3ED}"/>
              </c:ext>
            </c:extLst>
          </c:dPt>
          <c:dPt>
            <c:idx val="1"/>
            <c:invertIfNegative val="0"/>
            <c:bubble3D val="0"/>
            <c:extLst>
              <c:ext xmlns:c16="http://schemas.microsoft.com/office/drawing/2014/chart" uri="{C3380CC4-5D6E-409C-BE32-E72D297353CC}">
                <c16:uniqueId val="{00000030-C9A3-4656-9FE8-94A91AF5C3ED}"/>
              </c:ext>
            </c:extLst>
          </c:dPt>
          <c:dPt>
            <c:idx val="2"/>
            <c:invertIfNegative val="0"/>
            <c:bubble3D val="0"/>
            <c:extLst>
              <c:ext xmlns:c16="http://schemas.microsoft.com/office/drawing/2014/chart" uri="{C3380CC4-5D6E-409C-BE32-E72D297353CC}">
                <c16:uniqueId val="{00000031-C9A3-4656-9FE8-94A91AF5C3ED}"/>
              </c:ext>
            </c:extLst>
          </c:dPt>
          <c:dPt>
            <c:idx val="3"/>
            <c:invertIfNegative val="0"/>
            <c:bubble3D val="0"/>
            <c:extLst>
              <c:ext xmlns:c16="http://schemas.microsoft.com/office/drawing/2014/chart" uri="{C3380CC4-5D6E-409C-BE32-E72D297353CC}">
                <c16:uniqueId val="{00000032-C9A3-4656-9FE8-94A91AF5C3ED}"/>
              </c:ext>
            </c:extLst>
          </c:dPt>
          <c:dPt>
            <c:idx val="5"/>
            <c:invertIfNegative val="0"/>
            <c:bubble3D val="0"/>
            <c:extLst>
              <c:ext xmlns:c16="http://schemas.microsoft.com/office/drawing/2014/chart" uri="{C3380CC4-5D6E-409C-BE32-E72D297353CC}">
                <c16:uniqueId val="{00000033-C9A3-4656-9FE8-94A91AF5C3ED}"/>
              </c:ext>
            </c:extLst>
          </c:dPt>
          <c:dPt>
            <c:idx val="6"/>
            <c:invertIfNegative val="0"/>
            <c:bubble3D val="0"/>
            <c:extLst>
              <c:ext xmlns:c16="http://schemas.microsoft.com/office/drawing/2014/chart" uri="{C3380CC4-5D6E-409C-BE32-E72D297353CC}">
                <c16:uniqueId val="{00000034-C9A3-4656-9FE8-94A91AF5C3ED}"/>
              </c:ext>
            </c:extLst>
          </c:dPt>
          <c:dPt>
            <c:idx val="7"/>
            <c:invertIfNegative val="0"/>
            <c:bubble3D val="0"/>
            <c:extLst>
              <c:ext xmlns:c16="http://schemas.microsoft.com/office/drawing/2014/chart" uri="{C3380CC4-5D6E-409C-BE32-E72D297353CC}">
                <c16:uniqueId val="{00000035-C9A3-4656-9FE8-94A91AF5C3ED}"/>
              </c:ext>
            </c:extLst>
          </c:dPt>
          <c:dPt>
            <c:idx val="8"/>
            <c:invertIfNegative val="0"/>
            <c:bubble3D val="0"/>
            <c:extLst>
              <c:ext xmlns:c16="http://schemas.microsoft.com/office/drawing/2014/chart" uri="{C3380CC4-5D6E-409C-BE32-E72D297353CC}">
                <c16:uniqueId val="{00000036-C9A3-4656-9FE8-94A91AF5C3ED}"/>
              </c:ext>
            </c:extLst>
          </c:dPt>
          <c:dPt>
            <c:idx val="9"/>
            <c:invertIfNegative val="0"/>
            <c:bubble3D val="0"/>
            <c:spPr>
              <a:solidFill>
                <a:srgbClr val="FFC000"/>
              </a:solidFill>
            </c:spPr>
            <c:extLst>
              <c:ext xmlns:c16="http://schemas.microsoft.com/office/drawing/2014/chart" uri="{C3380CC4-5D6E-409C-BE32-E72D297353CC}">
                <c16:uniqueId val="{00000038-C9A3-4656-9FE8-94A91AF5C3ED}"/>
              </c:ext>
            </c:extLst>
          </c:dPt>
          <c:dPt>
            <c:idx val="10"/>
            <c:invertIfNegative val="0"/>
            <c:bubble3D val="0"/>
            <c:extLst>
              <c:ext xmlns:c16="http://schemas.microsoft.com/office/drawing/2014/chart" uri="{C3380CC4-5D6E-409C-BE32-E72D297353CC}">
                <c16:uniqueId val="{00000039-C9A3-4656-9FE8-94A91AF5C3ED}"/>
              </c:ext>
            </c:extLst>
          </c:dPt>
          <c:dPt>
            <c:idx val="11"/>
            <c:invertIfNegative val="0"/>
            <c:bubble3D val="0"/>
            <c:extLst>
              <c:ext xmlns:c16="http://schemas.microsoft.com/office/drawing/2014/chart" uri="{C3380CC4-5D6E-409C-BE32-E72D297353CC}">
                <c16:uniqueId val="{0000003A-C9A3-4656-9FE8-94A91AF5C3ED}"/>
              </c:ext>
            </c:extLst>
          </c:dPt>
          <c:dPt>
            <c:idx val="12"/>
            <c:invertIfNegative val="0"/>
            <c:bubble3D val="0"/>
            <c:extLst>
              <c:ext xmlns:c16="http://schemas.microsoft.com/office/drawing/2014/chart" uri="{C3380CC4-5D6E-409C-BE32-E72D297353CC}">
                <c16:uniqueId val="{0000003B-C9A3-4656-9FE8-94A91AF5C3ED}"/>
              </c:ext>
            </c:extLst>
          </c:dPt>
          <c:dPt>
            <c:idx val="13"/>
            <c:invertIfNegative val="0"/>
            <c:bubble3D val="0"/>
            <c:extLst>
              <c:ext xmlns:c16="http://schemas.microsoft.com/office/drawing/2014/chart" uri="{C3380CC4-5D6E-409C-BE32-E72D297353CC}">
                <c16:uniqueId val="{0000003C-C9A3-4656-9FE8-94A91AF5C3ED}"/>
              </c:ext>
            </c:extLst>
          </c:dPt>
          <c:dPt>
            <c:idx val="14"/>
            <c:invertIfNegative val="0"/>
            <c:bubble3D val="0"/>
            <c:extLst>
              <c:ext xmlns:c16="http://schemas.microsoft.com/office/drawing/2014/chart" uri="{C3380CC4-5D6E-409C-BE32-E72D297353CC}">
                <c16:uniqueId val="{0000003D-C9A3-4656-9FE8-94A91AF5C3ED}"/>
              </c:ext>
            </c:extLst>
          </c:dPt>
          <c:dPt>
            <c:idx val="15"/>
            <c:invertIfNegative val="0"/>
            <c:bubble3D val="0"/>
            <c:extLst>
              <c:ext xmlns:c16="http://schemas.microsoft.com/office/drawing/2014/chart" uri="{C3380CC4-5D6E-409C-BE32-E72D297353CC}">
                <c16:uniqueId val="{0000003E-C9A3-4656-9FE8-94A91AF5C3ED}"/>
              </c:ext>
            </c:extLst>
          </c:dPt>
          <c:dPt>
            <c:idx val="17"/>
            <c:invertIfNegative val="0"/>
            <c:bubble3D val="0"/>
            <c:extLst>
              <c:ext xmlns:c16="http://schemas.microsoft.com/office/drawing/2014/chart" uri="{C3380CC4-5D6E-409C-BE32-E72D297353CC}">
                <c16:uniqueId val="{0000003F-C9A3-4656-9FE8-94A91AF5C3ED}"/>
              </c:ext>
            </c:extLst>
          </c:dPt>
          <c:dPt>
            <c:idx val="18"/>
            <c:invertIfNegative val="0"/>
            <c:bubble3D val="0"/>
            <c:extLst>
              <c:ext xmlns:c16="http://schemas.microsoft.com/office/drawing/2014/chart" uri="{C3380CC4-5D6E-409C-BE32-E72D297353CC}">
                <c16:uniqueId val="{00000040-C9A3-4656-9FE8-94A91AF5C3ED}"/>
              </c:ext>
            </c:extLst>
          </c:dPt>
          <c:dPt>
            <c:idx val="19"/>
            <c:invertIfNegative val="0"/>
            <c:bubble3D val="0"/>
            <c:extLst>
              <c:ext xmlns:c16="http://schemas.microsoft.com/office/drawing/2014/chart" uri="{C3380CC4-5D6E-409C-BE32-E72D297353CC}">
                <c16:uniqueId val="{00000041-C9A3-4656-9FE8-94A91AF5C3ED}"/>
              </c:ext>
            </c:extLst>
          </c:dPt>
          <c:dPt>
            <c:idx val="20"/>
            <c:invertIfNegative val="0"/>
            <c:bubble3D val="0"/>
            <c:extLst>
              <c:ext xmlns:c16="http://schemas.microsoft.com/office/drawing/2014/chart" uri="{C3380CC4-5D6E-409C-BE32-E72D297353CC}">
                <c16:uniqueId val="{00000042-C9A3-4656-9FE8-94A91AF5C3ED}"/>
              </c:ext>
            </c:extLst>
          </c:dPt>
          <c:dPt>
            <c:idx val="21"/>
            <c:invertIfNegative val="0"/>
            <c:bubble3D val="0"/>
            <c:spPr>
              <a:solidFill>
                <a:srgbClr val="FFC000"/>
              </a:solidFill>
            </c:spPr>
            <c:extLst>
              <c:ext xmlns:c16="http://schemas.microsoft.com/office/drawing/2014/chart" uri="{C3380CC4-5D6E-409C-BE32-E72D297353CC}">
                <c16:uniqueId val="{00000044-C9A3-4656-9FE8-94A91AF5C3ED}"/>
              </c:ext>
            </c:extLst>
          </c:dPt>
          <c:dPt>
            <c:idx val="22"/>
            <c:invertIfNegative val="0"/>
            <c:bubble3D val="0"/>
            <c:extLst>
              <c:ext xmlns:c16="http://schemas.microsoft.com/office/drawing/2014/chart" uri="{C3380CC4-5D6E-409C-BE32-E72D297353CC}">
                <c16:uniqueId val="{00000045-C9A3-4656-9FE8-94A91AF5C3ED}"/>
              </c:ext>
            </c:extLst>
          </c:dPt>
          <c:dPt>
            <c:idx val="23"/>
            <c:invertIfNegative val="0"/>
            <c:bubble3D val="0"/>
            <c:extLst>
              <c:ext xmlns:c16="http://schemas.microsoft.com/office/drawing/2014/chart" uri="{C3380CC4-5D6E-409C-BE32-E72D297353CC}">
                <c16:uniqueId val="{00000046-C9A3-4656-9FE8-94A91AF5C3ED}"/>
              </c:ext>
            </c:extLst>
          </c:dPt>
          <c:dPt>
            <c:idx val="24"/>
            <c:invertIfNegative val="0"/>
            <c:bubble3D val="0"/>
            <c:extLst>
              <c:ext xmlns:c16="http://schemas.microsoft.com/office/drawing/2014/chart" uri="{C3380CC4-5D6E-409C-BE32-E72D297353CC}">
                <c16:uniqueId val="{00000047-C9A3-4656-9FE8-94A91AF5C3ED}"/>
              </c:ext>
            </c:extLst>
          </c:dPt>
          <c:dPt>
            <c:idx val="25"/>
            <c:invertIfNegative val="0"/>
            <c:bubble3D val="0"/>
            <c:extLst>
              <c:ext xmlns:c16="http://schemas.microsoft.com/office/drawing/2014/chart" uri="{C3380CC4-5D6E-409C-BE32-E72D297353CC}">
                <c16:uniqueId val="{00000048-C9A3-4656-9FE8-94A91AF5C3ED}"/>
              </c:ext>
            </c:extLst>
          </c:dPt>
          <c:dPt>
            <c:idx val="26"/>
            <c:invertIfNegative val="0"/>
            <c:bubble3D val="0"/>
            <c:extLst>
              <c:ext xmlns:c16="http://schemas.microsoft.com/office/drawing/2014/chart" uri="{C3380CC4-5D6E-409C-BE32-E72D297353CC}">
                <c16:uniqueId val="{00000049-C9A3-4656-9FE8-94A91AF5C3ED}"/>
              </c:ext>
            </c:extLst>
          </c:dPt>
          <c:dPt>
            <c:idx val="27"/>
            <c:invertIfNegative val="0"/>
            <c:bubble3D val="0"/>
            <c:extLst>
              <c:ext xmlns:c16="http://schemas.microsoft.com/office/drawing/2014/chart" uri="{C3380CC4-5D6E-409C-BE32-E72D297353CC}">
                <c16:uniqueId val="{0000004A-C9A3-4656-9FE8-94A91AF5C3ED}"/>
              </c:ext>
            </c:extLst>
          </c:dPt>
          <c:dPt>
            <c:idx val="29"/>
            <c:invertIfNegative val="0"/>
            <c:bubble3D val="0"/>
            <c:extLst>
              <c:ext xmlns:c16="http://schemas.microsoft.com/office/drawing/2014/chart" uri="{C3380CC4-5D6E-409C-BE32-E72D297353CC}">
                <c16:uniqueId val="{0000004B-C9A3-4656-9FE8-94A91AF5C3ED}"/>
              </c:ext>
            </c:extLst>
          </c:dPt>
          <c:dPt>
            <c:idx val="30"/>
            <c:invertIfNegative val="0"/>
            <c:bubble3D val="0"/>
            <c:extLst>
              <c:ext xmlns:c16="http://schemas.microsoft.com/office/drawing/2014/chart" uri="{C3380CC4-5D6E-409C-BE32-E72D297353CC}">
                <c16:uniqueId val="{0000004C-C9A3-4656-9FE8-94A91AF5C3ED}"/>
              </c:ext>
            </c:extLst>
          </c:dPt>
          <c:dPt>
            <c:idx val="31"/>
            <c:invertIfNegative val="0"/>
            <c:bubble3D val="0"/>
            <c:extLst>
              <c:ext xmlns:c16="http://schemas.microsoft.com/office/drawing/2014/chart" uri="{C3380CC4-5D6E-409C-BE32-E72D297353CC}">
                <c16:uniqueId val="{0000004D-C9A3-4656-9FE8-94A91AF5C3ED}"/>
              </c:ext>
            </c:extLst>
          </c:dPt>
          <c:dPt>
            <c:idx val="32"/>
            <c:invertIfNegative val="0"/>
            <c:bubble3D val="0"/>
            <c:extLst>
              <c:ext xmlns:c16="http://schemas.microsoft.com/office/drawing/2014/chart" uri="{C3380CC4-5D6E-409C-BE32-E72D297353CC}">
                <c16:uniqueId val="{0000004E-C9A3-4656-9FE8-94A91AF5C3ED}"/>
              </c:ext>
            </c:extLst>
          </c:dPt>
          <c:dPt>
            <c:idx val="33"/>
            <c:invertIfNegative val="0"/>
            <c:bubble3D val="0"/>
            <c:spPr>
              <a:solidFill>
                <a:srgbClr val="FFC000"/>
              </a:solidFill>
            </c:spPr>
            <c:extLst>
              <c:ext xmlns:c16="http://schemas.microsoft.com/office/drawing/2014/chart" uri="{C3380CC4-5D6E-409C-BE32-E72D297353CC}">
                <c16:uniqueId val="{00000050-C9A3-4656-9FE8-94A91AF5C3ED}"/>
              </c:ext>
            </c:extLst>
          </c:dPt>
          <c:dPt>
            <c:idx val="34"/>
            <c:invertIfNegative val="0"/>
            <c:bubble3D val="0"/>
            <c:extLst>
              <c:ext xmlns:c16="http://schemas.microsoft.com/office/drawing/2014/chart" uri="{C3380CC4-5D6E-409C-BE32-E72D297353CC}">
                <c16:uniqueId val="{00000051-C9A3-4656-9FE8-94A91AF5C3ED}"/>
              </c:ext>
            </c:extLst>
          </c:dPt>
          <c:dPt>
            <c:idx val="35"/>
            <c:invertIfNegative val="0"/>
            <c:bubble3D val="0"/>
            <c:extLst>
              <c:ext xmlns:c16="http://schemas.microsoft.com/office/drawing/2014/chart" uri="{C3380CC4-5D6E-409C-BE32-E72D297353CC}">
                <c16:uniqueId val="{00000052-C9A3-4656-9FE8-94A91AF5C3ED}"/>
              </c:ext>
            </c:extLst>
          </c:dPt>
          <c:dPt>
            <c:idx val="36"/>
            <c:invertIfNegative val="0"/>
            <c:bubble3D val="0"/>
            <c:extLst>
              <c:ext xmlns:c16="http://schemas.microsoft.com/office/drawing/2014/chart" uri="{C3380CC4-5D6E-409C-BE32-E72D297353CC}">
                <c16:uniqueId val="{00000053-C9A3-4656-9FE8-94A91AF5C3ED}"/>
              </c:ext>
            </c:extLst>
          </c:dPt>
          <c:dPt>
            <c:idx val="37"/>
            <c:invertIfNegative val="0"/>
            <c:bubble3D val="0"/>
            <c:extLst>
              <c:ext xmlns:c16="http://schemas.microsoft.com/office/drawing/2014/chart" uri="{C3380CC4-5D6E-409C-BE32-E72D297353CC}">
                <c16:uniqueId val="{00000054-C9A3-4656-9FE8-94A91AF5C3ED}"/>
              </c:ext>
            </c:extLst>
          </c:dPt>
          <c:dPt>
            <c:idx val="38"/>
            <c:invertIfNegative val="0"/>
            <c:bubble3D val="0"/>
            <c:extLst>
              <c:ext xmlns:c16="http://schemas.microsoft.com/office/drawing/2014/chart" uri="{C3380CC4-5D6E-409C-BE32-E72D297353CC}">
                <c16:uniqueId val="{00000055-C9A3-4656-9FE8-94A91AF5C3ED}"/>
              </c:ext>
            </c:extLst>
          </c:dPt>
          <c:dPt>
            <c:idx val="39"/>
            <c:invertIfNegative val="0"/>
            <c:bubble3D val="0"/>
            <c:extLst>
              <c:ext xmlns:c16="http://schemas.microsoft.com/office/drawing/2014/chart" uri="{C3380CC4-5D6E-409C-BE32-E72D297353CC}">
                <c16:uniqueId val="{00000056-C9A3-4656-9FE8-94A91AF5C3ED}"/>
              </c:ext>
            </c:extLst>
          </c:dPt>
          <c:dPt>
            <c:idx val="41"/>
            <c:invertIfNegative val="0"/>
            <c:bubble3D val="0"/>
            <c:extLst>
              <c:ext xmlns:c16="http://schemas.microsoft.com/office/drawing/2014/chart" uri="{C3380CC4-5D6E-409C-BE32-E72D297353CC}">
                <c16:uniqueId val="{00000057-C9A3-4656-9FE8-94A91AF5C3ED}"/>
              </c:ext>
            </c:extLst>
          </c:dPt>
          <c:dPt>
            <c:idx val="42"/>
            <c:invertIfNegative val="0"/>
            <c:bubble3D val="0"/>
            <c:extLst>
              <c:ext xmlns:c16="http://schemas.microsoft.com/office/drawing/2014/chart" uri="{C3380CC4-5D6E-409C-BE32-E72D297353CC}">
                <c16:uniqueId val="{00000058-C9A3-4656-9FE8-94A91AF5C3ED}"/>
              </c:ext>
            </c:extLst>
          </c:dPt>
          <c:dPt>
            <c:idx val="43"/>
            <c:invertIfNegative val="0"/>
            <c:bubble3D val="0"/>
            <c:extLst>
              <c:ext xmlns:c16="http://schemas.microsoft.com/office/drawing/2014/chart" uri="{C3380CC4-5D6E-409C-BE32-E72D297353CC}">
                <c16:uniqueId val="{00000059-C9A3-4656-9FE8-94A91AF5C3ED}"/>
              </c:ext>
            </c:extLst>
          </c:dPt>
          <c:dPt>
            <c:idx val="44"/>
            <c:invertIfNegative val="0"/>
            <c:bubble3D val="0"/>
            <c:extLst>
              <c:ext xmlns:c16="http://schemas.microsoft.com/office/drawing/2014/chart" uri="{C3380CC4-5D6E-409C-BE32-E72D297353CC}">
                <c16:uniqueId val="{0000005A-C9A3-4656-9FE8-94A91AF5C3ED}"/>
              </c:ext>
            </c:extLst>
          </c:dPt>
          <c:dLbls>
            <c:dLbl>
              <c:idx val="9"/>
              <c:layout>
                <c:manualLayout>
                  <c:x val="5.6722460129023499E-3"/>
                  <c:y val="-8.4122951986990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9A3-4656-9FE8-94A91AF5C3ED}"/>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9A3-4656-9FE8-94A91AF5C3ED}"/>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9A3-4656-9FE8-94A91AF5C3ED}"/>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C9A3-4656-9FE8-94A91AF5C3ED}"/>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'F53'!$A$8:$B$53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'F53'!$H$8:$H$53</c:f>
              <c:numCache>
                <c:formatCode>0.00</c:formatCode>
                <c:ptCount val="46"/>
                <c:pt idx="0">
                  <c:v>19.841499526104698</c:v>
                </c:pt>
                <c:pt idx="1">
                  <c:v>19.717432213861599</c:v>
                </c:pt>
                <c:pt idx="2">
                  <c:v>19.464261916196701</c:v>
                </c:pt>
                <c:pt idx="3">
                  <c:v>19.3645143947812</c:v>
                </c:pt>
                <c:pt idx="4">
                  <c:v>19.252686549834198</c:v>
                </c:pt>
                <c:pt idx="5">
                  <c:v>19.003672478913799</c:v>
                </c:pt>
                <c:pt idx="6">
                  <c:v>18.7860507283449</c:v>
                </c:pt>
                <c:pt idx="7">
                  <c:v>18.753303187790401</c:v>
                </c:pt>
                <c:pt idx="8">
                  <c:v>18.980918444479901</c:v>
                </c:pt>
                <c:pt idx="9">
                  <c:v>19.077272958637099</c:v>
                </c:pt>
                <c:pt idx="10">
                  <c:v>19.020808078054898</c:v>
                </c:pt>
                <c:pt idx="11">
                  <c:v>19.084026636721799</c:v>
                </c:pt>
                <c:pt idx="12">
                  <c:v>19.580192638163801</c:v>
                </c:pt>
                <c:pt idx="13">
                  <c:v>20.233267436296899</c:v>
                </c:pt>
                <c:pt idx="14">
                  <c:v>20.433594179845901</c:v>
                </c:pt>
                <c:pt idx="15">
                  <c:v>20.602472693781699</c:v>
                </c:pt>
                <c:pt idx="16">
                  <c:v>20.809486772467199</c:v>
                </c:pt>
                <c:pt idx="17">
                  <c:v>20.9873812451908</c:v>
                </c:pt>
                <c:pt idx="18">
                  <c:v>21.2652303923355</c:v>
                </c:pt>
                <c:pt idx="19">
                  <c:v>21.697086940818899</c:v>
                </c:pt>
                <c:pt idx="20">
                  <c:v>21.904071005145401</c:v>
                </c:pt>
                <c:pt idx="21">
                  <c:v>22.101294903065099</c:v>
                </c:pt>
                <c:pt idx="22">
                  <c:v>22.096796221549099</c:v>
                </c:pt>
                <c:pt idx="23">
                  <c:v>21.815380854001098</c:v>
                </c:pt>
                <c:pt idx="24">
                  <c:v>21.714627037240401</c:v>
                </c:pt>
                <c:pt idx="25">
                  <c:v>22.6003619906197</c:v>
                </c:pt>
                <c:pt idx="26">
                  <c:v>22.631964935666101</c:v>
                </c:pt>
                <c:pt idx="27">
                  <c:v>22.413930670450998</c:v>
                </c:pt>
                <c:pt idx="28">
                  <c:v>22.386529536713599</c:v>
                </c:pt>
                <c:pt idx="29">
                  <c:v>22.156442014461199</c:v>
                </c:pt>
                <c:pt idx="30">
                  <c:v>22.1625398612744</c:v>
                </c:pt>
                <c:pt idx="31">
                  <c:v>22.1381691087863</c:v>
                </c:pt>
                <c:pt idx="32">
                  <c:v>22.134098510799902</c:v>
                </c:pt>
                <c:pt idx="33">
                  <c:v>21.945400194578401</c:v>
                </c:pt>
                <c:pt idx="34">
                  <c:v>21.7546089019779</c:v>
                </c:pt>
                <c:pt idx="35">
                  <c:v>21.7811438311318</c:v>
                </c:pt>
                <c:pt idx="36">
                  <c:v>21.744285192000099</c:v>
                </c:pt>
                <c:pt idx="37">
                  <c:v>21.391502135506499</c:v>
                </c:pt>
                <c:pt idx="38">
                  <c:v>20.542976631070999</c:v>
                </c:pt>
                <c:pt idx="39">
                  <c:v>19.568487333617998</c:v>
                </c:pt>
                <c:pt idx="40">
                  <c:v>19.0239455201894</c:v>
                </c:pt>
                <c:pt idx="41">
                  <c:v>19.4896173940453</c:v>
                </c:pt>
                <c:pt idx="42">
                  <c:v>19.939016444460201</c:v>
                </c:pt>
                <c:pt idx="43">
                  <c:v>19.868401899306399</c:v>
                </c:pt>
                <c:pt idx="44">
                  <c:v>19.518496556820399</c:v>
                </c:pt>
                <c:pt idx="45">
                  <c:v>19.060155858244901</c:v>
                </c:pt>
              </c:numCache>
            </c:numRef>
          </c:val>
          <c:extLst>
            <c:ext xmlns:c16="http://schemas.microsoft.com/office/drawing/2014/chart" uri="{C3380CC4-5D6E-409C-BE32-E72D297353CC}">
              <c16:uniqueId val="{0000005C-C9A3-4656-9FE8-94A91AF5C3ED}"/>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'F53'!$G$7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81D4-485D-9CCF-7A604D2091DE}"/>
              </c:ext>
            </c:extLst>
          </c:dPt>
          <c:dPt>
            <c:idx val="1"/>
            <c:invertIfNegative val="0"/>
            <c:bubble3D val="0"/>
            <c:extLst>
              <c:ext xmlns:c16="http://schemas.microsoft.com/office/drawing/2014/chart" uri="{C3380CC4-5D6E-409C-BE32-E72D297353CC}">
                <c16:uniqueId val="{00000001-81D4-485D-9CCF-7A604D2091DE}"/>
              </c:ext>
            </c:extLst>
          </c:dPt>
          <c:dPt>
            <c:idx val="2"/>
            <c:invertIfNegative val="0"/>
            <c:bubble3D val="0"/>
            <c:extLst>
              <c:ext xmlns:c16="http://schemas.microsoft.com/office/drawing/2014/chart" uri="{C3380CC4-5D6E-409C-BE32-E72D297353CC}">
                <c16:uniqueId val="{00000002-81D4-485D-9CCF-7A604D2091DE}"/>
              </c:ext>
            </c:extLst>
          </c:dPt>
          <c:dPt>
            <c:idx val="3"/>
            <c:invertIfNegative val="0"/>
            <c:bubble3D val="0"/>
            <c:extLst>
              <c:ext xmlns:c16="http://schemas.microsoft.com/office/drawing/2014/chart" uri="{C3380CC4-5D6E-409C-BE32-E72D297353CC}">
                <c16:uniqueId val="{00000003-81D4-485D-9CCF-7A604D2091DE}"/>
              </c:ext>
            </c:extLst>
          </c:dPt>
          <c:dPt>
            <c:idx val="5"/>
            <c:invertIfNegative val="0"/>
            <c:bubble3D val="0"/>
            <c:extLst>
              <c:ext xmlns:c16="http://schemas.microsoft.com/office/drawing/2014/chart" uri="{C3380CC4-5D6E-409C-BE32-E72D297353CC}">
                <c16:uniqueId val="{00000004-81D4-485D-9CCF-7A604D2091DE}"/>
              </c:ext>
            </c:extLst>
          </c:dPt>
          <c:dPt>
            <c:idx val="6"/>
            <c:invertIfNegative val="0"/>
            <c:bubble3D val="0"/>
            <c:extLst>
              <c:ext xmlns:c16="http://schemas.microsoft.com/office/drawing/2014/chart" uri="{C3380CC4-5D6E-409C-BE32-E72D297353CC}">
                <c16:uniqueId val="{00000005-81D4-485D-9CCF-7A604D2091DE}"/>
              </c:ext>
            </c:extLst>
          </c:dPt>
          <c:dPt>
            <c:idx val="7"/>
            <c:invertIfNegative val="0"/>
            <c:bubble3D val="0"/>
            <c:extLst>
              <c:ext xmlns:c16="http://schemas.microsoft.com/office/drawing/2014/chart" uri="{C3380CC4-5D6E-409C-BE32-E72D297353CC}">
                <c16:uniqueId val="{00000006-81D4-485D-9CCF-7A604D2091DE}"/>
              </c:ext>
            </c:extLst>
          </c:dPt>
          <c:dPt>
            <c:idx val="8"/>
            <c:invertIfNegative val="0"/>
            <c:bubble3D val="0"/>
            <c:extLst>
              <c:ext xmlns:c16="http://schemas.microsoft.com/office/drawing/2014/chart" uri="{C3380CC4-5D6E-409C-BE32-E72D297353CC}">
                <c16:uniqueId val="{00000007-81D4-485D-9CCF-7A604D2091DE}"/>
              </c:ext>
            </c:extLst>
          </c:dPt>
          <c:dPt>
            <c:idx val="10"/>
            <c:invertIfNegative val="0"/>
            <c:bubble3D val="0"/>
            <c:extLst>
              <c:ext xmlns:c16="http://schemas.microsoft.com/office/drawing/2014/chart" uri="{C3380CC4-5D6E-409C-BE32-E72D297353CC}">
                <c16:uniqueId val="{00000008-81D4-485D-9CCF-7A604D2091DE}"/>
              </c:ext>
            </c:extLst>
          </c:dPt>
          <c:dPt>
            <c:idx val="11"/>
            <c:invertIfNegative val="0"/>
            <c:bubble3D val="0"/>
            <c:extLst>
              <c:ext xmlns:c16="http://schemas.microsoft.com/office/drawing/2014/chart" uri="{C3380CC4-5D6E-409C-BE32-E72D297353CC}">
                <c16:uniqueId val="{00000009-81D4-485D-9CCF-7A604D2091DE}"/>
              </c:ext>
            </c:extLst>
          </c:dPt>
          <c:dPt>
            <c:idx val="12"/>
            <c:invertIfNegative val="0"/>
            <c:bubble3D val="0"/>
            <c:extLst>
              <c:ext xmlns:c16="http://schemas.microsoft.com/office/drawing/2014/chart" uri="{C3380CC4-5D6E-409C-BE32-E72D297353CC}">
                <c16:uniqueId val="{0000000A-81D4-485D-9CCF-7A604D2091DE}"/>
              </c:ext>
            </c:extLst>
          </c:dPt>
          <c:dPt>
            <c:idx val="13"/>
            <c:invertIfNegative val="0"/>
            <c:bubble3D val="0"/>
            <c:extLst>
              <c:ext xmlns:c16="http://schemas.microsoft.com/office/drawing/2014/chart" uri="{C3380CC4-5D6E-409C-BE32-E72D297353CC}">
                <c16:uniqueId val="{0000000B-81D4-485D-9CCF-7A604D2091DE}"/>
              </c:ext>
            </c:extLst>
          </c:dPt>
          <c:dPt>
            <c:idx val="14"/>
            <c:invertIfNegative val="0"/>
            <c:bubble3D val="0"/>
            <c:extLst>
              <c:ext xmlns:c16="http://schemas.microsoft.com/office/drawing/2014/chart" uri="{C3380CC4-5D6E-409C-BE32-E72D297353CC}">
                <c16:uniqueId val="{0000000C-81D4-485D-9CCF-7A604D2091DE}"/>
              </c:ext>
            </c:extLst>
          </c:dPt>
          <c:dPt>
            <c:idx val="15"/>
            <c:invertIfNegative val="0"/>
            <c:bubble3D val="0"/>
            <c:extLst>
              <c:ext xmlns:c16="http://schemas.microsoft.com/office/drawing/2014/chart" uri="{C3380CC4-5D6E-409C-BE32-E72D297353CC}">
                <c16:uniqueId val="{0000000D-81D4-485D-9CCF-7A604D2091DE}"/>
              </c:ext>
            </c:extLst>
          </c:dPt>
          <c:dPt>
            <c:idx val="17"/>
            <c:invertIfNegative val="0"/>
            <c:bubble3D val="0"/>
            <c:extLst>
              <c:ext xmlns:c16="http://schemas.microsoft.com/office/drawing/2014/chart" uri="{C3380CC4-5D6E-409C-BE32-E72D297353CC}">
                <c16:uniqueId val="{0000000E-81D4-485D-9CCF-7A604D2091DE}"/>
              </c:ext>
            </c:extLst>
          </c:dPt>
          <c:dPt>
            <c:idx val="18"/>
            <c:invertIfNegative val="0"/>
            <c:bubble3D val="0"/>
            <c:extLst>
              <c:ext xmlns:c16="http://schemas.microsoft.com/office/drawing/2014/chart" uri="{C3380CC4-5D6E-409C-BE32-E72D297353CC}">
                <c16:uniqueId val="{0000000F-81D4-485D-9CCF-7A604D2091DE}"/>
              </c:ext>
            </c:extLst>
          </c:dPt>
          <c:dPt>
            <c:idx val="19"/>
            <c:invertIfNegative val="0"/>
            <c:bubble3D val="0"/>
            <c:extLst>
              <c:ext xmlns:c16="http://schemas.microsoft.com/office/drawing/2014/chart" uri="{C3380CC4-5D6E-409C-BE32-E72D297353CC}">
                <c16:uniqueId val="{00000010-81D4-485D-9CCF-7A604D2091DE}"/>
              </c:ext>
            </c:extLst>
          </c:dPt>
          <c:dPt>
            <c:idx val="20"/>
            <c:invertIfNegative val="0"/>
            <c:bubble3D val="0"/>
            <c:extLst>
              <c:ext xmlns:c16="http://schemas.microsoft.com/office/drawing/2014/chart" uri="{C3380CC4-5D6E-409C-BE32-E72D297353CC}">
                <c16:uniqueId val="{00000011-81D4-485D-9CCF-7A604D2091DE}"/>
              </c:ext>
            </c:extLst>
          </c:dPt>
          <c:dPt>
            <c:idx val="22"/>
            <c:invertIfNegative val="0"/>
            <c:bubble3D val="0"/>
            <c:extLst>
              <c:ext xmlns:c16="http://schemas.microsoft.com/office/drawing/2014/chart" uri="{C3380CC4-5D6E-409C-BE32-E72D297353CC}">
                <c16:uniqueId val="{00000012-81D4-485D-9CCF-7A604D2091DE}"/>
              </c:ext>
            </c:extLst>
          </c:dPt>
          <c:dPt>
            <c:idx val="23"/>
            <c:invertIfNegative val="0"/>
            <c:bubble3D val="0"/>
            <c:extLst>
              <c:ext xmlns:c16="http://schemas.microsoft.com/office/drawing/2014/chart" uri="{C3380CC4-5D6E-409C-BE32-E72D297353CC}">
                <c16:uniqueId val="{00000013-81D4-485D-9CCF-7A604D2091DE}"/>
              </c:ext>
            </c:extLst>
          </c:dPt>
          <c:dPt>
            <c:idx val="24"/>
            <c:invertIfNegative val="0"/>
            <c:bubble3D val="0"/>
            <c:extLst>
              <c:ext xmlns:c16="http://schemas.microsoft.com/office/drawing/2014/chart" uri="{C3380CC4-5D6E-409C-BE32-E72D297353CC}">
                <c16:uniqueId val="{00000014-81D4-485D-9CCF-7A604D2091DE}"/>
              </c:ext>
            </c:extLst>
          </c:dPt>
          <c:dPt>
            <c:idx val="25"/>
            <c:invertIfNegative val="0"/>
            <c:bubble3D val="0"/>
            <c:extLst>
              <c:ext xmlns:c16="http://schemas.microsoft.com/office/drawing/2014/chart" uri="{C3380CC4-5D6E-409C-BE32-E72D297353CC}">
                <c16:uniqueId val="{00000015-81D4-485D-9CCF-7A604D2091DE}"/>
              </c:ext>
            </c:extLst>
          </c:dPt>
          <c:dPt>
            <c:idx val="26"/>
            <c:invertIfNegative val="0"/>
            <c:bubble3D val="0"/>
            <c:extLst>
              <c:ext xmlns:c16="http://schemas.microsoft.com/office/drawing/2014/chart" uri="{C3380CC4-5D6E-409C-BE32-E72D297353CC}">
                <c16:uniqueId val="{00000016-81D4-485D-9CCF-7A604D2091DE}"/>
              </c:ext>
            </c:extLst>
          </c:dPt>
          <c:dPt>
            <c:idx val="27"/>
            <c:invertIfNegative val="0"/>
            <c:bubble3D val="0"/>
            <c:extLst>
              <c:ext xmlns:c16="http://schemas.microsoft.com/office/drawing/2014/chart" uri="{C3380CC4-5D6E-409C-BE32-E72D297353CC}">
                <c16:uniqueId val="{00000017-81D4-485D-9CCF-7A604D2091DE}"/>
              </c:ext>
            </c:extLst>
          </c:dPt>
          <c:dPt>
            <c:idx val="29"/>
            <c:invertIfNegative val="0"/>
            <c:bubble3D val="0"/>
            <c:extLst>
              <c:ext xmlns:c16="http://schemas.microsoft.com/office/drawing/2014/chart" uri="{C3380CC4-5D6E-409C-BE32-E72D297353CC}">
                <c16:uniqueId val="{00000018-81D4-485D-9CCF-7A604D2091DE}"/>
              </c:ext>
            </c:extLst>
          </c:dPt>
          <c:dPt>
            <c:idx val="30"/>
            <c:invertIfNegative val="0"/>
            <c:bubble3D val="0"/>
            <c:extLst>
              <c:ext xmlns:c16="http://schemas.microsoft.com/office/drawing/2014/chart" uri="{C3380CC4-5D6E-409C-BE32-E72D297353CC}">
                <c16:uniqueId val="{00000019-81D4-485D-9CCF-7A604D2091DE}"/>
              </c:ext>
            </c:extLst>
          </c:dPt>
          <c:dPt>
            <c:idx val="31"/>
            <c:invertIfNegative val="0"/>
            <c:bubble3D val="0"/>
            <c:extLst>
              <c:ext xmlns:c16="http://schemas.microsoft.com/office/drawing/2014/chart" uri="{C3380CC4-5D6E-409C-BE32-E72D297353CC}">
                <c16:uniqueId val="{0000001A-81D4-485D-9CCF-7A604D2091DE}"/>
              </c:ext>
            </c:extLst>
          </c:dPt>
          <c:dPt>
            <c:idx val="32"/>
            <c:invertIfNegative val="0"/>
            <c:bubble3D val="0"/>
            <c:extLst>
              <c:ext xmlns:c16="http://schemas.microsoft.com/office/drawing/2014/chart" uri="{C3380CC4-5D6E-409C-BE32-E72D297353CC}">
                <c16:uniqueId val="{0000001B-81D4-485D-9CCF-7A604D2091DE}"/>
              </c:ext>
            </c:extLst>
          </c:dPt>
          <c:dPt>
            <c:idx val="33"/>
            <c:invertIfNegative val="0"/>
            <c:bubble3D val="0"/>
            <c:extLst>
              <c:ext xmlns:c16="http://schemas.microsoft.com/office/drawing/2014/chart" uri="{C3380CC4-5D6E-409C-BE32-E72D297353CC}">
                <c16:uniqueId val="{0000001C-81D4-485D-9CCF-7A604D2091DE}"/>
              </c:ext>
            </c:extLst>
          </c:dPt>
          <c:dPt>
            <c:idx val="34"/>
            <c:invertIfNegative val="0"/>
            <c:bubble3D val="0"/>
            <c:extLst>
              <c:ext xmlns:c16="http://schemas.microsoft.com/office/drawing/2014/chart" uri="{C3380CC4-5D6E-409C-BE32-E72D297353CC}">
                <c16:uniqueId val="{0000001D-81D4-485D-9CCF-7A604D2091DE}"/>
              </c:ext>
            </c:extLst>
          </c:dPt>
          <c:dPt>
            <c:idx val="35"/>
            <c:invertIfNegative val="0"/>
            <c:bubble3D val="0"/>
            <c:extLst>
              <c:ext xmlns:c16="http://schemas.microsoft.com/office/drawing/2014/chart" uri="{C3380CC4-5D6E-409C-BE32-E72D297353CC}">
                <c16:uniqueId val="{0000001E-81D4-485D-9CCF-7A604D2091DE}"/>
              </c:ext>
            </c:extLst>
          </c:dPt>
          <c:dPt>
            <c:idx val="36"/>
            <c:invertIfNegative val="0"/>
            <c:bubble3D val="0"/>
            <c:extLst>
              <c:ext xmlns:c16="http://schemas.microsoft.com/office/drawing/2014/chart" uri="{C3380CC4-5D6E-409C-BE32-E72D297353CC}">
                <c16:uniqueId val="{0000001F-81D4-485D-9CCF-7A604D2091DE}"/>
              </c:ext>
            </c:extLst>
          </c:dPt>
          <c:dPt>
            <c:idx val="37"/>
            <c:invertIfNegative val="0"/>
            <c:bubble3D val="0"/>
            <c:extLst>
              <c:ext xmlns:c16="http://schemas.microsoft.com/office/drawing/2014/chart" uri="{C3380CC4-5D6E-409C-BE32-E72D297353CC}">
                <c16:uniqueId val="{00000020-81D4-485D-9CCF-7A604D2091DE}"/>
              </c:ext>
            </c:extLst>
          </c:dPt>
          <c:dPt>
            <c:idx val="38"/>
            <c:invertIfNegative val="0"/>
            <c:bubble3D val="0"/>
            <c:extLst>
              <c:ext xmlns:c16="http://schemas.microsoft.com/office/drawing/2014/chart" uri="{C3380CC4-5D6E-409C-BE32-E72D297353CC}">
                <c16:uniqueId val="{00000021-81D4-485D-9CCF-7A604D2091DE}"/>
              </c:ext>
            </c:extLst>
          </c:dPt>
          <c:dPt>
            <c:idx val="39"/>
            <c:invertIfNegative val="0"/>
            <c:bubble3D val="0"/>
            <c:extLst>
              <c:ext xmlns:c16="http://schemas.microsoft.com/office/drawing/2014/chart" uri="{C3380CC4-5D6E-409C-BE32-E72D297353CC}">
                <c16:uniqueId val="{00000022-81D4-485D-9CCF-7A604D2091DE}"/>
              </c:ext>
            </c:extLst>
          </c:dPt>
          <c:dPt>
            <c:idx val="41"/>
            <c:invertIfNegative val="0"/>
            <c:bubble3D val="0"/>
            <c:extLst>
              <c:ext xmlns:c16="http://schemas.microsoft.com/office/drawing/2014/chart" uri="{C3380CC4-5D6E-409C-BE32-E72D297353CC}">
                <c16:uniqueId val="{00000023-81D4-485D-9CCF-7A604D2091DE}"/>
              </c:ext>
            </c:extLst>
          </c:dPt>
          <c:dPt>
            <c:idx val="42"/>
            <c:invertIfNegative val="0"/>
            <c:bubble3D val="0"/>
            <c:extLst>
              <c:ext xmlns:c16="http://schemas.microsoft.com/office/drawing/2014/chart" uri="{C3380CC4-5D6E-409C-BE32-E72D297353CC}">
                <c16:uniqueId val="{00000024-81D4-485D-9CCF-7A604D2091DE}"/>
              </c:ext>
            </c:extLst>
          </c:dPt>
          <c:dPt>
            <c:idx val="43"/>
            <c:invertIfNegative val="0"/>
            <c:bubble3D val="0"/>
            <c:extLst>
              <c:ext xmlns:c16="http://schemas.microsoft.com/office/drawing/2014/chart" uri="{C3380CC4-5D6E-409C-BE32-E72D297353CC}">
                <c16:uniqueId val="{00000025-81D4-485D-9CCF-7A604D2091DE}"/>
              </c:ext>
            </c:extLst>
          </c:dPt>
          <c:dPt>
            <c:idx val="44"/>
            <c:invertIfNegative val="0"/>
            <c:bubble3D val="0"/>
            <c:extLst>
              <c:ext xmlns:c16="http://schemas.microsoft.com/office/drawing/2014/chart" uri="{C3380CC4-5D6E-409C-BE32-E72D297353CC}">
                <c16:uniqueId val="{00000026-81D4-485D-9CCF-7A604D2091DE}"/>
              </c:ext>
            </c:extLst>
          </c:dPt>
          <c:cat>
            <c:multiLvlStrRef>
              <c:f>'F53'!$A$8:$B$53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'F53'!$G$8:$G$53</c:f>
              <c:numCache>
                <c:formatCode>0.00</c:formatCode>
                <c:ptCount val="46"/>
                <c:pt idx="0">
                  <c:v>20.097374096895599</c:v>
                </c:pt>
                <c:pt idx="1">
                  <c:v>19.974928394539599</c:v>
                </c:pt>
                <c:pt idx="2">
                  <c:v>19.711004769328699</c:v>
                </c:pt>
                <c:pt idx="3">
                  <c:v>19.607545407918</c:v>
                </c:pt>
                <c:pt idx="4">
                  <c:v>19.4933405291507</c:v>
                </c:pt>
                <c:pt idx="5">
                  <c:v>19.2388800714679</c:v>
                </c:pt>
                <c:pt idx="6">
                  <c:v>19.022392448102799</c:v>
                </c:pt>
                <c:pt idx="7">
                  <c:v>18.9892384830681</c:v>
                </c:pt>
                <c:pt idx="8">
                  <c:v>19.214680004411601</c:v>
                </c:pt>
                <c:pt idx="9">
                  <c:v>19.309711837825901</c:v>
                </c:pt>
                <c:pt idx="10">
                  <c:v>19.2467421169322</c:v>
                </c:pt>
                <c:pt idx="11">
                  <c:v>19.305575964612601</c:v>
                </c:pt>
                <c:pt idx="12">
                  <c:v>19.847712685864899</c:v>
                </c:pt>
                <c:pt idx="13">
                  <c:v>20.602628187531</c:v>
                </c:pt>
                <c:pt idx="14">
                  <c:v>20.8203162892015</c:v>
                </c:pt>
                <c:pt idx="15">
                  <c:v>20.976739168854799</c:v>
                </c:pt>
                <c:pt idx="16">
                  <c:v>21.243114085337599</c:v>
                </c:pt>
                <c:pt idx="17">
                  <c:v>21.4769317015413</c:v>
                </c:pt>
                <c:pt idx="18">
                  <c:v>21.680185296687799</c:v>
                </c:pt>
                <c:pt idx="19">
                  <c:v>22.0212318814478</c:v>
                </c:pt>
                <c:pt idx="20">
                  <c:v>22.194533560404299</c:v>
                </c:pt>
                <c:pt idx="21">
                  <c:v>22.384652989061099</c:v>
                </c:pt>
                <c:pt idx="22">
                  <c:v>22.375663537882001</c:v>
                </c:pt>
                <c:pt idx="23">
                  <c:v>22.101480188051099</c:v>
                </c:pt>
                <c:pt idx="24">
                  <c:v>22.094045527502001</c:v>
                </c:pt>
                <c:pt idx="25">
                  <c:v>23.005503224959</c:v>
                </c:pt>
                <c:pt idx="26">
                  <c:v>23.050159506518099</c:v>
                </c:pt>
                <c:pt idx="27">
                  <c:v>22.8395670346499</c:v>
                </c:pt>
                <c:pt idx="28">
                  <c:v>22.822827408375002</c:v>
                </c:pt>
                <c:pt idx="29">
                  <c:v>22.593258116788402</c:v>
                </c:pt>
                <c:pt idx="30">
                  <c:v>22.552666826820499</c:v>
                </c:pt>
                <c:pt idx="31">
                  <c:v>22.479095786437199</c:v>
                </c:pt>
                <c:pt idx="32">
                  <c:v>22.409483192129301</c:v>
                </c:pt>
                <c:pt idx="33">
                  <c:v>22.2319723736383</c:v>
                </c:pt>
                <c:pt idx="34">
                  <c:v>22.014249499209299</c:v>
                </c:pt>
                <c:pt idx="35">
                  <c:v>22.014898446330399</c:v>
                </c:pt>
                <c:pt idx="36">
                  <c:v>21.9757051530074</c:v>
                </c:pt>
                <c:pt idx="37">
                  <c:v>21.686186571049799</c:v>
                </c:pt>
                <c:pt idx="38">
                  <c:v>20.821367009860001</c:v>
                </c:pt>
                <c:pt idx="39">
                  <c:v>19.750691327886699</c:v>
                </c:pt>
                <c:pt idx="40">
                  <c:v>19.162408152259498</c:v>
                </c:pt>
                <c:pt idx="41">
                  <c:v>19.592205346649699</c:v>
                </c:pt>
                <c:pt idx="42">
                  <c:v>20.113394595589501</c:v>
                </c:pt>
                <c:pt idx="43">
                  <c:v>20.083173999186702</c:v>
                </c:pt>
                <c:pt idx="44">
                  <c:v>19.773663107220699</c:v>
                </c:pt>
                <c:pt idx="45">
                  <c:v>19.278611743625198</c:v>
                </c:pt>
              </c:numCache>
            </c:numRef>
          </c:val>
          <c:extLst>
            <c:ext xmlns:c16="http://schemas.microsoft.com/office/drawing/2014/chart" uri="{C3380CC4-5D6E-409C-BE32-E72D297353CC}">
              <c16:uniqueId val="{00000027-81D4-485D-9CCF-7A604D2091DE}"/>
            </c:ext>
          </c:extLst>
        </c:ser>
        <c:ser>
          <c:idx val="1"/>
          <c:order val="1"/>
          <c:tx>
            <c:strRef>
              <c:f>'F53'!$H$7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28-81D4-485D-9CCF-7A604D2091DE}"/>
              </c:ext>
            </c:extLst>
          </c:dPt>
          <c:dPt>
            <c:idx val="1"/>
            <c:invertIfNegative val="0"/>
            <c:bubble3D val="0"/>
            <c:extLst>
              <c:ext xmlns:c16="http://schemas.microsoft.com/office/drawing/2014/chart" uri="{C3380CC4-5D6E-409C-BE32-E72D297353CC}">
                <c16:uniqueId val="{00000029-81D4-485D-9CCF-7A604D2091DE}"/>
              </c:ext>
            </c:extLst>
          </c:dPt>
          <c:dPt>
            <c:idx val="2"/>
            <c:invertIfNegative val="0"/>
            <c:bubble3D val="0"/>
            <c:extLst>
              <c:ext xmlns:c16="http://schemas.microsoft.com/office/drawing/2014/chart" uri="{C3380CC4-5D6E-409C-BE32-E72D297353CC}">
                <c16:uniqueId val="{0000002A-81D4-485D-9CCF-7A604D2091DE}"/>
              </c:ext>
            </c:extLst>
          </c:dPt>
          <c:dPt>
            <c:idx val="3"/>
            <c:invertIfNegative val="0"/>
            <c:bubble3D val="0"/>
            <c:extLst>
              <c:ext xmlns:c16="http://schemas.microsoft.com/office/drawing/2014/chart" uri="{C3380CC4-5D6E-409C-BE32-E72D297353CC}">
                <c16:uniqueId val="{0000002B-81D4-485D-9CCF-7A604D2091DE}"/>
              </c:ext>
            </c:extLst>
          </c:dPt>
          <c:dPt>
            <c:idx val="5"/>
            <c:invertIfNegative val="0"/>
            <c:bubble3D val="0"/>
            <c:extLst>
              <c:ext xmlns:c16="http://schemas.microsoft.com/office/drawing/2014/chart" uri="{C3380CC4-5D6E-409C-BE32-E72D297353CC}">
                <c16:uniqueId val="{0000002C-81D4-485D-9CCF-7A604D2091DE}"/>
              </c:ext>
            </c:extLst>
          </c:dPt>
          <c:dPt>
            <c:idx val="6"/>
            <c:invertIfNegative val="0"/>
            <c:bubble3D val="0"/>
            <c:extLst>
              <c:ext xmlns:c16="http://schemas.microsoft.com/office/drawing/2014/chart" uri="{C3380CC4-5D6E-409C-BE32-E72D297353CC}">
                <c16:uniqueId val="{0000002D-81D4-485D-9CCF-7A604D2091DE}"/>
              </c:ext>
            </c:extLst>
          </c:dPt>
          <c:dPt>
            <c:idx val="7"/>
            <c:invertIfNegative val="0"/>
            <c:bubble3D val="0"/>
            <c:extLst>
              <c:ext xmlns:c16="http://schemas.microsoft.com/office/drawing/2014/chart" uri="{C3380CC4-5D6E-409C-BE32-E72D297353CC}">
                <c16:uniqueId val="{0000002E-81D4-485D-9CCF-7A604D2091DE}"/>
              </c:ext>
            </c:extLst>
          </c:dPt>
          <c:dPt>
            <c:idx val="8"/>
            <c:invertIfNegative val="0"/>
            <c:bubble3D val="0"/>
            <c:extLst>
              <c:ext xmlns:c16="http://schemas.microsoft.com/office/drawing/2014/chart" uri="{C3380CC4-5D6E-409C-BE32-E72D297353CC}">
                <c16:uniqueId val="{0000002F-81D4-485D-9CCF-7A604D2091DE}"/>
              </c:ext>
            </c:extLst>
          </c:dPt>
          <c:dPt>
            <c:idx val="10"/>
            <c:invertIfNegative val="0"/>
            <c:bubble3D val="0"/>
            <c:extLst>
              <c:ext xmlns:c16="http://schemas.microsoft.com/office/drawing/2014/chart" uri="{C3380CC4-5D6E-409C-BE32-E72D297353CC}">
                <c16:uniqueId val="{00000030-81D4-485D-9CCF-7A604D2091DE}"/>
              </c:ext>
            </c:extLst>
          </c:dPt>
          <c:dPt>
            <c:idx val="11"/>
            <c:invertIfNegative val="0"/>
            <c:bubble3D val="0"/>
            <c:extLst>
              <c:ext xmlns:c16="http://schemas.microsoft.com/office/drawing/2014/chart" uri="{C3380CC4-5D6E-409C-BE32-E72D297353CC}">
                <c16:uniqueId val="{00000031-81D4-485D-9CCF-7A604D2091DE}"/>
              </c:ext>
            </c:extLst>
          </c:dPt>
          <c:dPt>
            <c:idx val="12"/>
            <c:invertIfNegative val="0"/>
            <c:bubble3D val="0"/>
            <c:extLst>
              <c:ext xmlns:c16="http://schemas.microsoft.com/office/drawing/2014/chart" uri="{C3380CC4-5D6E-409C-BE32-E72D297353CC}">
                <c16:uniqueId val="{00000032-81D4-485D-9CCF-7A604D2091DE}"/>
              </c:ext>
            </c:extLst>
          </c:dPt>
          <c:dPt>
            <c:idx val="13"/>
            <c:invertIfNegative val="0"/>
            <c:bubble3D val="0"/>
            <c:extLst>
              <c:ext xmlns:c16="http://schemas.microsoft.com/office/drawing/2014/chart" uri="{C3380CC4-5D6E-409C-BE32-E72D297353CC}">
                <c16:uniqueId val="{00000033-81D4-485D-9CCF-7A604D2091DE}"/>
              </c:ext>
            </c:extLst>
          </c:dPt>
          <c:dPt>
            <c:idx val="14"/>
            <c:invertIfNegative val="0"/>
            <c:bubble3D val="0"/>
            <c:extLst>
              <c:ext xmlns:c16="http://schemas.microsoft.com/office/drawing/2014/chart" uri="{C3380CC4-5D6E-409C-BE32-E72D297353CC}">
                <c16:uniqueId val="{00000034-81D4-485D-9CCF-7A604D2091DE}"/>
              </c:ext>
            </c:extLst>
          </c:dPt>
          <c:dPt>
            <c:idx val="15"/>
            <c:invertIfNegative val="0"/>
            <c:bubble3D val="0"/>
            <c:extLst>
              <c:ext xmlns:c16="http://schemas.microsoft.com/office/drawing/2014/chart" uri="{C3380CC4-5D6E-409C-BE32-E72D297353CC}">
                <c16:uniqueId val="{00000035-81D4-485D-9CCF-7A604D2091DE}"/>
              </c:ext>
            </c:extLst>
          </c:dPt>
          <c:dPt>
            <c:idx val="17"/>
            <c:invertIfNegative val="0"/>
            <c:bubble3D val="0"/>
            <c:extLst>
              <c:ext xmlns:c16="http://schemas.microsoft.com/office/drawing/2014/chart" uri="{C3380CC4-5D6E-409C-BE32-E72D297353CC}">
                <c16:uniqueId val="{00000036-81D4-485D-9CCF-7A604D2091DE}"/>
              </c:ext>
            </c:extLst>
          </c:dPt>
          <c:dPt>
            <c:idx val="18"/>
            <c:invertIfNegative val="0"/>
            <c:bubble3D val="0"/>
            <c:extLst>
              <c:ext xmlns:c16="http://schemas.microsoft.com/office/drawing/2014/chart" uri="{C3380CC4-5D6E-409C-BE32-E72D297353CC}">
                <c16:uniqueId val="{00000037-81D4-485D-9CCF-7A604D2091DE}"/>
              </c:ext>
            </c:extLst>
          </c:dPt>
          <c:dPt>
            <c:idx val="19"/>
            <c:invertIfNegative val="0"/>
            <c:bubble3D val="0"/>
            <c:extLst>
              <c:ext xmlns:c16="http://schemas.microsoft.com/office/drawing/2014/chart" uri="{C3380CC4-5D6E-409C-BE32-E72D297353CC}">
                <c16:uniqueId val="{00000038-81D4-485D-9CCF-7A604D2091DE}"/>
              </c:ext>
            </c:extLst>
          </c:dPt>
          <c:dPt>
            <c:idx val="20"/>
            <c:invertIfNegative val="0"/>
            <c:bubble3D val="0"/>
            <c:extLst>
              <c:ext xmlns:c16="http://schemas.microsoft.com/office/drawing/2014/chart" uri="{C3380CC4-5D6E-409C-BE32-E72D297353CC}">
                <c16:uniqueId val="{00000039-81D4-485D-9CCF-7A604D2091DE}"/>
              </c:ext>
            </c:extLst>
          </c:dPt>
          <c:dPt>
            <c:idx val="22"/>
            <c:invertIfNegative val="0"/>
            <c:bubble3D val="0"/>
            <c:extLst>
              <c:ext xmlns:c16="http://schemas.microsoft.com/office/drawing/2014/chart" uri="{C3380CC4-5D6E-409C-BE32-E72D297353CC}">
                <c16:uniqueId val="{0000003A-81D4-485D-9CCF-7A604D2091DE}"/>
              </c:ext>
            </c:extLst>
          </c:dPt>
          <c:dPt>
            <c:idx val="23"/>
            <c:invertIfNegative val="0"/>
            <c:bubble3D val="0"/>
            <c:extLst>
              <c:ext xmlns:c16="http://schemas.microsoft.com/office/drawing/2014/chart" uri="{C3380CC4-5D6E-409C-BE32-E72D297353CC}">
                <c16:uniqueId val="{0000003B-81D4-485D-9CCF-7A604D2091DE}"/>
              </c:ext>
            </c:extLst>
          </c:dPt>
          <c:dPt>
            <c:idx val="24"/>
            <c:invertIfNegative val="0"/>
            <c:bubble3D val="0"/>
            <c:extLst>
              <c:ext xmlns:c16="http://schemas.microsoft.com/office/drawing/2014/chart" uri="{C3380CC4-5D6E-409C-BE32-E72D297353CC}">
                <c16:uniqueId val="{0000003C-81D4-485D-9CCF-7A604D2091DE}"/>
              </c:ext>
            </c:extLst>
          </c:dPt>
          <c:dPt>
            <c:idx val="25"/>
            <c:invertIfNegative val="0"/>
            <c:bubble3D val="0"/>
            <c:extLst>
              <c:ext xmlns:c16="http://schemas.microsoft.com/office/drawing/2014/chart" uri="{C3380CC4-5D6E-409C-BE32-E72D297353CC}">
                <c16:uniqueId val="{0000003D-81D4-485D-9CCF-7A604D2091DE}"/>
              </c:ext>
            </c:extLst>
          </c:dPt>
          <c:dPt>
            <c:idx val="26"/>
            <c:invertIfNegative val="0"/>
            <c:bubble3D val="0"/>
            <c:extLst>
              <c:ext xmlns:c16="http://schemas.microsoft.com/office/drawing/2014/chart" uri="{C3380CC4-5D6E-409C-BE32-E72D297353CC}">
                <c16:uniqueId val="{0000003E-81D4-485D-9CCF-7A604D2091DE}"/>
              </c:ext>
            </c:extLst>
          </c:dPt>
          <c:dPt>
            <c:idx val="27"/>
            <c:invertIfNegative val="0"/>
            <c:bubble3D val="0"/>
            <c:extLst>
              <c:ext xmlns:c16="http://schemas.microsoft.com/office/drawing/2014/chart" uri="{C3380CC4-5D6E-409C-BE32-E72D297353CC}">
                <c16:uniqueId val="{0000003F-81D4-485D-9CCF-7A604D2091DE}"/>
              </c:ext>
            </c:extLst>
          </c:dPt>
          <c:dPt>
            <c:idx val="29"/>
            <c:invertIfNegative val="0"/>
            <c:bubble3D val="0"/>
            <c:extLst>
              <c:ext xmlns:c16="http://schemas.microsoft.com/office/drawing/2014/chart" uri="{C3380CC4-5D6E-409C-BE32-E72D297353CC}">
                <c16:uniqueId val="{00000040-81D4-485D-9CCF-7A604D2091DE}"/>
              </c:ext>
            </c:extLst>
          </c:dPt>
          <c:dPt>
            <c:idx val="30"/>
            <c:invertIfNegative val="0"/>
            <c:bubble3D val="0"/>
            <c:extLst>
              <c:ext xmlns:c16="http://schemas.microsoft.com/office/drawing/2014/chart" uri="{C3380CC4-5D6E-409C-BE32-E72D297353CC}">
                <c16:uniqueId val="{00000041-81D4-485D-9CCF-7A604D2091DE}"/>
              </c:ext>
            </c:extLst>
          </c:dPt>
          <c:dPt>
            <c:idx val="31"/>
            <c:invertIfNegative val="0"/>
            <c:bubble3D val="0"/>
            <c:extLst>
              <c:ext xmlns:c16="http://schemas.microsoft.com/office/drawing/2014/chart" uri="{C3380CC4-5D6E-409C-BE32-E72D297353CC}">
                <c16:uniqueId val="{00000042-81D4-485D-9CCF-7A604D2091DE}"/>
              </c:ext>
            </c:extLst>
          </c:dPt>
          <c:dPt>
            <c:idx val="32"/>
            <c:invertIfNegative val="0"/>
            <c:bubble3D val="0"/>
            <c:extLst>
              <c:ext xmlns:c16="http://schemas.microsoft.com/office/drawing/2014/chart" uri="{C3380CC4-5D6E-409C-BE32-E72D297353CC}">
                <c16:uniqueId val="{00000043-81D4-485D-9CCF-7A604D2091DE}"/>
              </c:ext>
            </c:extLst>
          </c:dPt>
          <c:dPt>
            <c:idx val="33"/>
            <c:invertIfNegative val="0"/>
            <c:bubble3D val="0"/>
            <c:extLst>
              <c:ext xmlns:c16="http://schemas.microsoft.com/office/drawing/2014/chart" uri="{C3380CC4-5D6E-409C-BE32-E72D297353CC}">
                <c16:uniqueId val="{00000044-81D4-485D-9CCF-7A604D2091DE}"/>
              </c:ext>
            </c:extLst>
          </c:dPt>
          <c:dPt>
            <c:idx val="34"/>
            <c:invertIfNegative val="0"/>
            <c:bubble3D val="0"/>
            <c:extLst>
              <c:ext xmlns:c16="http://schemas.microsoft.com/office/drawing/2014/chart" uri="{C3380CC4-5D6E-409C-BE32-E72D297353CC}">
                <c16:uniqueId val="{00000045-81D4-485D-9CCF-7A604D2091DE}"/>
              </c:ext>
            </c:extLst>
          </c:dPt>
          <c:dPt>
            <c:idx val="35"/>
            <c:invertIfNegative val="0"/>
            <c:bubble3D val="0"/>
            <c:extLst>
              <c:ext xmlns:c16="http://schemas.microsoft.com/office/drawing/2014/chart" uri="{C3380CC4-5D6E-409C-BE32-E72D297353CC}">
                <c16:uniqueId val="{00000046-81D4-485D-9CCF-7A604D2091DE}"/>
              </c:ext>
            </c:extLst>
          </c:dPt>
          <c:dPt>
            <c:idx val="36"/>
            <c:invertIfNegative val="0"/>
            <c:bubble3D val="0"/>
            <c:extLst>
              <c:ext xmlns:c16="http://schemas.microsoft.com/office/drawing/2014/chart" uri="{C3380CC4-5D6E-409C-BE32-E72D297353CC}">
                <c16:uniqueId val="{00000047-81D4-485D-9CCF-7A604D2091DE}"/>
              </c:ext>
            </c:extLst>
          </c:dPt>
          <c:dPt>
            <c:idx val="37"/>
            <c:invertIfNegative val="0"/>
            <c:bubble3D val="0"/>
            <c:extLst>
              <c:ext xmlns:c16="http://schemas.microsoft.com/office/drawing/2014/chart" uri="{C3380CC4-5D6E-409C-BE32-E72D297353CC}">
                <c16:uniqueId val="{00000048-81D4-485D-9CCF-7A604D2091DE}"/>
              </c:ext>
            </c:extLst>
          </c:dPt>
          <c:dPt>
            <c:idx val="38"/>
            <c:invertIfNegative val="0"/>
            <c:bubble3D val="0"/>
            <c:extLst>
              <c:ext xmlns:c16="http://schemas.microsoft.com/office/drawing/2014/chart" uri="{C3380CC4-5D6E-409C-BE32-E72D297353CC}">
                <c16:uniqueId val="{00000049-81D4-485D-9CCF-7A604D2091DE}"/>
              </c:ext>
            </c:extLst>
          </c:dPt>
          <c:dPt>
            <c:idx val="39"/>
            <c:invertIfNegative val="0"/>
            <c:bubble3D val="0"/>
            <c:extLst>
              <c:ext xmlns:c16="http://schemas.microsoft.com/office/drawing/2014/chart" uri="{C3380CC4-5D6E-409C-BE32-E72D297353CC}">
                <c16:uniqueId val="{0000004A-81D4-485D-9CCF-7A604D2091DE}"/>
              </c:ext>
            </c:extLst>
          </c:dPt>
          <c:dPt>
            <c:idx val="41"/>
            <c:invertIfNegative val="0"/>
            <c:bubble3D val="0"/>
            <c:extLst>
              <c:ext xmlns:c16="http://schemas.microsoft.com/office/drawing/2014/chart" uri="{C3380CC4-5D6E-409C-BE32-E72D297353CC}">
                <c16:uniqueId val="{0000004B-81D4-485D-9CCF-7A604D2091DE}"/>
              </c:ext>
            </c:extLst>
          </c:dPt>
          <c:dPt>
            <c:idx val="42"/>
            <c:invertIfNegative val="0"/>
            <c:bubble3D val="0"/>
            <c:extLst>
              <c:ext xmlns:c16="http://schemas.microsoft.com/office/drawing/2014/chart" uri="{C3380CC4-5D6E-409C-BE32-E72D297353CC}">
                <c16:uniqueId val="{0000004C-81D4-485D-9CCF-7A604D2091DE}"/>
              </c:ext>
            </c:extLst>
          </c:dPt>
          <c:dPt>
            <c:idx val="43"/>
            <c:invertIfNegative val="0"/>
            <c:bubble3D val="0"/>
            <c:extLst>
              <c:ext xmlns:c16="http://schemas.microsoft.com/office/drawing/2014/chart" uri="{C3380CC4-5D6E-409C-BE32-E72D297353CC}">
                <c16:uniqueId val="{0000004D-81D4-485D-9CCF-7A604D2091DE}"/>
              </c:ext>
            </c:extLst>
          </c:dPt>
          <c:dPt>
            <c:idx val="44"/>
            <c:invertIfNegative val="0"/>
            <c:bubble3D val="0"/>
            <c:extLst>
              <c:ext xmlns:c16="http://schemas.microsoft.com/office/drawing/2014/chart" uri="{C3380CC4-5D6E-409C-BE32-E72D297353CC}">
                <c16:uniqueId val="{0000004E-81D4-485D-9CCF-7A604D2091DE}"/>
              </c:ext>
            </c:extLst>
          </c:dPt>
          <c:cat>
            <c:multiLvlStrRef>
              <c:f>'F53'!$A$8:$B$53</c:f>
              <c:multiLvlStrCache>
                <c:ptCount val="4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lvl>
                <c:lvl>
                  <c:pt idx="0">
                    <c:v>2017</c:v>
                  </c:pt>
                  <c:pt idx="12">
                    <c:v>2018</c:v>
                  </c:pt>
                  <c:pt idx="24">
                    <c:v>2019</c:v>
                  </c:pt>
                  <c:pt idx="36">
                    <c:v>2020</c:v>
                  </c:pt>
                </c:lvl>
              </c:multiLvlStrCache>
            </c:multiLvlStrRef>
          </c:cat>
          <c:val>
            <c:numRef>
              <c:f>'F53'!$H$8:$H$53</c:f>
              <c:numCache>
                <c:formatCode>0.00</c:formatCode>
                <c:ptCount val="46"/>
                <c:pt idx="0">
                  <c:v>19.841499526104698</c:v>
                </c:pt>
                <c:pt idx="1">
                  <c:v>19.717432213861599</c:v>
                </c:pt>
                <c:pt idx="2">
                  <c:v>19.464261916196701</c:v>
                </c:pt>
                <c:pt idx="3">
                  <c:v>19.3645143947812</c:v>
                </c:pt>
                <c:pt idx="4">
                  <c:v>19.252686549834198</c:v>
                </c:pt>
                <c:pt idx="5">
                  <c:v>19.003672478913799</c:v>
                </c:pt>
                <c:pt idx="6">
                  <c:v>18.7860507283449</c:v>
                </c:pt>
                <c:pt idx="7">
                  <c:v>18.753303187790401</c:v>
                </c:pt>
                <c:pt idx="8">
                  <c:v>18.980918444479901</c:v>
                </c:pt>
                <c:pt idx="9">
                  <c:v>19.077272958637099</c:v>
                </c:pt>
                <c:pt idx="10">
                  <c:v>19.020808078054898</c:v>
                </c:pt>
                <c:pt idx="11">
                  <c:v>19.084026636721799</c:v>
                </c:pt>
                <c:pt idx="12">
                  <c:v>19.580192638163801</c:v>
                </c:pt>
                <c:pt idx="13">
                  <c:v>20.233267436296899</c:v>
                </c:pt>
                <c:pt idx="14">
                  <c:v>20.433594179845901</c:v>
                </c:pt>
                <c:pt idx="15">
                  <c:v>20.602472693781699</c:v>
                </c:pt>
                <c:pt idx="16">
                  <c:v>20.809486772467199</c:v>
                </c:pt>
                <c:pt idx="17">
                  <c:v>20.9873812451908</c:v>
                </c:pt>
                <c:pt idx="18">
                  <c:v>21.2652303923355</c:v>
                </c:pt>
                <c:pt idx="19">
                  <c:v>21.697086940818899</c:v>
                </c:pt>
                <c:pt idx="20">
                  <c:v>21.904071005145401</c:v>
                </c:pt>
                <c:pt idx="21">
                  <c:v>22.101294903065099</c:v>
                </c:pt>
                <c:pt idx="22">
                  <c:v>22.096796221549099</c:v>
                </c:pt>
                <c:pt idx="23">
                  <c:v>21.815380854001098</c:v>
                </c:pt>
                <c:pt idx="24">
                  <c:v>21.714627037240401</c:v>
                </c:pt>
                <c:pt idx="25">
                  <c:v>22.6003619906197</c:v>
                </c:pt>
                <c:pt idx="26">
                  <c:v>22.631964935666101</c:v>
                </c:pt>
                <c:pt idx="27">
                  <c:v>22.413930670450998</c:v>
                </c:pt>
                <c:pt idx="28">
                  <c:v>22.386529536713599</c:v>
                </c:pt>
                <c:pt idx="29">
                  <c:v>22.156442014461199</c:v>
                </c:pt>
                <c:pt idx="30">
                  <c:v>22.1625398612744</c:v>
                </c:pt>
                <c:pt idx="31">
                  <c:v>22.1381691087863</c:v>
                </c:pt>
                <c:pt idx="32">
                  <c:v>22.134098510799902</c:v>
                </c:pt>
                <c:pt idx="33">
                  <c:v>21.945400194578401</c:v>
                </c:pt>
                <c:pt idx="34">
                  <c:v>21.7546089019779</c:v>
                </c:pt>
                <c:pt idx="35">
                  <c:v>21.7811438311318</c:v>
                </c:pt>
                <c:pt idx="36">
                  <c:v>21.744285192000099</c:v>
                </c:pt>
                <c:pt idx="37">
                  <c:v>21.391502135506499</c:v>
                </c:pt>
                <c:pt idx="38">
                  <c:v>20.542976631070999</c:v>
                </c:pt>
                <c:pt idx="39">
                  <c:v>19.568487333617998</c:v>
                </c:pt>
                <c:pt idx="40">
                  <c:v>19.0239455201894</c:v>
                </c:pt>
                <c:pt idx="41">
                  <c:v>19.4896173940453</c:v>
                </c:pt>
                <c:pt idx="42">
                  <c:v>19.939016444460201</c:v>
                </c:pt>
                <c:pt idx="43">
                  <c:v>19.868401899306399</c:v>
                </c:pt>
                <c:pt idx="44">
                  <c:v>19.518496556820399</c:v>
                </c:pt>
                <c:pt idx="45">
                  <c:v>19.060155858244901</c:v>
                </c:pt>
              </c:numCache>
            </c:numRef>
          </c:val>
          <c:extLst>
            <c:ext xmlns:c16="http://schemas.microsoft.com/office/drawing/2014/chart" uri="{C3380CC4-5D6E-409C-BE32-E72D297353CC}">
              <c16:uniqueId val="{0000004F-81D4-485D-9CCF-7A604D2091DE}"/>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'F54'!$B$9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926B-4AD6-81DA-0293F5A169CC}"/>
              </c:ext>
            </c:extLst>
          </c:dPt>
          <c:dPt>
            <c:idx val="2"/>
            <c:invertIfNegative val="0"/>
            <c:bubble3D val="0"/>
            <c:extLst>
              <c:ext xmlns:c16="http://schemas.microsoft.com/office/drawing/2014/chart" uri="{C3380CC4-5D6E-409C-BE32-E72D297353CC}">
                <c16:uniqueId val="{00000001-926B-4AD6-81DA-0293F5A169CC}"/>
              </c:ext>
            </c:extLst>
          </c:dPt>
          <c:dPt>
            <c:idx val="3"/>
            <c:invertIfNegative val="0"/>
            <c:bubble3D val="0"/>
            <c:extLst>
              <c:ext xmlns:c16="http://schemas.microsoft.com/office/drawing/2014/chart" uri="{C3380CC4-5D6E-409C-BE32-E72D297353CC}">
                <c16:uniqueId val="{00000002-926B-4AD6-81DA-0293F5A169CC}"/>
              </c:ext>
            </c:extLst>
          </c:dPt>
          <c:dPt>
            <c:idx val="4"/>
            <c:invertIfNegative val="0"/>
            <c:bubble3D val="0"/>
            <c:extLst>
              <c:ext xmlns:c16="http://schemas.microsoft.com/office/drawing/2014/chart" uri="{C3380CC4-5D6E-409C-BE32-E72D297353CC}">
                <c16:uniqueId val="{00000003-926B-4AD6-81DA-0293F5A169CC}"/>
              </c:ext>
            </c:extLst>
          </c:dPt>
          <c:dPt>
            <c:idx val="5"/>
            <c:invertIfNegative val="0"/>
            <c:bubble3D val="0"/>
            <c:extLst>
              <c:ext xmlns:c16="http://schemas.microsoft.com/office/drawing/2014/chart" uri="{C3380CC4-5D6E-409C-BE32-E72D297353CC}">
                <c16:uniqueId val="{00000004-926B-4AD6-81DA-0293F5A169CC}"/>
              </c:ext>
            </c:extLst>
          </c:dPt>
          <c:dPt>
            <c:idx val="6"/>
            <c:invertIfNegative val="0"/>
            <c:bubble3D val="0"/>
            <c:extLst>
              <c:ext xmlns:c16="http://schemas.microsoft.com/office/drawing/2014/chart" uri="{C3380CC4-5D6E-409C-BE32-E72D297353CC}">
                <c16:uniqueId val="{00000005-926B-4AD6-81DA-0293F5A169CC}"/>
              </c:ext>
            </c:extLst>
          </c:dPt>
          <c:dPt>
            <c:idx val="8"/>
            <c:invertIfNegative val="0"/>
            <c:bubble3D val="0"/>
            <c:extLst>
              <c:ext xmlns:c16="http://schemas.microsoft.com/office/drawing/2014/chart" uri="{C3380CC4-5D6E-409C-BE32-E72D297353CC}">
                <c16:uniqueId val="{00000006-926B-4AD6-81DA-0293F5A169CC}"/>
              </c:ext>
            </c:extLst>
          </c:dPt>
          <c:dPt>
            <c:idx val="9"/>
            <c:invertIfNegative val="0"/>
            <c:bubble3D val="0"/>
            <c:extLst>
              <c:ext xmlns:c16="http://schemas.microsoft.com/office/drawing/2014/chart" uri="{C3380CC4-5D6E-409C-BE32-E72D297353CC}">
                <c16:uniqueId val="{00000007-926B-4AD6-81DA-0293F5A169CC}"/>
              </c:ext>
            </c:extLst>
          </c:dPt>
          <c:dPt>
            <c:idx val="10"/>
            <c:invertIfNegative val="0"/>
            <c:bubble3D val="0"/>
            <c:extLst>
              <c:ext xmlns:c16="http://schemas.microsoft.com/office/drawing/2014/chart" uri="{C3380CC4-5D6E-409C-BE32-E72D297353CC}">
                <c16:uniqueId val="{00000008-926B-4AD6-81DA-0293F5A169CC}"/>
              </c:ext>
            </c:extLst>
          </c:dPt>
          <c:dPt>
            <c:idx val="11"/>
            <c:invertIfNegative val="0"/>
            <c:bubble3D val="0"/>
            <c:extLst>
              <c:ext xmlns:c16="http://schemas.microsoft.com/office/drawing/2014/chart" uri="{C3380CC4-5D6E-409C-BE32-E72D297353CC}">
                <c16:uniqueId val="{00000009-926B-4AD6-81DA-0293F5A169CC}"/>
              </c:ext>
            </c:extLst>
          </c:dPt>
          <c:dPt>
            <c:idx val="12"/>
            <c:invertIfNegative val="0"/>
            <c:bubble3D val="0"/>
            <c:extLst>
              <c:ext xmlns:c16="http://schemas.microsoft.com/office/drawing/2014/chart" uri="{C3380CC4-5D6E-409C-BE32-E72D297353CC}">
                <c16:uniqueId val="{0000000A-926B-4AD6-81DA-0293F5A169CC}"/>
              </c:ext>
            </c:extLst>
          </c:dPt>
          <c:dPt>
            <c:idx val="13"/>
            <c:invertIfNegative val="0"/>
            <c:bubble3D val="0"/>
            <c:spPr>
              <a:solidFill>
                <a:srgbClr val="262626"/>
              </a:solidFill>
            </c:spPr>
            <c:extLst>
              <c:ext xmlns:c16="http://schemas.microsoft.com/office/drawing/2014/chart" uri="{C3380CC4-5D6E-409C-BE32-E72D297353CC}">
                <c16:uniqueId val="{0000000C-926B-4AD6-81DA-0293F5A169CC}"/>
              </c:ext>
            </c:extLst>
          </c:dPt>
          <c:dPt>
            <c:idx val="15"/>
            <c:invertIfNegative val="0"/>
            <c:bubble3D val="0"/>
            <c:extLst>
              <c:ext xmlns:c16="http://schemas.microsoft.com/office/drawing/2014/chart" uri="{C3380CC4-5D6E-409C-BE32-E72D297353CC}">
                <c16:uniqueId val="{0000000D-926B-4AD6-81DA-0293F5A169CC}"/>
              </c:ext>
            </c:extLst>
          </c:dPt>
          <c:dPt>
            <c:idx val="17"/>
            <c:invertIfNegative val="0"/>
            <c:bubble3D val="0"/>
            <c:extLst>
              <c:ext xmlns:c16="http://schemas.microsoft.com/office/drawing/2014/chart" uri="{C3380CC4-5D6E-409C-BE32-E72D297353CC}">
                <c16:uniqueId val="{0000000E-926B-4AD6-81DA-0293F5A169CC}"/>
              </c:ext>
            </c:extLst>
          </c:dPt>
          <c:dPt>
            <c:idx val="20"/>
            <c:invertIfNegative val="0"/>
            <c:bubble3D val="0"/>
            <c:extLst>
              <c:ext xmlns:c16="http://schemas.microsoft.com/office/drawing/2014/chart" uri="{C3380CC4-5D6E-409C-BE32-E72D297353CC}">
                <c16:uniqueId val="{0000000F-926B-4AD6-81DA-0293F5A169CC}"/>
              </c:ext>
            </c:extLst>
          </c:dPt>
          <c:dPt>
            <c:idx val="21"/>
            <c:invertIfNegative val="0"/>
            <c:bubble3D val="0"/>
            <c:extLst>
              <c:ext xmlns:c16="http://schemas.microsoft.com/office/drawing/2014/chart" uri="{C3380CC4-5D6E-409C-BE32-E72D297353CC}">
                <c16:uniqueId val="{00000010-926B-4AD6-81DA-0293F5A169CC}"/>
              </c:ext>
            </c:extLst>
          </c:dPt>
          <c:dPt>
            <c:idx val="23"/>
            <c:invertIfNegative val="0"/>
            <c:bubble3D val="0"/>
            <c:extLst>
              <c:ext xmlns:c16="http://schemas.microsoft.com/office/drawing/2014/chart" uri="{C3380CC4-5D6E-409C-BE32-E72D297353CC}">
                <c16:uniqueId val="{00000011-926B-4AD6-81DA-0293F5A169CC}"/>
              </c:ext>
            </c:extLst>
          </c:dPt>
          <c:dPt>
            <c:idx val="25"/>
            <c:invertIfNegative val="0"/>
            <c:bubble3D val="0"/>
            <c:spPr>
              <a:solidFill>
                <a:sysClr val="windowText" lastClr="000000">
                  <a:lumMod val="85000"/>
                  <a:lumOff val="15000"/>
                </a:sysClr>
              </a:solidFill>
            </c:spPr>
            <c:extLst>
              <c:ext xmlns:c16="http://schemas.microsoft.com/office/drawing/2014/chart" uri="{C3380CC4-5D6E-409C-BE32-E72D297353CC}">
                <c16:uniqueId val="{00000013-926B-4AD6-81DA-0293F5A169CC}"/>
              </c:ext>
            </c:extLst>
          </c:dPt>
          <c:dPt>
            <c:idx val="26"/>
            <c:invertIfNegative val="0"/>
            <c:bubble3D val="0"/>
            <c:extLst>
              <c:ext xmlns:c16="http://schemas.microsoft.com/office/drawing/2014/chart" uri="{C3380CC4-5D6E-409C-BE32-E72D297353CC}">
                <c16:uniqueId val="{00000014-926B-4AD6-81DA-0293F5A169CC}"/>
              </c:ext>
            </c:extLst>
          </c:dPt>
          <c:dPt>
            <c:idx val="27"/>
            <c:invertIfNegative val="0"/>
            <c:bubble3D val="0"/>
            <c:extLst>
              <c:ext xmlns:c16="http://schemas.microsoft.com/office/drawing/2014/chart" uri="{C3380CC4-5D6E-409C-BE32-E72D297353CC}">
                <c16:uniqueId val="{00000015-926B-4AD6-81DA-0293F5A169CC}"/>
              </c:ext>
            </c:extLst>
          </c:dPt>
          <c:dPt>
            <c:idx val="30"/>
            <c:invertIfNegative val="0"/>
            <c:bubble3D val="0"/>
            <c:extLst>
              <c:ext xmlns:c16="http://schemas.microsoft.com/office/drawing/2014/chart" uri="{C3380CC4-5D6E-409C-BE32-E72D297353CC}">
                <c16:uniqueId val="{00000016-926B-4AD6-81DA-0293F5A169CC}"/>
              </c:ext>
            </c:extLst>
          </c:dPt>
          <c:dPt>
            <c:idx val="32"/>
            <c:invertIfNegative val="0"/>
            <c:bubble3D val="0"/>
            <c:extLst>
              <c:ext xmlns:c16="http://schemas.microsoft.com/office/drawing/2014/chart" uri="{C3380CC4-5D6E-409C-BE32-E72D297353CC}">
                <c16:uniqueId val="{00000017-926B-4AD6-81DA-0293F5A169C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B-4AD6-81DA-0293F5A169C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B-4AD6-81DA-0293F5A169C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B-4AD6-81DA-0293F5A169C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B-4AD6-81DA-0293F5A169C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6B-4AD6-81DA-0293F5A169C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6B-4AD6-81DA-0293F5A169C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6B-4AD6-81DA-0293F5A169C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6B-4AD6-81DA-0293F5A169C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6B-4AD6-81DA-0293F5A169C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6B-4AD6-81DA-0293F5A169CC}"/>
                </c:ext>
              </c:extLst>
            </c:dLbl>
            <c:dLbl>
              <c:idx val="1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6B-4AD6-81DA-0293F5A169C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6B-4AD6-81DA-0293F5A169C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6B-4AD6-81DA-0293F5A169C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6B-4AD6-81DA-0293F5A169C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6B-4AD6-81DA-0293F5A169C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6B-4AD6-81DA-0293F5A169CC}"/>
                </c:ext>
              </c:extLst>
            </c:dLbl>
            <c:dLbl>
              <c:idx val="25"/>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6B-4AD6-81DA-0293F5A169C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6B-4AD6-81DA-0293F5A169C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6B-4AD6-81DA-0293F5A169C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6B-4AD6-81DA-0293F5A169C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Tabasco</c:v>
                </c:pt>
                <c:pt idx="4">
                  <c:v>Puebla</c:v>
                </c:pt>
                <c:pt idx="5">
                  <c:v>Hidalgo</c:v>
                </c:pt>
                <c:pt idx="6">
                  <c:v>Tlaxcala</c:v>
                </c:pt>
                <c:pt idx="7">
                  <c:v>Veracruz</c:v>
                </c:pt>
                <c:pt idx="8">
                  <c:v>Coahuila</c:v>
                </c:pt>
                <c:pt idx="9">
                  <c:v>Querétaro</c:v>
                </c:pt>
                <c:pt idx="10">
                  <c:v>Morelos</c:v>
                </c:pt>
                <c:pt idx="11">
                  <c:v>San Luis Potosí</c:v>
                </c:pt>
                <c:pt idx="12">
                  <c:v>Estado de México</c:v>
                </c:pt>
                <c:pt idx="13">
                  <c:v>Nacional</c:v>
                </c:pt>
                <c:pt idx="14">
                  <c:v>Colima</c:v>
                </c:pt>
                <c:pt idx="15">
                  <c:v>Guanajuato</c:v>
                </c:pt>
                <c:pt idx="16">
                  <c:v>Aguascalientes</c:v>
                </c:pt>
                <c:pt idx="17">
                  <c:v>Chiapas</c:v>
                </c:pt>
                <c:pt idx="18">
                  <c:v>Sonora</c:v>
                </c:pt>
                <c:pt idx="19">
                  <c:v>Durango</c:v>
                </c:pt>
                <c:pt idx="20">
                  <c:v>Zacatecas</c:v>
                </c:pt>
                <c:pt idx="21">
                  <c:v>Michoacán</c:v>
                </c:pt>
                <c:pt idx="22">
                  <c:v>Ciudad de México</c:v>
                </c:pt>
                <c:pt idx="23">
                  <c:v>Nayarit</c:v>
                </c:pt>
                <c:pt idx="24">
                  <c:v>Nuevo León</c:v>
                </c:pt>
                <c:pt idx="25">
                  <c:v>Jalisco</c:v>
                </c:pt>
                <c:pt idx="26">
                  <c:v>Sinaloa</c:v>
                </c:pt>
                <c:pt idx="27">
                  <c:v>Campeche</c:v>
                </c:pt>
                <c:pt idx="28">
                  <c:v>Yucatán</c:v>
                </c:pt>
                <c:pt idx="29">
                  <c:v>Oaxaca</c:v>
                </c:pt>
                <c:pt idx="30">
                  <c:v>Guerrero</c:v>
                </c:pt>
                <c:pt idx="31">
                  <c:v>Baja California Sur</c:v>
                </c:pt>
                <c:pt idx="32">
                  <c:v>Quintana Roo</c:v>
                </c:pt>
              </c:strCache>
            </c:strRef>
          </c:cat>
          <c:val>
            <c:numRef>
              <c:f>'F54'!$B$10:$B$42</c:f>
              <c:numCache>
                <c:formatCode>0.00</c:formatCode>
                <c:ptCount val="33"/>
                <c:pt idx="0">
                  <c:v>15.9987634845508</c:v>
                </c:pt>
                <c:pt idx="1">
                  <c:v>16.426828230850798</c:v>
                </c:pt>
                <c:pt idx="2">
                  <c:v>17.384510298784999</c:v>
                </c:pt>
                <c:pt idx="3">
                  <c:v>17.8743709049897</c:v>
                </c:pt>
                <c:pt idx="4">
                  <c:v>17.974401300107701</c:v>
                </c:pt>
                <c:pt idx="5">
                  <c:v>17.9850075998047</c:v>
                </c:pt>
                <c:pt idx="6">
                  <c:v>18.061055338514901</c:v>
                </c:pt>
                <c:pt idx="7">
                  <c:v>18.0987032602523</c:v>
                </c:pt>
                <c:pt idx="8">
                  <c:v>18.154210743417998</c:v>
                </c:pt>
                <c:pt idx="9">
                  <c:v>18.2456411765517</c:v>
                </c:pt>
                <c:pt idx="10">
                  <c:v>18.277574565675099</c:v>
                </c:pt>
                <c:pt idx="11">
                  <c:v>18.3413672726521</c:v>
                </c:pt>
                <c:pt idx="12">
                  <c:v>18.373847586274</c:v>
                </c:pt>
                <c:pt idx="13">
                  <c:v>18.392541717000199</c:v>
                </c:pt>
                <c:pt idx="14">
                  <c:v>18.467064714351199</c:v>
                </c:pt>
                <c:pt idx="15">
                  <c:v>18.5986771811002</c:v>
                </c:pt>
                <c:pt idx="16">
                  <c:v>18.677695004086399</c:v>
                </c:pt>
                <c:pt idx="17">
                  <c:v>18.7173303661347</c:v>
                </c:pt>
                <c:pt idx="18">
                  <c:v>18.8068446733397</c:v>
                </c:pt>
                <c:pt idx="19">
                  <c:v>18.8343230636691</c:v>
                </c:pt>
                <c:pt idx="20">
                  <c:v>18.8423942333764</c:v>
                </c:pt>
                <c:pt idx="21">
                  <c:v>18.866860307784201</c:v>
                </c:pt>
                <c:pt idx="22">
                  <c:v>18.9337623880891</c:v>
                </c:pt>
                <c:pt idx="23">
                  <c:v>19.002793621960802</c:v>
                </c:pt>
                <c:pt idx="24">
                  <c:v>19.023384750841402</c:v>
                </c:pt>
                <c:pt idx="25">
                  <c:v>19.0440042103472</c:v>
                </c:pt>
                <c:pt idx="26">
                  <c:v>19.0583839868588</c:v>
                </c:pt>
                <c:pt idx="27">
                  <c:v>19.214323874622401</c:v>
                </c:pt>
                <c:pt idx="28">
                  <c:v>19.237091338114901</c:v>
                </c:pt>
                <c:pt idx="29">
                  <c:v>19.2976832025515</c:v>
                </c:pt>
                <c:pt idx="30">
                  <c:v>19.359354646859</c:v>
                </c:pt>
                <c:pt idx="31">
                  <c:v>19.3892817189369</c:v>
                </c:pt>
                <c:pt idx="32">
                  <c:v>19.573602683877098</c:v>
                </c:pt>
              </c:numCache>
            </c:numRef>
          </c:val>
          <c:extLst>
            <c:ext xmlns:c16="http://schemas.microsoft.com/office/drawing/2014/chart" uri="{C3380CC4-5D6E-409C-BE32-E72D297353CC}">
              <c16:uniqueId val="{00000018-926B-4AD6-81DA-0293F5A169CC}"/>
            </c:ext>
          </c:extLst>
        </c:ser>
        <c:ser>
          <c:idx val="1"/>
          <c:order val="1"/>
          <c:tx>
            <c:strRef>
              <c:f>'F54'!$C$9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19-926B-4AD6-81DA-0293F5A169CC}"/>
              </c:ext>
            </c:extLst>
          </c:dPt>
          <c:dPt>
            <c:idx val="2"/>
            <c:invertIfNegative val="0"/>
            <c:bubble3D val="0"/>
            <c:extLst>
              <c:ext xmlns:c16="http://schemas.microsoft.com/office/drawing/2014/chart" uri="{C3380CC4-5D6E-409C-BE32-E72D297353CC}">
                <c16:uniqueId val="{0000001A-926B-4AD6-81DA-0293F5A169CC}"/>
              </c:ext>
            </c:extLst>
          </c:dPt>
          <c:dPt>
            <c:idx val="3"/>
            <c:invertIfNegative val="0"/>
            <c:bubble3D val="0"/>
            <c:extLst>
              <c:ext xmlns:c16="http://schemas.microsoft.com/office/drawing/2014/chart" uri="{C3380CC4-5D6E-409C-BE32-E72D297353CC}">
                <c16:uniqueId val="{0000001B-926B-4AD6-81DA-0293F5A169CC}"/>
              </c:ext>
            </c:extLst>
          </c:dPt>
          <c:dPt>
            <c:idx val="4"/>
            <c:invertIfNegative val="0"/>
            <c:bubble3D val="0"/>
            <c:extLst>
              <c:ext xmlns:c16="http://schemas.microsoft.com/office/drawing/2014/chart" uri="{C3380CC4-5D6E-409C-BE32-E72D297353CC}">
                <c16:uniqueId val="{0000001C-926B-4AD6-81DA-0293F5A169CC}"/>
              </c:ext>
            </c:extLst>
          </c:dPt>
          <c:dPt>
            <c:idx val="5"/>
            <c:invertIfNegative val="0"/>
            <c:bubble3D val="0"/>
            <c:extLst>
              <c:ext xmlns:c16="http://schemas.microsoft.com/office/drawing/2014/chart" uri="{C3380CC4-5D6E-409C-BE32-E72D297353CC}">
                <c16:uniqueId val="{0000001D-926B-4AD6-81DA-0293F5A169CC}"/>
              </c:ext>
            </c:extLst>
          </c:dPt>
          <c:dPt>
            <c:idx val="6"/>
            <c:invertIfNegative val="0"/>
            <c:bubble3D val="0"/>
            <c:extLst>
              <c:ext xmlns:c16="http://schemas.microsoft.com/office/drawing/2014/chart" uri="{C3380CC4-5D6E-409C-BE32-E72D297353CC}">
                <c16:uniqueId val="{0000001E-926B-4AD6-81DA-0293F5A169CC}"/>
              </c:ext>
            </c:extLst>
          </c:dPt>
          <c:dPt>
            <c:idx val="8"/>
            <c:invertIfNegative val="0"/>
            <c:bubble3D val="0"/>
            <c:extLst>
              <c:ext xmlns:c16="http://schemas.microsoft.com/office/drawing/2014/chart" uri="{C3380CC4-5D6E-409C-BE32-E72D297353CC}">
                <c16:uniqueId val="{0000001F-926B-4AD6-81DA-0293F5A169CC}"/>
              </c:ext>
            </c:extLst>
          </c:dPt>
          <c:dPt>
            <c:idx val="9"/>
            <c:invertIfNegative val="0"/>
            <c:bubble3D val="0"/>
            <c:extLst>
              <c:ext xmlns:c16="http://schemas.microsoft.com/office/drawing/2014/chart" uri="{C3380CC4-5D6E-409C-BE32-E72D297353CC}">
                <c16:uniqueId val="{00000020-926B-4AD6-81DA-0293F5A169CC}"/>
              </c:ext>
            </c:extLst>
          </c:dPt>
          <c:dPt>
            <c:idx val="10"/>
            <c:invertIfNegative val="0"/>
            <c:bubble3D val="0"/>
            <c:extLst>
              <c:ext xmlns:c16="http://schemas.microsoft.com/office/drawing/2014/chart" uri="{C3380CC4-5D6E-409C-BE32-E72D297353CC}">
                <c16:uniqueId val="{00000021-926B-4AD6-81DA-0293F5A169CC}"/>
              </c:ext>
            </c:extLst>
          </c:dPt>
          <c:dPt>
            <c:idx val="11"/>
            <c:invertIfNegative val="0"/>
            <c:bubble3D val="0"/>
            <c:extLst>
              <c:ext xmlns:c16="http://schemas.microsoft.com/office/drawing/2014/chart" uri="{C3380CC4-5D6E-409C-BE32-E72D297353CC}">
                <c16:uniqueId val="{00000022-926B-4AD6-81DA-0293F5A169CC}"/>
              </c:ext>
            </c:extLst>
          </c:dPt>
          <c:dPt>
            <c:idx val="12"/>
            <c:invertIfNegative val="0"/>
            <c:bubble3D val="0"/>
            <c:extLst>
              <c:ext xmlns:c16="http://schemas.microsoft.com/office/drawing/2014/chart" uri="{C3380CC4-5D6E-409C-BE32-E72D297353CC}">
                <c16:uniqueId val="{00000023-926B-4AD6-81DA-0293F5A169CC}"/>
              </c:ext>
            </c:extLst>
          </c:dPt>
          <c:dPt>
            <c:idx val="13"/>
            <c:invertIfNegative val="0"/>
            <c:bubble3D val="0"/>
            <c:spPr>
              <a:solidFill>
                <a:srgbClr val="FFC000"/>
              </a:solidFill>
            </c:spPr>
            <c:extLst>
              <c:ext xmlns:c16="http://schemas.microsoft.com/office/drawing/2014/chart" uri="{C3380CC4-5D6E-409C-BE32-E72D297353CC}">
                <c16:uniqueId val="{00000025-926B-4AD6-81DA-0293F5A169CC}"/>
              </c:ext>
            </c:extLst>
          </c:dPt>
          <c:dPt>
            <c:idx val="15"/>
            <c:invertIfNegative val="0"/>
            <c:bubble3D val="0"/>
            <c:extLst>
              <c:ext xmlns:c16="http://schemas.microsoft.com/office/drawing/2014/chart" uri="{C3380CC4-5D6E-409C-BE32-E72D297353CC}">
                <c16:uniqueId val="{00000026-926B-4AD6-81DA-0293F5A169CC}"/>
              </c:ext>
            </c:extLst>
          </c:dPt>
          <c:dPt>
            <c:idx val="17"/>
            <c:invertIfNegative val="0"/>
            <c:bubble3D val="0"/>
            <c:extLst>
              <c:ext xmlns:c16="http://schemas.microsoft.com/office/drawing/2014/chart" uri="{C3380CC4-5D6E-409C-BE32-E72D297353CC}">
                <c16:uniqueId val="{00000027-926B-4AD6-81DA-0293F5A169CC}"/>
              </c:ext>
            </c:extLst>
          </c:dPt>
          <c:dPt>
            <c:idx val="20"/>
            <c:invertIfNegative val="0"/>
            <c:bubble3D val="0"/>
            <c:extLst>
              <c:ext xmlns:c16="http://schemas.microsoft.com/office/drawing/2014/chart" uri="{C3380CC4-5D6E-409C-BE32-E72D297353CC}">
                <c16:uniqueId val="{00000028-926B-4AD6-81DA-0293F5A169CC}"/>
              </c:ext>
            </c:extLst>
          </c:dPt>
          <c:dPt>
            <c:idx val="21"/>
            <c:invertIfNegative val="0"/>
            <c:bubble3D val="0"/>
            <c:extLst>
              <c:ext xmlns:c16="http://schemas.microsoft.com/office/drawing/2014/chart" uri="{C3380CC4-5D6E-409C-BE32-E72D297353CC}">
                <c16:uniqueId val="{00000029-926B-4AD6-81DA-0293F5A169CC}"/>
              </c:ext>
            </c:extLst>
          </c:dPt>
          <c:dPt>
            <c:idx val="23"/>
            <c:invertIfNegative val="0"/>
            <c:bubble3D val="0"/>
            <c:extLst>
              <c:ext xmlns:c16="http://schemas.microsoft.com/office/drawing/2014/chart" uri="{C3380CC4-5D6E-409C-BE32-E72D297353CC}">
                <c16:uniqueId val="{0000002A-926B-4AD6-81DA-0293F5A169CC}"/>
              </c:ext>
            </c:extLst>
          </c:dPt>
          <c:dPt>
            <c:idx val="25"/>
            <c:invertIfNegative val="0"/>
            <c:bubble3D val="0"/>
            <c:spPr>
              <a:solidFill>
                <a:srgbClr val="FFC000"/>
              </a:solidFill>
            </c:spPr>
            <c:extLst>
              <c:ext xmlns:c16="http://schemas.microsoft.com/office/drawing/2014/chart" uri="{C3380CC4-5D6E-409C-BE32-E72D297353CC}">
                <c16:uniqueId val="{0000002C-926B-4AD6-81DA-0293F5A169CC}"/>
              </c:ext>
            </c:extLst>
          </c:dPt>
          <c:dPt>
            <c:idx val="26"/>
            <c:invertIfNegative val="0"/>
            <c:bubble3D val="0"/>
            <c:extLst>
              <c:ext xmlns:c16="http://schemas.microsoft.com/office/drawing/2014/chart" uri="{C3380CC4-5D6E-409C-BE32-E72D297353CC}">
                <c16:uniqueId val="{0000002D-926B-4AD6-81DA-0293F5A169CC}"/>
              </c:ext>
            </c:extLst>
          </c:dPt>
          <c:dPt>
            <c:idx val="27"/>
            <c:invertIfNegative val="0"/>
            <c:bubble3D val="0"/>
            <c:extLst>
              <c:ext xmlns:c16="http://schemas.microsoft.com/office/drawing/2014/chart" uri="{C3380CC4-5D6E-409C-BE32-E72D297353CC}">
                <c16:uniqueId val="{0000002E-926B-4AD6-81DA-0293F5A169CC}"/>
              </c:ext>
            </c:extLst>
          </c:dPt>
          <c:dPt>
            <c:idx val="30"/>
            <c:invertIfNegative val="0"/>
            <c:bubble3D val="0"/>
            <c:extLst>
              <c:ext xmlns:c16="http://schemas.microsoft.com/office/drawing/2014/chart" uri="{C3380CC4-5D6E-409C-BE32-E72D297353CC}">
                <c16:uniqueId val="{0000002F-926B-4AD6-81DA-0293F5A169CC}"/>
              </c:ext>
            </c:extLst>
          </c:dPt>
          <c:dPt>
            <c:idx val="31"/>
            <c:invertIfNegative val="0"/>
            <c:bubble3D val="0"/>
            <c:extLst>
              <c:ext xmlns:c16="http://schemas.microsoft.com/office/drawing/2014/chart" uri="{C3380CC4-5D6E-409C-BE32-E72D297353CC}">
                <c16:uniqueId val="{00000030-926B-4AD6-81DA-0293F5A169CC}"/>
              </c:ext>
            </c:extLst>
          </c:dPt>
          <c:dPt>
            <c:idx val="32"/>
            <c:invertIfNegative val="0"/>
            <c:bubble3D val="0"/>
            <c:extLst>
              <c:ext xmlns:c16="http://schemas.microsoft.com/office/drawing/2014/chart" uri="{C3380CC4-5D6E-409C-BE32-E72D297353CC}">
                <c16:uniqueId val="{00000031-926B-4AD6-81DA-0293F5A169C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26B-4AD6-81DA-0293F5A169C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26B-4AD6-81DA-0293F5A169C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26B-4AD6-81DA-0293F5A169C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26B-4AD6-81DA-0293F5A169C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26B-4AD6-81DA-0293F5A169C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26B-4AD6-81DA-0293F5A169C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26B-4AD6-81DA-0293F5A169C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26B-4AD6-81DA-0293F5A169C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26B-4AD6-81DA-0293F5A169C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26B-4AD6-81DA-0293F5A169CC}"/>
                </c:ext>
              </c:extLst>
            </c:dLbl>
            <c:dLbl>
              <c:idx val="1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26B-4AD6-81DA-0293F5A169C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26B-4AD6-81DA-0293F5A169C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26B-4AD6-81DA-0293F5A169C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26B-4AD6-81DA-0293F5A169C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26B-4AD6-81DA-0293F5A169C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26B-4AD6-81DA-0293F5A169CC}"/>
                </c:ext>
              </c:extLst>
            </c:dLbl>
            <c:dLbl>
              <c:idx val="25"/>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26B-4AD6-81DA-0293F5A169C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26B-4AD6-81DA-0293F5A169C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26B-4AD6-81DA-0293F5A169C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26B-4AD6-81DA-0293F5A169C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Tabasco</c:v>
                </c:pt>
                <c:pt idx="4">
                  <c:v>Puebla</c:v>
                </c:pt>
                <c:pt idx="5">
                  <c:v>Hidalgo</c:v>
                </c:pt>
                <c:pt idx="6">
                  <c:v>Tlaxcala</c:v>
                </c:pt>
                <c:pt idx="7">
                  <c:v>Veracruz</c:v>
                </c:pt>
                <c:pt idx="8">
                  <c:v>Coahuila</c:v>
                </c:pt>
                <c:pt idx="9">
                  <c:v>Querétaro</c:v>
                </c:pt>
                <c:pt idx="10">
                  <c:v>Morelos</c:v>
                </c:pt>
                <c:pt idx="11">
                  <c:v>San Luis Potosí</c:v>
                </c:pt>
                <c:pt idx="12">
                  <c:v>Estado de México</c:v>
                </c:pt>
                <c:pt idx="13">
                  <c:v>Nacional</c:v>
                </c:pt>
                <c:pt idx="14">
                  <c:v>Colima</c:v>
                </c:pt>
                <c:pt idx="15">
                  <c:v>Guanajuato</c:v>
                </c:pt>
                <c:pt idx="16">
                  <c:v>Aguascalientes</c:v>
                </c:pt>
                <c:pt idx="17">
                  <c:v>Chiapas</c:v>
                </c:pt>
                <c:pt idx="18">
                  <c:v>Sonora</c:v>
                </c:pt>
                <c:pt idx="19">
                  <c:v>Durango</c:v>
                </c:pt>
                <c:pt idx="20">
                  <c:v>Zacatecas</c:v>
                </c:pt>
                <c:pt idx="21">
                  <c:v>Michoacán</c:v>
                </c:pt>
                <c:pt idx="22">
                  <c:v>Ciudad de México</c:v>
                </c:pt>
                <c:pt idx="23">
                  <c:v>Nayarit</c:v>
                </c:pt>
                <c:pt idx="24">
                  <c:v>Nuevo León</c:v>
                </c:pt>
                <c:pt idx="25">
                  <c:v>Jalisco</c:v>
                </c:pt>
                <c:pt idx="26">
                  <c:v>Sinaloa</c:v>
                </c:pt>
                <c:pt idx="27">
                  <c:v>Campeche</c:v>
                </c:pt>
                <c:pt idx="28">
                  <c:v>Yucatán</c:v>
                </c:pt>
                <c:pt idx="29">
                  <c:v>Oaxaca</c:v>
                </c:pt>
                <c:pt idx="30">
                  <c:v>Guerrero</c:v>
                </c:pt>
                <c:pt idx="31">
                  <c:v>Baja California Sur</c:v>
                </c:pt>
                <c:pt idx="32">
                  <c:v>Quintana Roo</c:v>
                </c:pt>
              </c:strCache>
            </c:strRef>
          </c:cat>
          <c:val>
            <c:numRef>
              <c:f>'F54'!$C$10:$C$42</c:f>
              <c:numCache>
                <c:formatCode>0.00</c:formatCode>
                <c:ptCount val="33"/>
                <c:pt idx="0">
                  <c:v>16.8686807025231</c:v>
                </c:pt>
                <c:pt idx="1">
                  <c:v>17.077014033800701</c:v>
                </c:pt>
                <c:pt idx="2">
                  <c:v>18.124963884865998</c:v>
                </c:pt>
                <c:pt idx="3">
                  <c:v>18.100080459615199</c:v>
                </c:pt>
                <c:pt idx="4">
                  <c:v>18.260109836873699</c:v>
                </c:pt>
                <c:pt idx="5">
                  <c:v>18.387942105302699</c:v>
                </c:pt>
                <c:pt idx="6">
                  <c:v>18.209183457183499</c:v>
                </c:pt>
                <c:pt idx="7">
                  <c:v>18.314349800481502</c:v>
                </c:pt>
                <c:pt idx="8">
                  <c:v>18.730078335792701</c:v>
                </c:pt>
                <c:pt idx="9">
                  <c:v>18.6980746384402</c:v>
                </c:pt>
                <c:pt idx="10">
                  <c:v>18.627901052525399</c:v>
                </c:pt>
                <c:pt idx="11">
                  <c:v>18.847449856831201</c:v>
                </c:pt>
                <c:pt idx="12">
                  <c:v>18.7752902184893</c:v>
                </c:pt>
                <c:pt idx="13">
                  <c:v>18.928910366778599</c:v>
                </c:pt>
                <c:pt idx="14">
                  <c:v>18.906189937866198</c:v>
                </c:pt>
                <c:pt idx="15">
                  <c:v>19.435173625264799</c:v>
                </c:pt>
                <c:pt idx="16">
                  <c:v>19.297368797580901</c:v>
                </c:pt>
                <c:pt idx="17">
                  <c:v>18.8869468170221</c:v>
                </c:pt>
                <c:pt idx="18">
                  <c:v>19.6956589977165</c:v>
                </c:pt>
                <c:pt idx="19">
                  <c:v>19.171827045108799</c:v>
                </c:pt>
                <c:pt idx="20">
                  <c:v>19.216190098300999</c:v>
                </c:pt>
                <c:pt idx="21">
                  <c:v>19.1682071413701</c:v>
                </c:pt>
                <c:pt idx="22">
                  <c:v>19.393876251171999</c:v>
                </c:pt>
                <c:pt idx="23">
                  <c:v>19.349559809520098</c:v>
                </c:pt>
                <c:pt idx="24">
                  <c:v>19.974625334484301</c:v>
                </c:pt>
                <c:pt idx="25">
                  <c:v>19.4893057076745</c:v>
                </c:pt>
                <c:pt idx="26">
                  <c:v>20.529617937748998</c:v>
                </c:pt>
                <c:pt idx="27">
                  <c:v>19.519322690974999</c:v>
                </c:pt>
                <c:pt idx="28">
                  <c:v>19.362371783278999</c:v>
                </c:pt>
                <c:pt idx="29">
                  <c:v>19.5190247517146</c:v>
                </c:pt>
                <c:pt idx="30">
                  <c:v>19.507101170925299</c:v>
                </c:pt>
                <c:pt idx="31">
                  <c:v>19.6520027310141</c:v>
                </c:pt>
                <c:pt idx="32">
                  <c:v>19.731594160879901</c:v>
                </c:pt>
              </c:numCache>
            </c:numRef>
          </c:val>
          <c:extLst>
            <c:ext xmlns:c16="http://schemas.microsoft.com/office/drawing/2014/chart" uri="{C3380CC4-5D6E-409C-BE32-E72D297353CC}">
              <c16:uniqueId val="{00000032-926B-4AD6-81DA-0293F5A169CC}"/>
            </c:ext>
          </c:extLst>
        </c:ser>
        <c:ser>
          <c:idx val="2"/>
          <c:order val="2"/>
          <c:tx>
            <c:strRef>
              <c:f>'F54'!$D$9</c:f>
              <c:strCache>
                <c:ptCount val="1"/>
                <c:pt idx="0">
                  <c:v>Diésel</c:v>
                </c:pt>
              </c:strCache>
            </c:strRef>
          </c:tx>
          <c:spPr>
            <a:solidFill>
              <a:srgbClr val="F8CBAD"/>
            </a:solidFill>
          </c:spPr>
          <c:invertIfNegative val="0"/>
          <c:dPt>
            <c:idx val="1"/>
            <c:invertIfNegative val="0"/>
            <c:bubble3D val="0"/>
            <c:extLst>
              <c:ext xmlns:c16="http://schemas.microsoft.com/office/drawing/2014/chart" uri="{C3380CC4-5D6E-409C-BE32-E72D297353CC}">
                <c16:uniqueId val="{00000033-926B-4AD6-81DA-0293F5A169CC}"/>
              </c:ext>
            </c:extLst>
          </c:dPt>
          <c:dPt>
            <c:idx val="2"/>
            <c:invertIfNegative val="0"/>
            <c:bubble3D val="0"/>
            <c:extLst>
              <c:ext xmlns:c16="http://schemas.microsoft.com/office/drawing/2014/chart" uri="{C3380CC4-5D6E-409C-BE32-E72D297353CC}">
                <c16:uniqueId val="{00000034-926B-4AD6-81DA-0293F5A169CC}"/>
              </c:ext>
            </c:extLst>
          </c:dPt>
          <c:dPt>
            <c:idx val="3"/>
            <c:invertIfNegative val="0"/>
            <c:bubble3D val="0"/>
            <c:extLst>
              <c:ext xmlns:c16="http://schemas.microsoft.com/office/drawing/2014/chart" uri="{C3380CC4-5D6E-409C-BE32-E72D297353CC}">
                <c16:uniqueId val="{00000035-926B-4AD6-81DA-0293F5A169CC}"/>
              </c:ext>
            </c:extLst>
          </c:dPt>
          <c:dPt>
            <c:idx val="4"/>
            <c:invertIfNegative val="0"/>
            <c:bubble3D val="0"/>
            <c:extLst>
              <c:ext xmlns:c16="http://schemas.microsoft.com/office/drawing/2014/chart" uri="{C3380CC4-5D6E-409C-BE32-E72D297353CC}">
                <c16:uniqueId val="{00000036-926B-4AD6-81DA-0293F5A169CC}"/>
              </c:ext>
            </c:extLst>
          </c:dPt>
          <c:dPt>
            <c:idx val="5"/>
            <c:invertIfNegative val="0"/>
            <c:bubble3D val="0"/>
            <c:extLst>
              <c:ext xmlns:c16="http://schemas.microsoft.com/office/drawing/2014/chart" uri="{C3380CC4-5D6E-409C-BE32-E72D297353CC}">
                <c16:uniqueId val="{00000037-926B-4AD6-81DA-0293F5A169CC}"/>
              </c:ext>
            </c:extLst>
          </c:dPt>
          <c:dPt>
            <c:idx val="6"/>
            <c:invertIfNegative val="0"/>
            <c:bubble3D val="0"/>
            <c:extLst>
              <c:ext xmlns:c16="http://schemas.microsoft.com/office/drawing/2014/chart" uri="{C3380CC4-5D6E-409C-BE32-E72D297353CC}">
                <c16:uniqueId val="{00000038-926B-4AD6-81DA-0293F5A169CC}"/>
              </c:ext>
            </c:extLst>
          </c:dPt>
          <c:dPt>
            <c:idx val="8"/>
            <c:invertIfNegative val="0"/>
            <c:bubble3D val="0"/>
            <c:extLst>
              <c:ext xmlns:c16="http://schemas.microsoft.com/office/drawing/2014/chart" uri="{C3380CC4-5D6E-409C-BE32-E72D297353CC}">
                <c16:uniqueId val="{00000039-926B-4AD6-81DA-0293F5A169CC}"/>
              </c:ext>
            </c:extLst>
          </c:dPt>
          <c:dPt>
            <c:idx val="9"/>
            <c:invertIfNegative val="0"/>
            <c:bubble3D val="0"/>
            <c:extLst>
              <c:ext xmlns:c16="http://schemas.microsoft.com/office/drawing/2014/chart" uri="{C3380CC4-5D6E-409C-BE32-E72D297353CC}">
                <c16:uniqueId val="{0000003A-926B-4AD6-81DA-0293F5A169CC}"/>
              </c:ext>
            </c:extLst>
          </c:dPt>
          <c:dPt>
            <c:idx val="10"/>
            <c:invertIfNegative val="0"/>
            <c:bubble3D val="0"/>
            <c:extLst>
              <c:ext xmlns:c16="http://schemas.microsoft.com/office/drawing/2014/chart" uri="{C3380CC4-5D6E-409C-BE32-E72D297353CC}">
                <c16:uniqueId val="{0000003B-926B-4AD6-81DA-0293F5A169CC}"/>
              </c:ext>
            </c:extLst>
          </c:dPt>
          <c:dPt>
            <c:idx val="11"/>
            <c:invertIfNegative val="0"/>
            <c:bubble3D val="0"/>
            <c:spPr>
              <a:solidFill>
                <a:srgbClr val="ED7D31">
                  <a:lumMod val="40000"/>
                  <a:lumOff val="60000"/>
                </a:srgbClr>
              </a:solidFill>
            </c:spPr>
            <c:extLst>
              <c:ext xmlns:c16="http://schemas.microsoft.com/office/drawing/2014/chart" uri="{C3380CC4-5D6E-409C-BE32-E72D297353CC}">
                <c16:uniqueId val="{0000003D-926B-4AD6-81DA-0293F5A169CC}"/>
              </c:ext>
            </c:extLst>
          </c:dPt>
          <c:dPt>
            <c:idx val="12"/>
            <c:invertIfNegative val="0"/>
            <c:bubble3D val="0"/>
            <c:extLst>
              <c:ext xmlns:c16="http://schemas.microsoft.com/office/drawing/2014/chart" uri="{C3380CC4-5D6E-409C-BE32-E72D297353CC}">
                <c16:uniqueId val="{0000003E-926B-4AD6-81DA-0293F5A169CC}"/>
              </c:ext>
            </c:extLst>
          </c:dPt>
          <c:dPt>
            <c:idx val="13"/>
            <c:invertIfNegative val="0"/>
            <c:bubble3D val="0"/>
            <c:spPr>
              <a:solidFill>
                <a:srgbClr val="C00000"/>
              </a:solidFill>
            </c:spPr>
            <c:extLst>
              <c:ext xmlns:c16="http://schemas.microsoft.com/office/drawing/2014/chart" uri="{C3380CC4-5D6E-409C-BE32-E72D297353CC}">
                <c16:uniqueId val="{00000040-926B-4AD6-81DA-0293F5A169CC}"/>
              </c:ext>
            </c:extLst>
          </c:dPt>
          <c:dPt>
            <c:idx val="15"/>
            <c:invertIfNegative val="0"/>
            <c:bubble3D val="0"/>
            <c:extLst>
              <c:ext xmlns:c16="http://schemas.microsoft.com/office/drawing/2014/chart" uri="{C3380CC4-5D6E-409C-BE32-E72D297353CC}">
                <c16:uniqueId val="{00000041-926B-4AD6-81DA-0293F5A169CC}"/>
              </c:ext>
            </c:extLst>
          </c:dPt>
          <c:dPt>
            <c:idx val="17"/>
            <c:invertIfNegative val="0"/>
            <c:bubble3D val="0"/>
            <c:extLst>
              <c:ext xmlns:c16="http://schemas.microsoft.com/office/drawing/2014/chart" uri="{C3380CC4-5D6E-409C-BE32-E72D297353CC}">
                <c16:uniqueId val="{00000042-926B-4AD6-81DA-0293F5A169CC}"/>
              </c:ext>
            </c:extLst>
          </c:dPt>
          <c:dPt>
            <c:idx val="20"/>
            <c:invertIfNegative val="0"/>
            <c:bubble3D val="0"/>
            <c:extLst>
              <c:ext xmlns:c16="http://schemas.microsoft.com/office/drawing/2014/chart" uri="{C3380CC4-5D6E-409C-BE32-E72D297353CC}">
                <c16:uniqueId val="{00000043-926B-4AD6-81DA-0293F5A169CC}"/>
              </c:ext>
            </c:extLst>
          </c:dPt>
          <c:dPt>
            <c:idx val="21"/>
            <c:invertIfNegative val="0"/>
            <c:bubble3D val="0"/>
            <c:extLst>
              <c:ext xmlns:c16="http://schemas.microsoft.com/office/drawing/2014/chart" uri="{C3380CC4-5D6E-409C-BE32-E72D297353CC}">
                <c16:uniqueId val="{00000044-926B-4AD6-81DA-0293F5A169CC}"/>
              </c:ext>
            </c:extLst>
          </c:dPt>
          <c:dPt>
            <c:idx val="23"/>
            <c:invertIfNegative val="0"/>
            <c:bubble3D val="0"/>
            <c:extLst>
              <c:ext xmlns:c16="http://schemas.microsoft.com/office/drawing/2014/chart" uri="{C3380CC4-5D6E-409C-BE32-E72D297353CC}">
                <c16:uniqueId val="{00000045-926B-4AD6-81DA-0293F5A169CC}"/>
              </c:ext>
            </c:extLst>
          </c:dPt>
          <c:dPt>
            <c:idx val="25"/>
            <c:invertIfNegative val="0"/>
            <c:bubble3D val="0"/>
            <c:spPr>
              <a:solidFill>
                <a:srgbClr val="C00000"/>
              </a:solidFill>
            </c:spPr>
            <c:extLst>
              <c:ext xmlns:c16="http://schemas.microsoft.com/office/drawing/2014/chart" uri="{C3380CC4-5D6E-409C-BE32-E72D297353CC}">
                <c16:uniqueId val="{00000047-926B-4AD6-81DA-0293F5A169CC}"/>
              </c:ext>
            </c:extLst>
          </c:dPt>
          <c:dPt>
            <c:idx val="26"/>
            <c:invertIfNegative val="0"/>
            <c:bubble3D val="0"/>
            <c:extLst>
              <c:ext xmlns:c16="http://schemas.microsoft.com/office/drawing/2014/chart" uri="{C3380CC4-5D6E-409C-BE32-E72D297353CC}">
                <c16:uniqueId val="{00000048-926B-4AD6-81DA-0293F5A169CC}"/>
              </c:ext>
            </c:extLst>
          </c:dPt>
          <c:dPt>
            <c:idx val="27"/>
            <c:invertIfNegative val="0"/>
            <c:bubble3D val="0"/>
            <c:extLst>
              <c:ext xmlns:c16="http://schemas.microsoft.com/office/drawing/2014/chart" uri="{C3380CC4-5D6E-409C-BE32-E72D297353CC}">
                <c16:uniqueId val="{00000049-926B-4AD6-81DA-0293F5A169CC}"/>
              </c:ext>
            </c:extLst>
          </c:dPt>
          <c:dPt>
            <c:idx val="30"/>
            <c:invertIfNegative val="0"/>
            <c:bubble3D val="0"/>
            <c:extLst>
              <c:ext xmlns:c16="http://schemas.microsoft.com/office/drawing/2014/chart" uri="{C3380CC4-5D6E-409C-BE32-E72D297353CC}">
                <c16:uniqueId val="{0000004A-926B-4AD6-81DA-0293F5A169CC}"/>
              </c:ext>
            </c:extLst>
          </c:dPt>
          <c:dPt>
            <c:idx val="32"/>
            <c:invertIfNegative val="0"/>
            <c:bubble3D val="0"/>
            <c:extLst>
              <c:ext xmlns:c16="http://schemas.microsoft.com/office/drawing/2014/chart" uri="{C3380CC4-5D6E-409C-BE32-E72D297353CC}">
                <c16:uniqueId val="{0000004B-926B-4AD6-81DA-0293F5A169CC}"/>
              </c:ext>
            </c:extLst>
          </c:dPt>
          <c:dLbls>
            <c:dLbl>
              <c:idx val="13"/>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0-926B-4AD6-81DA-0293F5A169CC}"/>
                </c:ext>
              </c:extLst>
            </c:dLbl>
            <c:dLbl>
              <c:idx val="25"/>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7-926B-4AD6-81DA-0293F5A169C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Tabasco</c:v>
                </c:pt>
                <c:pt idx="4">
                  <c:v>Puebla</c:v>
                </c:pt>
                <c:pt idx="5">
                  <c:v>Hidalgo</c:v>
                </c:pt>
                <c:pt idx="6">
                  <c:v>Tlaxcala</c:v>
                </c:pt>
                <c:pt idx="7">
                  <c:v>Veracruz</c:v>
                </c:pt>
                <c:pt idx="8">
                  <c:v>Coahuila</c:v>
                </c:pt>
                <c:pt idx="9">
                  <c:v>Querétaro</c:v>
                </c:pt>
                <c:pt idx="10">
                  <c:v>Morelos</c:v>
                </c:pt>
                <c:pt idx="11">
                  <c:v>San Luis Potosí</c:v>
                </c:pt>
                <c:pt idx="12">
                  <c:v>Estado de México</c:v>
                </c:pt>
                <c:pt idx="13">
                  <c:v>Nacional</c:v>
                </c:pt>
                <c:pt idx="14">
                  <c:v>Colima</c:v>
                </c:pt>
                <c:pt idx="15">
                  <c:v>Guanajuato</c:v>
                </c:pt>
                <c:pt idx="16">
                  <c:v>Aguascalientes</c:v>
                </c:pt>
                <c:pt idx="17">
                  <c:v>Chiapas</c:v>
                </c:pt>
                <c:pt idx="18">
                  <c:v>Sonora</c:v>
                </c:pt>
                <c:pt idx="19">
                  <c:v>Durango</c:v>
                </c:pt>
                <c:pt idx="20">
                  <c:v>Zacatecas</c:v>
                </c:pt>
                <c:pt idx="21">
                  <c:v>Michoacán</c:v>
                </c:pt>
                <c:pt idx="22">
                  <c:v>Ciudad de México</c:v>
                </c:pt>
                <c:pt idx="23">
                  <c:v>Nayarit</c:v>
                </c:pt>
                <c:pt idx="24">
                  <c:v>Nuevo León</c:v>
                </c:pt>
                <c:pt idx="25">
                  <c:v>Jalisco</c:v>
                </c:pt>
                <c:pt idx="26">
                  <c:v>Sinaloa</c:v>
                </c:pt>
                <c:pt idx="27">
                  <c:v>Campeche</c:v>
                </c:pt>
                <c:pt idx="28">
                  <c:v>Yucatán</c:v>
                </c:pt>
                <c:pt idx="29">
                  <c:v>Oaxaca</c:v>
                </c:pt>
                <c:pt idx="30">
                  <c:v>Guerrero</c:v>
                </c:pt>
                <c:pt idx="31">
                  <c:v>Baja California Sur</c:v>
                </c:pt>
                <c:pt idx="32">
                  <c:v>Quintana Roo</c:v>
                </c:pt>
              </c:strCache>
            </c:strRef>
          </c:cat>
          <c:val>
            <c:numRef>
              <c:f>'F54'!$D$10:$D$42</c:f>
              <c:numCache>
                <c:formatCode>0.00</c:formatCode>
                <c:ptCount val="33"/>
                <c:pt idx="0">
                  <c:v>19.085677764777301</c:v>
                </c:pt>
                <c:pt idx="1">
                  <c:v>18.4909063908405</c:v>
                </c:pt>
                <c:pt idx="2">
                  <c:v>18.226379400545198</c:v>
                </c:pt>
                <c:pt idx="3">
                  <c:v>18.765303888778501</c:v>
                </c:pt>
                <c:pt idx="4">
                  <c:v>18.287569596929</c:v>
                </c:pt>
                <c:pt idx="5">
                  <c:v>18.321776702551301</c:v>
                </c:pt>
                <c:pt idx="6">
                  <c:v>18.306805037048701</c:v>
                </c:pt>
                <c:pt idx="7">
                  <c:v>18.722851181353501</c:v>
                </c:pt>
                <c:pt idx="8">
                  <c:v>19.317270445754399</c:v>
                </c:pt>
                <c:pt idx="9">
                  <c:v>18.6572142097789</c:v>
                </c:pt>
                <c:pt idx="10">
                  <c:v>18.8466202183631</c:v>
                </c:pt>
                <c:pt idx="11">
                  <c:v>18.887490417586601</c:v>
                </c:pt>
                <c:pt idx="12">
                  <c:v>18.554904380923698</c:v>
                </c:pt>
                <c:pt idx="13">
                  <c:v>19.060155858244901</c:v>
                </c:pt>
                <c:pt idx="14">
                  <c:v>19.007789094021099</c:v>
                </c:pt>
                <c:pt idx="15">
                  <c:v>19.017126203800501</c:v>
                </c:pt>
                <c:pt idx="16">
                  <c:v>19.2148059880017</c:v>
                </c:pt>
                <c:pt idx="17">
                  <c:v>19.667061632702499</c:v>
                </c:pt>
                <c:pt idx="18">
                  <c:v>19.783965147781299</c:v>
                </c:pt>
                <c:pt idx="19">
                  <c:v>19.3929044753414</c:v>
                </c:pt>
                <c:pt idx="20">
                  <c:v>19.208633402988202</c:v>
                </c:pt>
                <c:pt idx="21">
                  <c:v>19.285037438813301</c:v>
                </c:pt>
                <c:pt idx="22">
                  <c:v>18.877437610146</c:v>
                </c:pt>
                <c:pt idx="23">
                  <c:v>19.452028805788402</c:v>
                </c:pt>
                <c:pt idx="24">
                  <c:v>19.476793176276999</c:v>
                </c:pt>
                <c:pt idx="25">
                  <c:v>19.278611743625198</c:v>
                </c:pt>
                <c:pt idx="26">
                  <c:v>19.6493250467637</c:v>
                </c:pt>
                <c:pt idx="27">
                  <c:v>19.993097774314801</c:v>
                </c:pt>
                <c:pt idx="28">
                  <c:v>19.920729521467798</c:v>
                </c:pt>
                <c:pt idx="29">
                  <c:v>19.853785774133499</c:v>
                </c:pt>
                <c:pt idx="30">
                  <c:v>19.711000449938499</c:v>
                </c:pt>
                <c:pt idx="31">
                  <c:v>20.299115720348301</c:v>
                </c:pt>
                <c:pt idx="32">
                  <c:v>20.346965743508701</c:v>
                </c:pt>
              </c:numCache>
            </c:numRef>
          </c:val>
          <c:extLst>
            <c:ext xmlns:c16="http://schemas.microsoft.com/office/drawing/2014/chart" uri="{C3380CC4-5D6E-409C-BE32-E72D297353CC}">
              <c16:uniqueId val="{0000004C-926B-4AD6-81DA-0293F5A169CC}"/>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ysClr val="window" lastClr="FFFFFF">
                <a:lumMod val="50000"/>
              </a:sysClr>
            </a:solidFill>
            <a:ln>
              <a:noFill/>
            </a:ln>
            <a:effectLst/>
          </c:spPr>
          <c:invertIfNegative val="0"/>
          <c:dPt>
            <c:idx val="14"/>
            <c:invertIfNegative val="0"/>
            <c:bubble3D val="0"/>
            <c:spPr>
              <a:solidFill>
                <a:srgbClr val="FBBB27"/>
              </a:solidFill>
              <a:ln>
                <a:noFill/>
              </a:ln>
              <a:effectLst/>
            </c:spPr>
            <c:extLst>
              <c:ext xmlns:c16="http://schemas.microsoft.com/office/drawing/2014/chart" uri="{C3380CC4-5D6E-409C-BE32-E72D297353CC}">
                <c16:uniqueId val="{00000001-4E9A-499C-A6AF-695339ABBB6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'F55'!$A$7:$A$21</c:f>
              <c:strCache>
                <c:ptCount val="15"/>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pt idx="14">
                  <c:v>2020/10</c:v>
                </c:pt>
              </c:strCache>
            </c:strRef>
          </c:cat>
          <c:val>
            <c:numRef>
              <c:f>'F55'!$B$7:$B$21</c:f>
              <c:numCache>
                <c:formatCode>0.00</c:formatCode>
                <c:ptCount val="15"/>
                <c:pt idx="0">
                  <c:v>3.9897393886070001</c:v>
                </c:pt>
                <c:pt idx="1">
                  <c:v>3.847558966547</c:v>
                </c:pt>
                <c:pt idx="2">
                  <c:v>3.9714628162449999</c:v>
                </c:pt>
                <c:pt idx="3">
                  <c:v>5.4591553811819997</c:v>
                </c:pt>
                <c:pt idx="4">
                  <c:v>5.6192660956329998</c:v>
                </c:pt>
                <c:pt idx="5">
                  <c:v>5.4454668945220002</c:v>
                </c:pt>
                <c:pt idx="6">
                  <c:v>5.3860165377579996</c:v>
                </c:pt>
                <c:pt idx="7">
                  <c:v>5.5676400311809999</c:v>
                </c:pt>
                <c:pt idx="8">
                  <c:v>5.7412613848309997</c:v>
                </c:pt>
                <c:pt idx="9">
                  <c:v>4.885999615906</c:v>
                </c:pt>
                <c:pt idx="10">
                  <c:v>3.4637605417800001</c:v>
                </c:pt>
                <c:pt idx="11">
                  <c:v>2.9326401433329998</c:v>
                </c:pt>
                <c:pt idx="12">
                  <c:v>2.9505556166670002</c:v>
                </c:pt>
                <c:pt idx="13">
                  <c:v>3.348469413333</c:v>
                </c:pt>
                <c:pt idx="14">
                  <c:v>3.8117000000000019</c:v>
                </c:pt>
              </c:numCache>
            </c:numRef>
          </c:val>
          <c:extLst>
            <c:ext xmlns:c16="http://schemas.microsoft.com/office/drawing/2014/chart" uri="{C3380CC4-5D6E-409C-BE32-E72D297353CC}">
              <c16:uniqueId val="{00000002-4E9A-499C-A6AF-695339ABBB6E}"/>
            </c:ext>
          </c:extLst>
        </c:ser>
        <c:dLbls>
          <c:dLblPos val="outEnd"/>
          <c:showLegendKey val="0"/>
          <c:showVal val="1"/>
          <c:showCatName val="0"/>
          <c:showSerName val="0"/>
          <c:showPercent val="0"/>
          <c:showBubbleSize val="0"/>
        </c:dLbls>
        <c:gapWidth val="219"/>
        <c:overlap val="-27"/>
        <c:axId val="533913768"/>
        <c:axId val="533910160"/>
      </c:barChart>
      <c:catAx>
        <c:axId val="53391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33910160"/>
        <c:crosses val="autoZero"/>
        <c:auto val="1"/>
        <c:lblAlgn val="ctr"/>
        <c:lblOffset val="100"/>
        <c:noMultiLvlLbl val="0"/>
      </c:catAx>
      <c:valAx>
        <c:axId val="533910160"/>
        <c:scaling>
          <c:orientation val="minMax"/>
        </c:scaling>
        <c:delete val="1"/>
        <c:axPos val="l"/>
        <c:numFmt formatCode="0.00" sourceLinked="1"/>
        <c:majorTickMark val="none"/>
        <c:minorTickMark val="none"/>
        <c:tickLblPos val="nextTo"/>
        <c:crossAx val="533913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'F4'!$C$5</c:f>
              <c:strCache>
                <c:ptCount val="1"/>
                <c:pt idx="0">
                  <c:v>Variación</c:v>
                </c:pt>
              </c:strCache>
            </c:strRef>
          </c:tx>
          <c:spPr>
            <a:solidFill>
              <a:sysClr val="window" lastClr="FFFFFF">
                <a:lumMod val="50000"/>
              </a:sysClr>
            </a:solidFill>
            <a:ln w="19050">
              <a:noFill/>
            </a:ln>
          </c:spPr>
          <c:invertIfNegative val="0"/>
          <c:cat>
            <c:numRef>
              <c:f>'F4'!$A$6:$A$86</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'F4'!$C$6:$C$86</c:f>
              <c:numCache>
                <c:formatCode>0.00%</c:formatCode>
                <c:ptCount val="81"/>
                <c:pt idx="0">
                  <c:v>0.19841167566722223</c:v>
                </c:pt>
                <c:pt idx="1">
                  <c:v>0.16197314409487282</c:v>
                </c:pt>
                <c:pt idx="2">
                  <c:v>0.35286714876073116</c:v>
                </c:pt>
                <c:pt idx="3">
                  <c:v>0.19708813021750057</c:v>
                </c:pt>
                <c:pt idx="4">
                  <c:v>0.29133797255287808</c:v>
                </c:pt>
                <c:pt idx="5">
                  <c:v>0.28737669340005878</c:v>
                </c:pt>
                <c:pt idx="6">
                  <c:v>0.13427961504632169</c:v>
                </c:pt>
                <c:pt idx="7">
                  <c:v>8.2674769398650094E-2</c:v>
                </c:pt>
                <c:pt idx="8">
                  <c:v>0.27887568330876156</c:v>
                </c:pt>
                <c:pt idx="9">
                  <c:v>0.19318840787644329</c:v>
                </c:pt>
                <c:pt idx="10">
                  <c:v>7.6382032748875409E-2</c:v>
                </c:pt>
                <c:pt idx="11">
                  <c:v>0.1323722816594731</c:v>
                </c:pt>
                <c:pt idx="12">
                  <c:v>-9.4816713609665371E-2</c:v>
                </c:pt>
                <c:pt idx="13">
                  <c:v>4.3989347622806077E-3</c:v>
                </c:pt>
                <c:pt idx="14">
                  <c:v>1.4934401986576591E-2</c:v>
                </c:pt>
                <c:pt idx="15">
                  <c:v>-3.33353952355675E-2</c:v>
                </c:pt>
                <c:pt idx="16">
                  <c:v>-6.6195341922754988E-2</c:v>
                </c:pt>
                <c:pt idx="17">
                  <c:v>-1.3638602636704997E-2</c:v>
                </c:pt>
                <c:pt idx="18">
                  <c:v>5.724097192879854E-2</c:v>
                </c:pt>
                <c:pt idx="19">
                  <c:v>0.14070707084739345</c:v>
                </c:pt>
                <c:pt idx="20">
                  <c:v>3.1316086487968166E-2</c:v>
                </c:pt>
                <c:pt idx="21">
                  <c:v>-7.3613327338774865E-3</c:v>
                </c:pt>
                <c:pt idx="22">
                  <c:v>1.0910582522859395E-2</c:v>
                </c:pt>
                <c:pt idx="23">
                  <c:v>-4.6086654873321767E-2</c:v>
                </c:pt>
                <c:pt idx="24">
                  <c:v>-2.4846657700995211E-2</c:v>
                </c:pt>
                <c:pt idx="25">
                  <c:v>6.6339759608855089E-2</c:v>
                </c:pt>
                <c:pt idx="26">
                  <c:v>1.4106232466178339E-2</c:v>
                </c:pt>
                <c:pt idx="27">
                  <c:v>2.025892623748874E-2</c:v>
                </c:pt>
                <c:pt idx="28">
                  <c:v>3.5348934599817743E-2</c:v>
                </c:pt>
                <c:pt idx="29">
                  <c:v>-4.6599068362379079E-2</c:v>
                </c:pt>
                <c:pt idx="30">
                  <c:v>-4.9595651911301497E-2</c:v>
                </c:pt>
                <c:pt idx="31">
                  <c:v>-8.3116465505127125E-3</c:v>
                </c:pt>
                <c:pt idx="32">
                  <c:v>-2.9819049465320321E-2</c:v>
                </c:pt>
                <c:pt idx="33">
                  <c:v>-7.795586865910328E-3</c:v>
                </c:pt>
                <c:pt idx="34">
                  <c:v>6.7051408117791533E-2</c:v>
                </c:pt>
                <c:pt idx="35">
                  <c:v>-9.4878564420754919E-3</c:v>
                </c:pt>
                <c:pt idx="36">
                  <c:v>-0.10756543097112925</c:v>
                </c:pt>
                <c:pt idx="37">
                  <c:v>8.7507009788268114E-2</c:v>
                </c:pt>
                <c:pt idx="38">
                  <c:v>5.466878548720959E-2</c:v>
                </c:pt>
                <c:pt idx="39">
                  <c:v>-3.7069300200930855E-2</c:v>
                </c:pt>
                <c:pt idx="40">
                  <c:v>4.2377801371453833E-2</c:v>
                </c:pt>
                <c:pt idx="41">
                  <c:v>0.10076502790541177</c:v>
                </c:pt>
                <c:pt idx="42">
                  <c:v>0.1110954748402339</c:v>
                </c:pt>
                <c:pt idx="43">
                  <c:v>0.112509633468176</c:v>
                </c:pt>
                <c:pt idx="44">
                  <c:v>8.3895276810842884E-2</c:v>
                </c:pt>
                <c:pt idx="45">
                  <c:v>0.14567785791040297</c:v>
                </c:pt>
                <c:pt idx="46">
                  <c:v>9.4460895066938444E-2</c:v>
                </c:pt>
                <c:pt idx="47">
                  <c:v>4.8613568340903385E-2</c:v>
                </c:pt>
                <c:pt idx="48">
                  <c:v>0.13494204978624774</c:v>
                </c:pt>
                <c:pt idx="49">
                  <c:v>-3.6280403426985047E-2</c:v>
                </c:pt>
                <c:pt idx="50">
                  <c:v>8.2862168900733793E-2</c:v>
                </c:pt>
                <c:pt idx="51">
                  <c:v>0.18069001538389909</c:v>
                </c:pt>
                <c:pt idx="52">
                  <c:v>6.4426399481492078E-2</c:v>
                </c:pt>
                <c:pt idx="53">
                  <c:v>2.2645086428413563E-2</c:v>
                </c:pt>
                <c:pt idx="54">
                  <c:v>2.3192118093085488E-3</c:v>
                </c:pt>
                <c:pt idx="55">
                  <c:v>-3.2401087377624771E-4</c:v>
                </c:pt>
                <c:pt idx="56">
                  <c:v>3.8345313431181881E-2</c:v>
                </c:pt>
                <c:pt idx="57">
                  <c:v>1.4023148731123031E-2</c:v>
                </c:pt>
                <c:pt idx="58">
                  <c:v>-1.4886539267252769E-2</c:v>
                </c:pt>
                <c:pt idx="59">
                  <c:v>-1.6375565122966156E-2</c:v>
                </c:pt>
                <c:pt idx="60">
                  <c:v>0.13182600625937418</c:v>
                </c:pt>
                <c:pt idx="61">
                  <c:v>0.34320457934044185</c:v>
                </c:pt>
                <c:pt idx="62">
                  <c:v>2.5532379991020305E-2</c:v>
                </c:pt>
                <c:pt idx="63">
                  <c:v>7.3942736356231498E-2</c:v>
                </c:pt>
                <c:pt idx="64">
                  <c:v>0.12115393417793596</c:v>
                </c:pt>
                <c:pt idx="65">
                  <c:v>0.23954082953555395</c:v>
                </c:pt>
                <c:pt idx="66">
                  <c:v>0.24594747852829868</c:v>
                </c:pt>
                <c:pt idx="67">
                  <c:v>0.1059149979156941</c:v>
                </c:pt>
                <c:pt idx="68">
                  <c:v>0.17339681543111399</c:v>
                </c:pt>
                <c:pt idx="69">
                  <c:v>0.23961564327745122</c:v>
                </c:pt>
                <c:pt idx="70">
                  <c:v>0.13086961695575514</c:v>
                </c:pt>
                <c:pt idx="71">
                  <c:v>0.12939508455189022</c:v>
                </c:pt>
                <c:pt idx="72">
                  <c:v>-1.2453515330204197E-3</c:v>
                </c:pt>
                <c:pt idx="73">
                  <c:v>-6.1026116256983023E-2</c:v>
                </c:pt>
                <c:pt idx="74">
                  <c:v>-1.5353480433213988E-2</c:v>
                </c:pt>
                <c:pt idx="75">
                  <c:v>-0.19748641759305943</c:v>
                </c:pt>
                <c:pt idx="76">
                  <c:v>-0.34628248836764508</c:v>
                </c:pt>
                <c:pt idx="77">
                  <c:v>-0.24462167674358468</c:v>
                </c:pt>
                <c:pt idx="78">
                  <c:v>-6.2455093834061011E-2</c:v>
                </c:pt>
                <c:pt idx="79">
                  <c:v>-0.13161108389260992</c:v>
                </c:pt>
                <c:pt idx="80">
                  <c:v>-9.9868018531302283E-2</c:v>
                </c:pt>
              </c:numCache>
            </c:numRef>
          </c:val>
          <c:extLst>
            <c:ext xmlns:c16="http://schemas.microsoft.com/office/drawing/2014/chart" uri="{C3380CC4-5D6E-409C-BE32-E72D297353CC}">
              <c16:uniqueId val="{00000000-4D94-4CCA-82CA-CC2A0EC68A7A}"/>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'F4'!$B$5</c:f>
              <c:strCache>
                <c:ptCount val="1"/>
                <c:pt idx="0">
                  <c:v>Ventas</c:v>
                </c:pt>
              </c:strCache>
            </c:strRef>
          </c:tx>
          <c:spPr>
            <a:ln w="12700">
              <a:solidFill>
                <a:srgbClr val="0070C0"/>
              </a:solidFill>
            </a:ln>
          </c:spPr>
          <c:marker>
            <c:symbol val="none"/>
          </c:marker>
          <c:cat>
            <c:numLit>
              <c:formatCode>General</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numLit>
          </c:cat>
          <c:val>
            <c:numRef>
              <c:f>'F4'!$B$6:$B$86</c:f>
              <c:numCache>
                <c:formatCode>_-* #,##0_-;\-* #,##0_-;_-* "-"??_-;_-@_-</c:formatCode>
                <c:ptCount val="81"/>
                <c:pt idx="0">
                  <c:v>5407.9332409781573</c:v>
                </c:pt>
                <c:pt idx="1">
                  <c:v>4090.0578159920105</c:v>
                </c:pt>
                <c:pt idx="2">
                  <c:v>5241.0649303954042</c:v>
                </c:pt>
                <c:pt idx="3">
                  <c:v>5481.879205026652</c:v>
                </c:pt>
                <c:pt idx="4">
                  <c:v>5960.8498508300827</c:v>
                </c:pt>
                <c:pt idx="5">
                  <c:v>5740.1030716845053</c:v>
                </c:pt>
                <c:pt idx="6">
                  <c:v>5339.9494981741063</c:v>
                </c:pt>
                <c:pt idx="7">
                  <c:v>5093.3711195707037</c:v>
                </c:pt>
                <c:pt idx="8">
                  <c:v>5574.3483878345723</c:v>
                </c:pt>
                <c:pt idx="9">
                  <c:v>6043.06452588103</c:v>
                </c:pt>
                <c:pt idx="10">
                  <c:v>5885.7013422053742</c:v>
                </c:pt>
                <c:pt idx="11">
                  <c:v>6051.6124086820701</c:v>
                </c:pt>
                <c:pt idx="12">
                  <c:v>4895.1707836481419</c:v>
                </c:pt>
                <c:pt idx="13">
                  <c:v>4108.0497134985153</c:v>
                </c:pt>
                <c:pt idx="14">
                  <c:v>5319.3371009036782</c:v>
                </c:pt>
                <c:pt idx="15">
                  <c:v>5299.13859509345</c:v>
                </c:pt>
                <c:pt idx="16">
                  <c:v>5566.2693568041823</c:v>
                </c:pt>
                <c:pt idx="17">
                  <c:v>5661.8160867960705</c:v>
                </c:pt>
                <c:pt idx="18">
                  <c:v>5645.6133975002922</c:v>
                </c:pt>
                <c:pt idx="19">
                  <c:v>5810.0444505442065</c:v>
                </c:pt>
                <c:pt idx="20">
                  <c:v>5748.9151640620657</c:v>
                </c:pt>
                <c:pt idx="21">
                  <c:v>5998.5795171737282</c:v>
                </c:pt>
                <c:pt idx="22">
                  <c:v>5949.9177724044102</c:v>
                </c:pt>
                <c:pt idx="23">
                  <c:v>5772.7138361760281</c:v>
                </c:pt>
                <c:pt idx="24">
                  <c:v>4773.542150798924</c:v>
                </c:pt>
                <c:pt idx="25">
                  <c:v>4380.5767439532328</c:v>
                </c:pt>
                <c:pt idx="26">
                  <c:v>5394.3729066149926</c:v>
                </c:pt>
                <c:pt idx="27">
                  <c:v>5406.4934530136779</c:v>
                </c:pt>
                <c:pt idx="28">
                  <c:v>5763.0310482628229</c:v>
                </c:pt>
                <c:pt idx="29">
                  <c:v>5397.9807319122428</c:v>
                </c:pt>
                <c:pt idx="30">
                  <c:v>5365.6155206120875</c:v>
                </c:pt>
                <c:pt idx="31">
                  <c:v>5761.7534146285152</c:v>
                </c:pt>
                <c:pt idx="32">
                  <c:v>5577.4879784129689</c:v>
                </c:pt>
                <c:pt idx="33">
                  <c:v>5951.8170694755299</c:v>
                </c:pt>
                <c:pt idx="34">
                  <c:v>6348.8681372291994</c:v>
                </c:pt>
                <c:pt idx="35">
                  <c:v>5717.943156017207</c:v>
                </c:pt>
                <c:pt idx="36">
                  <c:v>4260.0740320893865</c:v>
                </c:pt>
                <c:pt idx="37">
                  <c:v>4763.907915964608</c:v>
                </c:pt>
                <c:pt idx="38">
                  <c:v>5689.276721884743</c:v>
                </c:pt>
                <c:pt idx="39">
                  <c:v>5206.0785241695467</c:v>
                </c:pt>
                <c:pt idx="40">
                  <c:v>6007.2556333236262</c:v>
                </c:pt>
                <c:pt idx="41">
                  <c:v>5941.908410996255</c:v>
                </c:pt>
                <c:pt idx="42">
                  <c:v>5961.7111246846162</c:v>
                </c:pt>
                <c:pt idx="43">
                  <c:v>6410.0061794423809</c:v>
                </c:pt>
                <c:pt idx="44">
                  <c:v>6045.4128762710734</c:v>
                </c:pt>
                <c:pt idx="45">
                  <c:v>6818.8650308312972</c:v>
                </c:pt>
                <c:pt idx="46">
                  <c:v>6948.5879041338358</c:v>
                </c:pt>
                <c:pt idx="47">
                  <c:v>5995.9127764016503</c:v>
                </c:pt>
                <c:pt idx="48">
                  <c:v>4834.9371542206936</c:v>
                </c:pt>
                <c:pt idx="49">
                  <c:v>4591.0714148844045</c:v>
                </c:pt>
                <c:pt idx="50">
                  <c:v>6160.7025305365696</c:v>
                </c:pt>
                <c:pt idx="51">
                  <c:v>6146.7649327915287</c:v>
                </c:pt>
                <c:pt idx="52">
                  <c:v>6394.2814845435778</c:v>
                </c:pt>
                <c:pt idx="53">
                  <c:v>6076.4634405129827</c:v>
                </c:pt>
                <c:pt idx="54">
                  <c:v>5975.5375955286709</c:v>
                </c:pt>
                <c:pt idx="55">
                  <c:v>6407.9292677392687</c:v>
                </c:pt>
                <c:pt idx="56">
                  <c:v>6277.2261278325905</c:v>
                </c:pt>
                <c:pt idx="57">
                  <c:v>6914.4869893360983</c:v>
                </c:pt>
                <c:pt idx="58">
                  <c:v>6845.1474774469898</c:v>
                </c:pt>
                <c:pt idx="59">
                  <c:v>5897.7263162600602</c:v>
                </c:pt>
                <c:pt idx="60">
                  <c:v>5472.3076097766716</c:v>
                </c:pt>
                <c:pt idx="61">
                  <c:v>6166.7481485517337</c:v>
                </c:pt>
                <c:pt idx="62">
                  <c:v>6317.9999285578697</c:v>
                </c:pt>
                <c:pt idx="63">
                  <c:v>6601.2735516606617</c:v>
                </c:pt>
                <c:pt idx="64">
                  <c:v>7168.973842637165</c:v>
                </c:pt>
                <c:pt idx="65">
                  <c:v>7532.0245336959288</c:v>
                </c:pt>
                <c:pt idx="66">
                  <c:v>7445.2060000000001</c:v>
                </c:pt>
                <c:pt idx="67">
                  <c:v>7086.6250827757885</c:v>
                </c:pt>
                <c:pt idx="68">
                  <c:v>7365.6771481397445</c:v>
                </c:pt>
                <c:pt idx="69">
                  <c:v>8571.3062372194345</c:v>
                </c:pt>
                <c:pt idx="70">
                  <c:v>7740.9693058261309</c:v>
                </c:pt>
                <c:pt idx="71">
                  <c:v>6660.8631116164388</c:v>
                </c:pt>
                <c:pt idx="72">
                  <c:v>5465.4926631056769</c:v>
                </c:pt>
                <c:pt idx="73">
                  <c:v>5790.4154591106808</c:v>
                </c:pt>
                <c:pt idx="74">
                  <c:v>6220.996640277709</c:v>
                </c:pt>
                <c:pt idx="75">
                  <c:v>5297.6116863913858</c:v>
                </c:pt>
                <c:pt idx="76">
                  <c:v>4686.483741366209</c:v>
                </c:pt>
                <c:pt idx="77">
                  <c:v>5689.5280629894141</c:v>
                </c:pt>
                <c:pt idx="78">
                  <c:v>6980.2149606560861</c:v>
                </c:pt>
                <c:pt idx="79">
                  <c:v>6153.9466744911106</c:v>
                </c:pt>
                <c:pt idx="80">
                  <c:v>6630.0815662137347</c:v>
                </c:pt>
              </c:numCache>
            </c:numRef>
          </c:val>
          <c:smooth val="0"/>
          <c:extLst>
            <c:ext xmlns:c16="http://schemas.microsoft.com/office/drawing/2014/chart" uri="{C3380CC4-5D6E-409C-BE32-E72D297353CC}">
              <c16:uniqueId val="{00000001-4D94-4CCA-82CA-CC2A0EC68A7A}"/>
            </c:ext>
          </c:extLst>
        </c:ser>
        <c:dLbls>
          <c:showLegendKey val="0"/>
          <c:showVal val="0"/>
          <c:showCatName val="0"/>
          <c:showSerName val="0"/>
          <c:showPercent val="0"/>
          <c:showBubbleSize val="0"/>
        </c:dLbls>
        <c:marker val="1"/>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1"/>
      </c:catAx>
      <c:valAx>
        <c:axId val="1"/>
        <c:scaling>
          <c:orientation val="minMax"/>
          <c:min val="120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Título</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sz="1000"/>
                </a:pPr>
                <a:r>
                  <a:rPr lang="es-MX" sz="1000"/>
                  <a:t>Título</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CAE-42D9-868F-CAC997A86FDA}"/>
              </c:ext>
            </c:extLst>
          </c:dPt>
          <c:dPt>
            <c:idx val="1"/>
            <c:invertIfNegative val="0"/>
            <c:bubble3D val="0"/>
            <c:spPr>
              <a:solidFill>
                <a:srgbClr val="7C878E"/>
              </a:solidFill>
              <a:ln>
                <a:noFill/>
              </a:ln>
              <a:effectLst/>
            </c:spPr>
            <c:extLst>
              <c:ext xmlns:c16="http://schemas.microsoft.com/office/drawing/2014/chart" uri="{C3380CC4-5D6E-409C-BE32-E72D297353CC}">
                <c16:uniqueId val="{00000003-3CAE-42D9-868F-CAC997A86FDA}"/>
              </c:ext>
            </c:extLst>
          </c:dPt>
          <c:dPt>
            <c:idx val="2"/>
            <c:invertIfNegative val="0"/>
            <c:bubble3D val="0"/>
            <c:spPr>
              <a:solidFill>
                <a:srgbClr val="7C878E"/>
              </a:solidFill>
              <a:ln>
                <a:noFill/>
              </a:ln>
              <a:effectLst/>
            </c:spPr>
            <c:extLst>
              <c:ext xmlns:c16="http://schemas.microsoft.com/office/drawing/2014/chart" uri="{C3380CC4-5D6E-409C-BE32-E72D297353CC}">
                <c16:uniqueId val="{00000005-3CAE-42D9-868F-CAC997A86FDA}"/>
              </c:ext>
            </c:extLst>
          </c:dPt>
          <c:dPt>
            <c:idx val="3"/>
            <c:invertIfNegative val="0"/>
            <c:bubble3D val="0"/>
            <c:spPr>
              <a:solidFill>
                <a:srgbClr val="7C878E"/>
              </a:solidFill>
              <a:ln>
                <a:noFill/>
              </a:ln>
              <a:effectLst/>
            </c:spPr>
            <c:extLst>
              <c:ext xmlns:c16="http://schemas.microsoft.com/office/drawing/2014/chart" uri="{C3380CC4-5D6E-409C-BE32-E72D297353CC}">
                <c16:uniqueId val="{00000007-3CAE-42D9-868F-CAC997A86FDA}"/>
              </c:ext>
            </c:extLst>
          </c:dPt>
          <c:dPt>
            <c:idx val="4"/>
            <c:invertIfNegative val="0"/>
            <c:bubble3D val="0"/>
            <c:spPr>
              <a:solidFill>
                <a:srgbClr val="7C878E"/>
              </a:solidFill>
              <a:ln>
                <a:noFill/>
              </a:ln>
              <a:effectLst/>
            </c:spPr>
            <c:extLst>
              <c:ext xmlns:c16="http://schemas.microsoft.com/office/drawing/2014/chart" uri="{C3380CC4-5D6E-409C-BE32-E72D297353CC}">
                <c16:uniqueId val="{00000009-3CAE-42D9-868F-CAC997A86FDA}"/>
              </c:ext>
            </c:extLst>
          </c:dPt>
          <c:dPt>
            <c:idx val="5"/>
            <c:invertIfNegative val="0"/>
            <c:bubble3D val="0"/>
            <c:spPr>
              <a:solidFill>
                <a:srgbClr val="7C878E"/>
              </a:solidFill>
              <a:ln>
                <a:noFill/>
              </a:ln>
              <a:effectLst/>
            </c:spPr>
            <c:extLst>
              <c:ext xmlns:c16="http://schemas.microsoft.com/office/drawing/2014/chart" uri="{C3380CC4-5D6E-409C-BE32-E72D297353CC}">
                <c16:uniqueId val="{0000000B-3CAE-42D9-868F-CAC997A86FDA}"/>
              </c:ext>
            </c:extLst>
          </c:dPt>
          <c:dPt>
            <c:idx val="6"/>
            <c:invertIfNegative val="0"/>
            <c:bubble3D val="0"/>
            <c:spPr>
              <a:solidFill>
                <a:srgbClr val="7C878E"/>
              </a:solidFill>
              <a:ln>
                <a:noFill/>
              </a:ln>
              <a:effectLst/>
            </c:spPr>
            <c:extLst>
              <c:ext xmlns:c16="http://schemas.microsoft.com/office/drawing/2014/chart" uri="{C3380CC4-5D6E-409C-BE32-E72D297353CC}">
                <c16:uniqueId val="{0000000D-3CAE-42D9-868F-CAC997A86FDA}"/>
              </c:ext>
            </c:extLst>
          </c:dPt>
          <c:dPt>
            <c:idx val="7"/>
            <c:invertIfNegative val="0"/>
            <c:bubble3D val="0"/>
            <c:spPr>
              <a:solidFill>
                <a:srgbClr val="7C878E"/>
              </a:solidFill>
              <a:ln>
                <a:noFill/>
              </a:ln>
              <a:effectLst/>
            </c:spPr>
            <c:extLst>
              <c:ext xmlns:c16="http://schemas.microsoft.com/office/drawing/2014/chart" uri="{C3380CC4-5D6E-409C-BE32-E72D297353CC}">
                <c16:uniqueId val="{0000000F-3CAE-42D9-868F-CAC997A86FDA}"/>
              </c:ext>
            </c:extLst>
          </c:dPt>
          <c:dPt>
            <c:idx val="8"/>
            <c:invertIfNegative val="0"/>
            <c:bubble3D val="0"/>
            <c:spPr>
              <a:solidFill>
                <a:srgbClr val="7C878E"/>
              </a:solidFill>
              <a:ln>
                <a:noFill/>
              </a:ln>
              <a:effectLst/>
            </c:spPr>
            <c:extLst>
              <c:ext xmlns:c16="http://schemas.microsoft.com/office/drawing/2014/chart" uri="{C3380CC4-5D6E-409C-BE32-E72D297353CC}">
                <c16:uniqueId val="{00000011-3CAE-42D9-868F-CAC997A86FDA}"/>
              </c:ext>
            </c:extLst>
          </c:dPt>
          <c:dPt>
            <c:idx val="9"/>
            <c:invertIfNegative val="0"/>
            <c:bubble3D val="0"/>
            <c:spPr>
              <a:solidFill>
                <a:srgbClr val="7C878E"/>
              </a:solidFill>
              <a:ln>
                <a:noFill/>
              </a:ln>
              <a:effectLst/>
            </c:spPr>
            <c:extLst>
              <c:ext xmlns:c16="http://schemas.microsoft.com/office/drawing/2014/chart" uri="{C3380CC4-5D6E-409C-BE32-E72D297353CC}">
                <c16:uniqueId val="{00000013-3CAE-42D9-868F-CAC997A86FD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CAE-42D9-868F-CAC997A86FD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CAE-42D9-868F-CAC997A86FD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CAE-42D9-868F-CAC997A86FDA}"/>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CAE-42D9-868F-CAC997A86FD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CAE-42D9-868F-CAC997A86FD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CAE-42D9-868F-CAC997A86FD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CAE-42D9-868F-CAC997A86FDA}"/>
              </c:ext>
            </c:extLst>
          </c:dPt>
          <c:dPt>
            <c:idx val="17"/>
            <c:invertIfNegative val="0"/>
            <c:bubble3D val="0"/>
            <c:spPr>
              <a:solidFill>
                <a:srgbClr val="95682B"/>
              </a:solidFill>
              <a:ln>
                <a:noFill/>
              </a:ln>
              <a:effectLst/>
            </c:spPr>
            <c:extLst>
              <c:ext xmlns:c16="http://schemas.microsoft.com/office/drawing/2014/chart" uri="{C3380CC4-5D6E-409C-BE32-E72D297353CC}">
                <c16:uniqueId val="{00000023-3CAE-42D9-868F-CAC997A86FD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'F56'!$A$6:$A$38</c:f>
              <c:strCache>
                <c:ptCount val="33"/>
                <c:pt idx="0">
                  <c:v>Oaxaca</c:v>
                </c:pt>
                <c:pt idx="1">
                  <c:v>Hidalgo</c:v>
                </c:pt>
                <c:pt idx="2">
                  <c:v>Morelos</c:v>
                </c:pt>
                <c:pt idx="3">
                  <c:v>Sinaloa</c:v>
                </c:pt>
                <c:pt idx="4">
                  <c:v>Guerrero</c:v>
                </c:pt>
                <c:pt idx="5">
                  <c:v>Baja California</c:v>
                </c:pt>
                <c:pt idx="6">
                  <c:v>Yucatán</c:v>
                </c:pt>
                <c:pt idx="7">
                  <c:v>Michoacán</c:v>
                </c:pt>
                <c:pt idx="8">
                  <c:v>Chiapas</c:v>
                </c:pt>
                <c:pt idx="9">
                  <c:v>Tamaulipas</c:v>
                </c:pt>
                <c:pt idx="10">
                  <c:v>San Luis Potosí</c:v>
                </c:pt>
                <c:pt idx="11">
                  <c:v>Chihuahua</c:v>
                </c:pt>
                <c:pt idx="12">
                  <c:v>Campeche</c:v>
                </c:pt>
                <c:pt idx="13">
                  <c:v>Jalisco</c:v>
                </c:pt>
                <c:pt idx="14">
                  <c:v>Zacatecas</c:v>
                </c:pt>
                <c:pt idx="15">
                  <c:v>Colima</c:v>
                </c:pt>
                <c:pt idx="16">
                  <c:v>Veracruz</c:v>
                </c:pt>
                <c:pt idx="17">
                  <c:v>Nacional</c:v>
                </c:pt>
                <c:pt idx="18">
                  <c:v>Nuevo León</c:v>
                </c:pt>
                <c:pt idx="19">
                  <c:v>Sonora</c:v>
                </c:pt>
                <c:pt idx="20">
                  <c:v>Aguascalientes</c:v>
                </c:pt>
                <c:pt idx="21">
                  <c:v>Puebla</c:v>
                </c:pt>
                <c:pt idx="22">
                  <c:v>Durango</c:v>
                </c:pt>
                <c:pt idx="23">
                  <c:v>Tlaxcala</c:v>
                </c:pt>
                <c:pt idx="24">
                  <c:v>Nayarit</c:v>
                </c:pt>
                <c:pt idx="25">
                  <c:v>Estado de México</c:v>
                </c:pt>
                <c:pt idx="26">
                  <c:v>Baja California Sur</c:v>
                </c:pt>
                <c:pt idx="27">
                  <c:v>Coahuila</c:v>
                </c:pt>
                <c:pt idx="28">
                  <c:v>Guanajuato</c:v>
                </c:pt>
                <c:pt idx="29">
                  <c:v>Querétaro</c:v>
                </c:pt>
                <c:pt idx="30">
                  <c:v>Tabasco</c:v>
                </c:pt>
                <c:pt idx="31">
                  <c:v>Ciudad de México</c:v>
                </c:pt>
                <c:pt idx="32">
                  <c:v>Quintana Roo</c:v>
                </c:pt>
              </c:strCache>
            </c:strRef>
          </c:cat>
          <c:val>
            <c:numRef>
              <c:f>'F56'!$B$6:$B$38</c:f>
              <c:numCache>
                <c:formatCode>0.00</c:formatCode>
                <c:ptCount val="33"/>
                <c:pt idx="0">
                  <c:v>1.3104000000000013</c:v>
                </c:pt>
                <c:pt idx="1">
                  <c:v>2.1787999999999954</c:v>
                </c:pt>
                <c:pt idx="2">
                  <c:v>2.261099999999999</c:v>
                </c:pt>
                <c:pt idx="3">
                  <c:v>2.6474000000000046</c:v>
                </c:pt>
                <c:pt idx="4">
                  <c:v>2.7934000000000054</c:v>
                </c:pt>
                <c:pt idx="5">
                  <c:v>2.7984000000000009</c:v>
                </c:pt>
                <c:pt idx="6">
                  <c:v>2.8156000000000034</c:v>
                </c:pt>
                <c:pt idx="7">
                  <c:v>3.0678999999999945</c:v>
                </c:pt>
                <c:pt idx="8">
                  <c:v>3.144999999999996</c:v>
                </c:pt>
                <c:pt idx="9">
                  <c:v>3.1812999999999931</c:v>
                </c:pt>
                <c:pt idx="10">
                  <c:v>3.2132000000000005</c:v>
                </c:pt>
                <c:pt idx="11">
                  <c:v>3.3079000000000036</c:v>
                </c:pt>
                <c:pt idx="12">
                  <c:v>3.4034000000000049</c:v>
                </c:pt>
                <c:pt idx="13">
                  <c:v>3.8117000000000019</c:v>
                </c:pt>
                <c:pt idx="14">
                  <c:v>4.0130000000000052</c:v>
                </c:pt>
                <c:pt idx="15">
                  <c:v>4.2678999999999974</c:v>
                </c:pt>
                <c:pt idx="16">
                  <c:v>4.519599999999997</c:v>
                </c:pt>
                <c:pt idx="17">
                  <c:v>4.6976999999999975</c:v>
                </c:pt>
                <c:pt idx="18">
                  <c:v>4.7062999999999988</c:v>
                </c:pt>
                <c:pt idx="19">
                  <c:v>4.7732000000000028</c:v>
                </c:pt>
                <c:pt idx="20">
                  <c:v>4.7840999999999951</c:v>
                </c:pt>
                <c:pt idx="21">
                  <c:v>4.890500000000003</c:v>
                </c:pt>
                <c:pt idx="22">
                  <c:v>4.9189999999999969</c:v>
                </c:pt>
                <c:pt idx="23">
                  <c:v>4.9821000000000026</c:v>
                </c:pt>
                <c:pt idx="24">
                  <c:v>5.4427000000000021</c:v>
                </c:pt>
                <c:pt idx="25">
                  <c:v>5.8033999999999963</c:v>
                </c:pt>
                <c:pt idx="26">
                  <c:v>6.2128000000000014</c:v>
                </c:pt>
                <c:pt idx="27">
                  <c:v>6.3920999999999992</c:v>
                </c:pt>
                <c:pt idx="28">
                  <c:v>6.4588999999999999</c:v>
                </c:pt>
                <c:pt idx="29">
                  <c:v>7.6411999999999978</c:v>
                </c:pt>
                <c:pt idx="30">
                  <c:v>7.7206000000000046</c:v>
                </c:pt>
                <c:pt idx="31">
                  <c:v>8.1979999999999933</c:v>
                </c:pt>
                <c:pt idx="32">
                  <c:v>8.9301999999999992</c:v>
                </c:pt>
              </c:numCache>
            </c:numRef>
          </c:val>
          <c:extLst>
            <c:ext xmlns:c16="http://schemas.microsoft.com/office/drawing/2014/chart" uri="{C3380CC4-5D6E-409C-BE32-E72D297353CC}">
              <c16:uniqueId val="{00000024-3CAE-42D9-868F-CAC997A86FD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629-4472-AE61-663DFFB7CD9A}"/>
              </c:ext>
            </c:extLst>
          </c:dPt>
          <c:dPt>
            <c:idx val="1"/>
            <c:invertIfNegative val="0"/>
            <c:bubble3D val="0"/>
            <c:spPr>
              <a:solidFill>
                <a:srgbClr val="7C878E"/>
              </a:solidFill>
              <a:ln>
                <a:noFill/>
              </a:ln>
              <a:effectLst/>
            </c:spPr>
            <c:extLst>
              <c:ext xmlns:c16="http://schemas.microsoft.com/office/drawing/2014/chart" uri="{C3380CC4-5D6E-409C-BE32-E72D297353CC}">
                <c16:uniqueId val="{00000003-E629-4472-AE61-663DFFB7CD9A}"/>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29-4472-AE61-663DFFB7CD9A}"/>
              </c:ext>
            </c:extLst>
          </c:dPt>
          <c:dPt>
            <c:idx val="3"/>
            <c:invertIfNegative val="0"/>
            <c:bubble3D val="0"/>
            <c:spPr>
              <a:solidFill>
                <a:srgbClr val="7C878E"/>
              </a:solidFill>
              <a:ln>
                <a:noFill/>
              </a:ln>
              <a:effectLst/>
            </c:spPr>
            <c:extLst>
              <c:ext xmlns:c16="http://schemas.microsoft.com/office/drawing/2014/chart" uri="{C3380CC4-5D6E-409C-BE32-E72D297353CC}">
                <c16:uniqueId val="{00000007-E629-4472-AE61-663DFFB7CD9A}"/>
              </c:ext>
            </c:extLst>
          </c:dPt>
          <c:dPt>
            <c:idx val="4"/>
            <c:invertIfNegative val="0"/>
            <c:bubble3D val="0"/>
            <c:spPr>
              <a:solidFill>
                <a:srgbClr val="7C878E"/>
              </a:solidFill>
              <a:ln>
                <a:noFill/>
              </a:ln>
              <a:effectLst/>
            </c:spPr>
            <c:extLst>
              <c:ext xmlns:c16="http://schemas.microsoft.com/office/drawing/2014/chart" uri="{C3380CC4-5D6E-409C-BE32-E72D297353CC}">
                <c16:uniqueId val="{00000009-E629-4472-AE61-663DFFB7CD9A}"/>
              </c:ext>
            </c:extLst>
          </c:dPt>
          <c:dPt>
            <c:idx val="5"/>
            <c:invertIfNegative val="0"/>
            <c:bubble3D val="0"/>
            <c:spPr>
              <a:solidFill>
                <a:srgbClr val="7C878E"/>
              </a:solidFill>
              <a:ln>
                <a:noFill/>
              </a:ln>
              <a:effectLst/>
            </c:spPr>
            <c:extLst>
              <c:ext xmlns:c16="http://schemas.microsoft.com/office/drawing/2014/chart" uri="{C3380CC4-5D6E-409C-BE32-E72D297353CC}">
                <c16:uniqueId val="{0000000B-E629-4472-AE61-663DFFB7CD9A}"/>
              </c:ext>
            </c:extLst>
          </c:dPt>
          <c:dPt>
            <c:idx val="6"/>
            <c:invertIfNegative val="0"/>
            <c:bubble3D val="0"/>
            <c:spPr>
              <a:solidFill>
                <a:srgbClr val="7C878E"/>
              </a:solidFill>
              <a:ln>
                <a:noFill/>
              </a:ln>
              <a:effectLst/>
            </c:spPr>
            <c:extLst>
              <c:ext xmlns:c16="http://schemas.microsoft.com/office/drawing/2014/chart" uri="{C3380CC4-5D6E-409C-BE32-E72D297353CC}">
                <c16:uniqueId val="{0000000D-E629-4472-AE61-663DFFB7CD9A}"/>
              </c:ext>
            </c:extLst>
          </c:dPt>
          <c:dPt>
            <c:idx val="7"/>
            <c:invertIfNegative val="0"/>
            <c:bubble3D val="0"/>
            <c:spPr>
              <a:solidFill>
                <a:srgbClr val="7C878E"/>
              </a:solidFill>
              <a:ln>
                <a:noFill/>
              </a:ln>
              <a:effectLst/>
            </c:spPr>
            <c:extLst>
              <c:ext xmlns:c16="http://schemas.microsoft.com/office/drawing/2014/chart" uri="{C3380CC4-5D6E-409C-BE32-E72D297353CC}">
                <c16:uniqueId val="{0000000F-E629-4472-AE61-663DFFB7CD9A}"/>
              </c:ext>
            </c:extLst>
          </c:dPt>
          <c:dPt>
            <c:idx val="8"/>
            <c:invertIfNegative val="0"/>
            <c:bubble3D val="0"/>
            <c:spPr>
              <a:solidFill>
                <a:srgbClr val="7C878E"/>
              </a:solidFill>
              <a:ln>
                <a:noFill/>
              </a:ln>
              <a:effectLst/>
            </c:spPr>
            <c:extLst>
              <c:ext xmlns:c16="http://schemas.microsoft.com/office/drawing/2014/chart" uri="{C3380CC4-5D6E-409C-BE32-E72D297353CC}">
                <c16:uniqueId val="{00000011-E629-4472-AE61-663DFFB7CD9A}"/>
              </c:ext>
            </c:extLst>
          </c:dPt>
          <c:dPt>
            <c:idx val="9"/>
            <c:invertIfNegative val="0"/>
            <c:bubble3D val="0"/>
            <c:spPr>
              <a:solidFill>
                <a:srgbClr val="7C878E"/>
              </a:solidFill>
              <a:ln>
                <a:noFill/>
              </a:ln>
              <a:effectLst/>
            </c:spPr>
            <c:extLst>
              <c:ext xmlns:c16="http://schemas.microsoft.com/office/drawing/2014/chart" uri="{C3380CC4-5D6E-409C-BE32-E72D297353CC}">
                <c16:uniqueId val="{00000013-E629-4472-AE61-663DFFB7CD9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629-4472-AE61-663DFFB7CD9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629-4472-AE61-663DFFB7CD9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629-4472-AE61-663DFFB7CD9A}"/>
              </c:ext>
            </c:extLst>
          </c:dPt>
          <c:dPt>
            <c:idx val="13"/>
            <c:invertIfNegative val="0"/>
            <c:bubble3D val="0"/>
            <c:spPr>
              <a:solidFill>
                <a:srgbClr val="95682B"/>
              </a:solidFill>
              <a:ln>
                <a:noFill/>
              </a:ln>
              <a:effectLst/>
            </c:spPr>
            <c:extLst>
              <c:ext xmlns:c16="http://schemas.microsoft.com/office/drawing/2014/chart" uri="{C3380CC4-5D6E-409C-BE32-E72D297353CC}">
                <c16:uniqueId val="{0000001B-E629-4472-AE61-663DFFB7CD9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629-4472-AE61-663DFFB7CD9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629-4472-AE61-663DFFB7CD9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629-4472-AE61-663DFFB7CD9A}"/>
              </c:ext>
            </c:extLst>
          </c:dPt>
          <c:dPt>
            <c:idx val="17"/>
            <c:invertIfNegative val="0"/>
            <c:bubble3D val="0"/>
            <c:spPr>
              <a:solidFill>
                <a:srgbClr val="FBBB27"/>
              </a:solidFill>
              <a:ln>
                <a:noFill/>
              </a:ln>
              <a:effectLst/>
            </c:spPr>
            <c:extLst>
              <c:ext xmlns:c16="http://schemas.microsoft.com/office/drawing/2014/chart" uri="{C3380CC4-5D6E-409C-BE32-E72D297353CC}">
                <c16:uniqueId val="{00000023-E629-4472-AE61-663DFFB7CD9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'F57'!$H$5:$H$37</c:f>
              <c:strCache>
                <c:ptCount val="33"/>
                <c:pt idx="0">
                  <c:v>Sinaloa</c:v>
                </c:pt>
                <c:pt idx="1">
                  <c:v>Querétaro</c:v>
                </c:pt>
                <c:pt idx="2">
                  <c:v>Ciudad de México</c:v>
                </c:pt>
                <c:pt idx="3">
                  <c:v>Sonora</c:v>
                </c:pt>
                <c:pt idx="4">
                  <c:v>Nayarit</c:v>
                </c:pt>
                <c:pt idx="5">
                  <c:v>Yucatán</c:v>
                </c:pt>
                <c:pt idx="6">
                  <c:v>Puebla</c:v>
                </c:pt>
                <c:pt idx="7">
                  <c:v>Zacatecas</c:v>
                </c:pt>
                <c:pt idx="8">
                  <c:v>Tlaxcala</c:v>
                </c:pt>
                <c:pt idx="9">
                  <c:v>Quintana Roo</c:v>
                </c:pt>
                <c:pt idx="10">
                  <c:v>Oaxaca</c:v>
                </c:pt>
                <c:pt idx="11">
                  <c:v>Nuevo León</c:v>
                </c:pt>
                <c:pt idx="12">
                  <c:v>Campeche</c:v>
                </c:pt>
                <c:pt idx="13">
                  <c:v>Nacional</c:v>
                </c:pt>
                <c:pt idx="14">
                  <c:v>Estado de México</c:v>
                </c:pt>
                <c:pt idx="15">
                  <c:v>Chihuahua</c:v>
                </c:pt>
                <c:pt idx="16">
                  <c:v>Chiapas</c:v>
                </c:pt>
                <c:pt idx="17">
                  <c:v>Jalisco</c:v>
                </c:pt>
                <c:pt idx="18">
                  <c:v>Morelos</c:v>
                </c:pt>
                <c:pt idx="19">
                  <c:v>Baja California Sur</c:v>
                </c:pt>
                <c:pt idx="20">
                  <c:v>Coahuila</c:v>
                </c:pt>
                <c:pt idx="21">
                  <c:v>Aguascalientes</c:v>
                </c:pt>
                <c:pt idx="22">
                  <c:v>Tabasco</c:v>
                </c:pt>
                <c:pt idx="23">
                  <c:v>Baja California</c:v>
                </c:pt>
                <c:pt idx="24">
                  <c:v>Durango</c:v>
                </c:pt>
                <c:pt idx="25">
                  <c:v>Guerrero</c:v>
                </c:pt>
                <c:pt idx="26">
                  <c:v>Tamaulipas</c:v>
                </c:pt>
                <c:pt idx="27">
                  <c:v>Veracruz</c:v>
                </c:pt>
                <c:pt idx="28">
                  <c:v>San Luis Potosí</c:v>
                </c:pt>
                <c:pt idx="29">
                  <c:v>Hidalgo</c:v>
                </c:pt>
                <c:pt idx="30">
                  <c:v>Guanajuato</c:v>
                </c:pt>
                <c:pt idx="31">
                  <c:v>Colima</c:v>
                </c:pt>
                <c:pt idx="32">
                  <c:v>Michoacán</c:v>
                </c:pt>
              </c:strCache>
            </c:strRef>
          </c:cat>
          <c:val>
            <c:numRef>
              <c:f>'F57'!$I$5:$I$37</c:f>
              <c:numCache>
                <c:formatCode>0.00</c:formatCode>
                <c:ptCount val="33"/>
                <c:pt idx="0">
                  <c:v>-3.7332206459784629</c:v>
                </c:pt>
                <c:pt idx="1">
                  <c:v>-3.0934955930077876</c:v>
                </c:pt>
                <c:pt idx="2">
                  <c:v>-2.1066330181681963</c:v>
                </c:pt>
                <c:pt idx="3">
                  <c:v>-2.0894025564060286</c:v>
                </c:pt>
                <c:pt idx="4">
                  <c:v>-1.7203931234741106</c:v>
                </c:pt>
                <c:pt idx="5">
                  <c:v>-1.6753136310442187</c:v>
                </c:pt>
                <c:pt idx="6">
                  <c:v>-1.1012478227449662</c:v>
                </c:pt>
                <c:pt idx="7">
                  <c:v>-1.0915415282111525</c:v>
                </c:pt>
                <c:pt idx="8">
                  <c:v>-0.89027742112290298</c:v>
                </c:pt>
                <c:pt idx="9">
                  <c:v>-0.86054851059745374</c:v>
                </c:pt>
                <c:pt idx="10">
                  <c:v>-0.7128454338101875</c:v>
                </c:pt>
                <c:pt idx="11">
                  <c:v>-0.65179675877168108</c:v>
                </c:pt>
                <c:pt idx="12">
                  <c:v>-0.62027342472531188</c:v>
                </c:pt>
                <c:pt idx="13">
                  <c:v>-0.39084713761876344</c:v>
                </c:pt>
                <c:pt idx="14">
                  <c:v>-0.35918939678856532</c:v>
                </c:pt>
                <c:pt idx="15">
                  <c:v>-0.33218595490886571</c:v>
                </c:pt>
                <c:pt idx="16">
                  <c:v>-0.33052575411399232</c:v>
                </c:pt>
                <c:pt idx="17">
                  <c:v>-0.18126608066579308</c:v>
                </c:pt>
                <c:pt idx="18">
                  <c:v>-0.17659360135645841</c:v>
                </c:pt>
                <c:pt idx="19">
                  <c:v>-0.13229863971621114</c:v>
                </c:pt>
                <c:pt idx="20">
                  <c:v>0.13130946394538512</c:v>
                </c:pt>
                <c:pt idx="21">
                  <c:v>0.1680443285737141</c:v>
                </c:pt>
                <c:pt idx="22">
                  <c:v>0.19270279872678486</c:v>
                </c:pt>
                <c:pt idx="23">
                  <c:v>0.33074647972594562</c:v>
                </c:pt>
                <c:pt idx="24">
                  <c:v>0.40935961937694287</c:v>
                </c:pt>
                <c:pt idx="25">
                  <c:v>0.44060838858571572</c:v>
                </c:pt>
                <c:pt idx="26">
                  <c:v>0.47415475944912089</c:v>
                </c:pt>
                <c:pt idx="27">
                  <c:v>0.48011747950482686</c:v>
                </c:pt>
                <c:pt idx="28">
                  <c:v>0.54819395594191178</c:v>
                </c:pt>
                <c:pt idx="29">
                  <c:v>0.75771104618499407</c:v>
                </c:pt>
                <c:pt idx="30">
                  <c:v>0.87356025091968093</c:v>
                </c:pt>
                <c:pt idx="31">
                  <c:v>1.3731343361668706</c:v>
                </c:pt>
                <c:pt idx="32">
                  <c:v>1.5362511997276158</c:v>
                </c:pt>
              </c:numCache>
            </c:numRef>
          </c:val>
          <c:extLst>
            <c:ext xmlns:c16="http://schemas.microsoft.com/office/drawing/2014/chart" uri="{C3380CC4-5D6E-409C-BE32-E72D297353CC}">
              <c16:uniqueId val="{00000024-E629-4472-AE61-663DFFB7CD9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in val="-4.5"/>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FFC000"/>
              </a:solidFill>
              <a:ln>
                <a:noFill/>
              </a:ln>
              <a:effectLst/>
            </c:spPr>
            <c:extLst>
              <c:ext xmlns:c16="http://schemas.microsoft.com/office/drawing/2014/chart" uri="{C3380CC4-5D6E-409C-BE32-E72D297353CC}">
                <c16:uniqueId val="{00000001-B972-422E-AD49-6331CA1AD3A7}"/>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3-B972-422E-AD49-6331CA1AD3A7}"/>
              </c:ext>
            </c:extLst>
          </c:dPt>
          <c:dPt>
            <c:idx val="22"/>
            <c:invertIfNegative val="0"/>
            <c:bubble3D val="0"/>
            <c:spPr>
              <a:solidFill>
                <a:srgbClr val="FFC000"/>
              </a:solidFill>
              <a:ln>
                <a:noFill/>
              </a:ln>
              <a:effectLst/>
            </c:spPr>
            <c:extLst>
              <c:ext xmlns:c16="http://schemas.microsoft.com/office/drawing/2014/chart" uri="{C3380CC4-5D6E-409C-BE32-E72D297353CC}">
                <c16:uniqueId val="{00000005-B972-422E-AD49-6331CA1AD3A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2-422E-AD49-6331CA1AD3A7}"/>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2-422E-AD49-6331CA1AD3A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2-422E-AD49-6331CA1AD3A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2-422E-AD49-6331CA1AD3A7}"/>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'F58'!$A$7:$A$27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'F58'!$F$7:$F$27</c:f>
              <c:numCache>
                <c:formatCode>#,##0</c:formatCode>
                <c:ptCount val="21"/>
                <c:pt idx="0">
                  <c:v>11110</c:v>
                </c:pt>
                <c:pt idx="1">
                  <c:v>7539</c:v>
                </c:pt>
                <c:pt idx="2">
                  <c:v>8947</c:v>
                </c:pt>
                <c:pt idx="3">
                  <c:v>9370</c:v>
                </c:pt>
                <c:pt idx="4">
                  <c:v>3201</c:v>
                </c:pt>
                <c:pt idx="5">
                  <c:v>10763</c:v>
                </c:pt>
                <c:pt idx="6">
                  <c:v>10319</c:v>
                </c:pt>
                <c:pt idx="7">
                  <c:v>13702</c:v>
                </c:pt>
                <c:pt idx="8">
                  <c:v>1315</c:v>
                </c:pt>
                <c:pt idx="9">
                  <c:v>12933</c:v>
                </c:pt>
                <c:pt idx="10">
                  <c:v>11436</c:v>
                </c:pt>
                <c:pt idx="11">
                  <c:v>9910</c:v>
                </c:pt>
                <c:pt idx="12">
                  <c:v>9429</c:v>
                </c:pt>
                <c:pt idx="13">
                  <c:v>12476</c:v>
                </c:pt>
                <c:pt idx="14">
                  <c:v>15931</c:v>
                </c:pt>
                <c:pt idx="15">
                  <c:v>12737</c:v>
                </c:pt>
                <c:pt idx="16">
                  <c:v>18769</c:v>
                </c:pt>
                <c:pt idx="17">
                  <c:v>19044</c:v>
                </c:pt>
                <c:pt idx="18">
                  <c:v>8846</c:v>
                </c:pt>
                <c:pt idx="19">
                  <c:v>13076</c:v>
                </c:pt>
                <c:pt idx="20">
                  <c:v>18673</c:v>
                </c:pt>
              </c:numCache>
            </c:numRef>
          </c:val>
          <c:extLst xmlns:c15="http://schemas.microsoft.com/office/drawing/2012/chart">
            <c:ext xmlns:c16="http://schemas.microsoft.com/office/drawing/2014/chart" uri="{C3380CC4-5D6E-409C-BE32-E72D297353CC}">
              <c16:uniqueId val="{00000008-B972-422E-AD49-6331CA1AD3A7}"/>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18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5"/>
            <c:invertIfNegative val="0"/>
            <c:bubble3D val="0"/>
            <c:spPr>
              <a:solidFill>
                <a:srgbClr val="595959"/>
              </a:solidFill>
              <a:ln>
                <a:noFill/>
              </a:ln>
              <a:effectLst/>
            </c:spPr>
            <c:extLst>
              <c:ext xmlns:c16="http://schemas.microsoft.com/office/drawing/2014/chart" uri="{C3380CC4-5D6E-409C-BE32-E72D297353CC}">
                <c16:uniqueId val="{00000001-68B3-4BE0-A6C0-E6ABADF31F5D}"/>
              </c:ext>
            </c:extLst>
          </c:dPt>
          <c:dPt>
            <c:idx val="6"/>
            <c:invertIfNegative val="0"/>
            <c:bubble3D val="0"/>
            <c:spPr>
              <a:solidFill>
                <a:srgbClr val="595959"/>
              </a:solidFill>
              <a:ln>
                <a:noFill/>
              </a:ln>
              <a:effectLst/>
            </c:spPr>
            <c:extLst>
              <c:ext xmlns:c16="http://schemas.microsoft.com/office/drawing/2014/chart" uri="{C3380CC4-5D6E-409C-BE32-E72D297353CC}">
                <c16:uniqueId val="{00000003-68B3-4BE0-A6C0-E6ABADF31F5D}"/>
              </c:ext>
            </c:extLst>
          </c:dPt>
          <c:dPt>
            <c:idx val="7"/>
            <c:invertIfNegative val="0"/>
            <c:bubble3D val="0"/>
            <c:spPr>
              <a:solidFill>
                <a:srgbClr val="FFC000"/>
              </a:solidFill>
              <a:ln>
                <a:noFill/>
              </a:ln>
              <a:effectLst/>
            </c:spPr>
            <c:extLst>
              <c:ext xmlns:c16="http://schemas.microsoft.com/office/drawing/2014/chart" uri="{C3380CC4-5D6E-409C-BE32-E72D297353CC}">
                <c16:uniqueId val="{00000005-68B3-4BE0-A6C0-E6ABADF31F5D}"/>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7-68B3-4BE0-A6C0-E6ABADF31F5D}"/>
              </c:ext>
            </c:extLst>
          </c:dPt>
          <c:dLbls>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B3-4BE0-A6C0-E6ABADF31F5D}"/>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68B3-4BE0-A6C0-E6ABADF31F5D}"/>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'F59'!$A$247:$A$256</c:f>
              <c:numCache>
                <c:formatCode>m/d/yyyy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'F59'!$E$247:$E$256</c:f>
              <c:numCache>
                <c:formatCode>#,##0</c:formatCode>
                <c:ptCount val="10"/>
                <c:pt idx="0">
                  <c:v>9594</c:v>
                </c:pt>
                <c:pt idx="1">
                  <c:v>15673</c:v>
                </c:pt>
                <c:pt idx="2">
                  <c:v>-6026</c:v>
                </c:pt>
                <c:pt idx="3">
                  <c:v>-38145</c:v>
                </c:pt>
                <c:pt idx="4">
                  <c:v>-23471</c:v>
                </c:pt>
                <c:pt idx="5">
                  <c:v>-14559</c:v>
                </c:pt>
                <c:pt idx="6">
                  <c:v>-13130</c:v>
                </c:pt>
                <c:pt idx="7">
                  <c:v>15861</c:v>
                </c:pt>
                <c:pt idx="8" formatCode="General">
                  <c:v>11165</c:v>
                </c:pt>
                <c:pt idx="9" formatCode="General">
                  <c:v>18673</c:v>
                </c:pt>
              </c:numCache>
            </c:numRef>
          </c:val>
          <c:extLst xmlns:c15="http://schemas.microsoft.com/office/drawing/2012/chart">
            <c:ext xmlns:c16="http://schemas.microsoft.com/office/drawing/2014/chart" uri="{C3380CC4-5D6E-409C-BE32-E72D297353CC}">
              <c16:uniqueId val="{00000009-68B3-4BE0-A6C0-E6ABADF31F5D}"/>
            </c:ext>
          </c:extLst>
        </c:ser>
        <c:dLbls>
          <c:showLegendKey val="0"/>
          <c:showVal val="0"/>
          <c:showCatName val="0"/>
          <c:showSerName val="0"/>
          <c:showPercent val="0"/>
          <c:showBubbleSize val="0"/>
        </c:dLbls>
        <c:gapWidth val="100"/>
        <c:overlap val="-27"/>
        <c:axId val="1044753784"/>
        <c:axId val="1044754440"/>
        <c:extLst/>
      </c:barChart>
      <c:dateAx>
        <c:axId val="1044753784"/>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Offset val="100"/>
        <c:baseTimeUnit val="months"/>
      </c:date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0"/>
            <c:invertIfNegative val="0"/>
            <c:bubble3D val="0"/>
            <c:spPr>
              <a:solidFill>
                <a:srgbClr val="595959"/>
              </a:solidFill>
              <a:ln>
                <a:noFill/>
              </a:ln>
              <a:effectLst/>
            </c:spPr>
            <c:extLst>
              <c:ext xmlns:c16="http://schemas.microsoft.com/office/drawing/2014/chart" uri="{C3380CC4-5D6E-409C-BE32-E72D297353CC}">
                <c16:uniqueId val="{00000001-088A-4755-B4CF-929F9528FB3C}"/>
              </c:ext>
            </c:extLst>
          </c:dPt>
          <c:dPt>
            <c:idx val="1"/>
            <c:invertIfNegative val="0"/>
            <c:bubble3D val="0"/>
            <c:spPr>
              <a:solidFill>
                <a:srgbClr val="595959"/>
              </a:solidFill>
              <a:ln>
                <a:noFill/>
              </a:ln>
              <a:effectLst/>
            </c:spPr>
            <c:extLst>
              <c:ext xmlns:c16="http://schemas.microsoft.com/office/drawing/2014/chart" uri="{C3380CC4-5D6E-409C-BE32-E72D297353CC}">
                <c16:uniqueId val="{00000003-088A-4755-B4CF-929F9528FB3C}"/>
              </c:ext>
            </c:extLst>
          </c:dPt>
          <c:dPt>
            <c:idx val="6"/>
            <c:invertIfNegative val="0"/>
            <c:bubble3D val="0"/>
            <c:spPr>
              <a:solidFill>
                <a:srgbClr val="595959"/>
              </a:solidFill>
              <a:ln>
                <a:noFill/>
              </a:ln>
              <a:effectLst/>
            </c:spPr>
            <c:extLst>
              <c:ext xmlns:c16="http://schemas.microsoft.com/office/drawing/2014/chart" uri="{C3380CC4-5D6E-409C-BE32-E72D297353CC}">
                <c16:uniqueId val="{00000005-088A-4755-B4CF-929F9528FB3C}"/>
              </c:ext>
            </c:extLst>
          </c:dPt>
          <c:dPt>
            <c:idx val="11"/>
            <c:invertIfNegative val="0"/>
            <c:bubble3D val="0"/>
            <c:spPr>
              <a:solidFill>
                <a:srgbClr val="595959"/>
              </a:solidFill>
              <a:ln>
                <a:noFill/>
              </a:ln>
              <a:effectLst/>
            </c:spPr>
            <c:extLst>
              <c:ext xmlns:c16="http://schemas.microsoft.com/office/drawing/2014/chart" uri="{C3380CC4-5D6E-409C-BE32-E72D297353CC}">
                <c16:uniqueId val="{00000007-088A-4755-B4CF-929F9528FB3C}"/>
              </c:ext>
            </c:extLst>
          </c:dPt>
          <c:dPt>
            <c:idx val="14"/>
            <c:invertIfNegative val="0"/>
            <c:bubble3D val="0"/>
            <c:spPr>
              <a:solidFill>
                <a:srgbClr val="595959"/>
              </a:solidFill>
              <a:ln>
                <a:noFill/>
              </a:ln>
              <a:effectLst/>
            </c:spPr>
            <c:extLst>
              <c:ext xmlns:c16="http://schemas.microsoft.com/office/drawing/2014/chart" uri="{C3380CC4-5D6E-409C-BE32-E72D297353CC}">
                <c16:uniqueId val="{00000009-088A-4755-B4CF-929F9528FB3C}"/>
              </c:ext>
            </c:extLst>
          </c:dPt>
          <c:dPt>
            <c:idx val="24"/>
            <c:invertIfNegative val="0"/>
            <c:bubble3D val="0"/>
            <c:spPr>
              <a:solidFill>
                <a:srgbClr val="595959"/>
              </a:solidFill>
              <a:ln>
                <a:noFill/>
              </a:ln>
              <a:effectLst/>
            </c:spPr>
            <c:extLst>
              <c:ext xmlns:c16="http://schemas.microsoft.com/office/drawing/2014/chart" uri="{C3380CC4-5D6E-409C-BE32-E72D297353CC}">
                <c16:uniqueId val="{0000000B-088A-4755-B4CF-929F9528FB3C}"/>
              </c:ext>
            </c:extLst>
          </c:dPt>
          <c:dPt>
            <c:idx val="30"/>
            <c:invertIfNegative val="0"/>
            <c:bubble3D val="0"/>
            <c:spPr>
              <a:solidFill>
                <a:srgbClr val="FFC000"/>
              </a:solidFill>
              <a:ln>
                <a:noFill/>
              </a:ln>
              <a:effectLst/>
            </c:spPr>
            <c:extLst>
              <c:ext xmlns:c16="http://schemas.microsoft.com/office/drawing/2014/chart" uri="{C3380CC4-5D6E-409C-BE32-E72D297353CC}">
                <c16:uniqueId val="{0000000D-088A-4755-B4CF-929F9528FB3C}"/>
              </c:ext>
            </c:extLst>
          </c:dPt>
          <c:dPt>
            <c:idx val="31"/>
            <c:invertIfNegative val="0"/>
            <c:bubble3D val="0"/>
            <c:spPr>
              <a:solidFill>
                <a:srgbClr val="595959"/>
              </a:solidFill>
              <a:ln>
                <a:noFill/>
              </a:ln>
              <a:effectLst/>
            </c:spPr>
            <c:extLst>
              <c:ext xmlns:c16="http://schemas.microsoft.com/office/drawing/2014/chart" uri="{C3380CC4-5D6E-409C-BE32-E72D297353CC}">
                <c16:uniqueId val="{0000000F-088A-4755-B4CF-929F9528FB3C}"/>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8A-4755-B4CF-929F9528FB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'F60'!$A$7:$A$38</c:f>
              <c:strCache>
                <c:ptCount val="32"/>
                <c:pt idx="0">
                  <c:v>Aguascalientes</c:v>
                </c:pt>
                <c:pt idx="1">
                  <c:v>Nayarit</c:v>
                </c:pt>
                <c:pt idx="2">
                  <c:v>Tlaxcala</c:v>
                </c:pt>
                <c:pt idx="3">
                  <c:v>Campeche</c:v>
                </c:pt>
                <c:pt idx="4">
                  <c:v>Yucatán</c:v>
                </c:pt>
                <c:pt idx="5">
                  <c:v>Zacatecas</c:v>
                </c:pt>
                <c:pt idx="6">
                  <c:v>Tamaulipas</c:v>
                </c:pt>
                <c:pt idx="7">
                  <c:v>Colima</c:v>
                </c:pt>
                <c:pt idx="8">
                  <c:v>Morelos</c:v>
                </c:pt>
                <c:pt idx="9">
                  <c:v>Chiapas</c:v>
                </c:pt>
                <c:pt idx="10">
                  <c:v>Oaxaca</c:v>
                </c:pt>
                <c:pt idx="11">
                  <c:v>Hidalgo</c:v>
                </c:pt>
                <c:pt idx="12">
                  <c:v>Guerrero</c:v>
                </c:pt>
                <c:pt idx="13">
                  <c:v>San Luis Potosí</c:v>
                </c:pt>
                <c:pt idx="14">
                  <c:v>Tabasco</c:v>
                </c:pt>
                <c:pt idx="15">
                  <c:v>Durango</c:v>
                </c:pt>
                <c:pt idx="16">
                  <c:v>Quintana Roo</c:v>
                </c:pt>
                <c:pt idx="17">
                  <c:v>Baja California Sur</c:v>
                </c:pt>
                <c:pt idx="18">
                  <c:v>Sonora</c:v>
                </c:pt>
                <c:pt idx="19">
                  <c:v>Querétaro</c:v>
                </c:pt>
                <c:pt idx="20">
                  <c:v>Michoacán</c:v>
                </c:pt>
                <c:pt idx="21">
                  <c:v>Coahuila</c:v>
                </c:pt>
                <c:pt idx="22">
                  <c:v>Guanajuato</c:v>
                </c:pt>
                <c:pt idx="23">
                  <c:v>Puebla</c:v>
                </c:pt>
                <c:pt idx="24">
                  <c:v>Veracruz</c:v>
                </c:pt>
                <c:pt idx="25">
                  <c:v>Chihuahua</c:v>
                </c:pt>
                <c:pt idx="26">
                  <c:v>Baja California</c:v>
                </c:pt>
                <c:pt idx="27">
                  <c:v>Sinaloa</c:v>
                </c:pt>
                <c:pt idx="28">
                  <c:v>Estado de México</c:v>
                </c:pt>
                <c:pt idx="29">
                  <c:v>Jalisco</c:v>
                </c:pt>
                <c:pt idx="30">
                  <c:v>Nuevo León</c:v>
                </c:pt>
                <c:pt idx="31">
                  <c:v>Ciudad de México</c:v>
                </c:pt>
              </c:strCache>
            </c:strRef>
          </c:cat>
          <c:val>
            <c:numRef>
              <c:f>'F60'!$D$7:$D$38</c:f>
              <c:numCache>
                <c:formatCode>#,##0</c:formatCode>
                <c:ptCount val="32"/>
                <c:pt idx="0">
                  <c:v>-1098</c:v>
                </c:pt>
                <c:pt idx="1">
                  <c:v>337</c:v>
                </c:pt>
                <c:pt idx="2">
                  <c:v>808</c:v>
                </c:pt>
                <c:pt idx="3">
                  <c:v>1011</c:v>
                </c:pt>
                <c:pt idx="4">
                  <c:v>1058</c:v>
                </c:pt>
                <c:pt idx="5">
                  <c:v>1255</c:v>
                </c:pt>
                <c:pt idx="6">
                  <c:v>1335</c:v>
                </c:pt>
                <c:pt idx="7">
                  <c:v>1348</c:v>
                </c:pt>
                <c:pt idx="8">
                  <c:v>1863</c:v>
                </c:pt>
                <c:pt idx="9">
                  <c:v>2291</c:v>
                </c:pt>
                <c:pt idx="10">
                  <c:v>2408</c:v>
                </c:pt>
                <c:pt idx="11">
                  <c:v>2590</c:v>
                </c:pt>
                <c:pt idx="12">
                  <c:v>2666</c:v>
                </c:pt>
                <c:pt idx="13">
                  <c:v>2698</c:v>
                </c:pt>
                <c:pt idx="14">
                  <c:v>2756</c:v>
                </c:pt>
                <c:pt idx="15">
                  <c:v>3125</c:v>
                </c:pt>
                <c:pt idx="16">
                  <c:v>3610</c:v>
                </c:pt>
                <c:pt idx="17">
                  <c:v>3707</c:v>
                </c:pt>
                <c:pt idx="18">
                  <c:v>5337</c:v>
                </c:pt>
                <c:pt idx="19">
                  <c:v>5378</c:v>
                </c:pt>
                <c:pt idx="20">
                  <c:v>5667</c:v>
                </c:pt>
                <c:pt idx="21">
                  <c:v>6055</c:v>
                </c:pt>
                <c:pt idx="22">
                  <c:v>6296</c:v>
                </c:pt>
                <c:pt idx="23">
                  <c:v>6304</c:v>
                </c:pt>
                <c:pt idx="24">
                  <c:v>6838</c:v>
                </c:pt>
                <c:pt idx="25">
                  <c:v>6938</c:v>
                </c:pt>
                <c:pt idx="26">
                  <c:v>12031</c:v>
                </c:pt>
                <c:pt idx="27">
                  <c:v>14686</c:v>
                </c:pt>
                <c:pt idx="28">
                  <c:v>15536</c:v>
                </c:pt>
                <c:pt idx="29">
                  <c:v>18673</c:v>
                </c:pt>
                <c:pt idx="30">
                  <c:v>20232</c:v>
                </c:pt>
                <c:pt idx="31">
                  <c:v>36902</c:v>
                </c:pt>
              </c:numCache>
            </c:numRef>
          </c:val>
          <c:extLst>
            <c:ext xmlns:c16="http://schemas.microsoft.com/office/drawing/2014/chart" uri="{C3380CC4-5D6E-409C-BE32-E72D297353CC}">
              <c16:uniqueId val="{00000010-088A-4755-B4CF-929F9528FB3C}"/>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0000"/>
          <c:min val="-8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5"/>
            <c:invertIfNegative val="0"/>
            <c:bubble3D val="0"/>
            <c:extLst>
              <c:ext xmlns:c16="http://schemas.microsoft.com/office/drawing/2014/chart" uri="{C3380CC4-5D6E-409C-BE32-E72D297353CC}">
                <c16:uniqueId val="{00000000-5D50-45E9-9EF4-E4610A2E01E3}"/>
              </c:ext>
            </c:extLst>
          </c:dPt>
          <c:dPt>
            <c:idx val="6"/>
            <c:invertIfNegative val="0"/>
            <c:bubble3D val="0"/>
            <c:extLst>
              <c:ext xmlns:c16="http://schemas.microsoft.com/office/drawing/2014/chart" uri="{C3380CC4-5D6E-409C-BE32-E72D297353CC}">
                <c16:uniqueId val="{00000001-5D50-45E9-9EF4-E4610A2E01E3}"/>
              </c:ext>
            </c:extLst>
          </c:dPt>
          <c:dPt>
            <c:idx val="9"/>
            <c:invertIfNegative val="0"/>
            <c:bubble3D val="0"/>
            <c:extLst>
              <c:ext xmlns:c16="http://schemas.microsoft.com/office/drawing/2014/chart" uri="{C3380CC4-5D6E-409C-BE32-E72D297353CC}">
                <c16:uniqueId val="{00000002-5D50-45E9-9EF4-E4610A2E01E3}"/>
              </c:ext>
            </c:extLst>
          </c:dPt>
          <c:dPt>
            <c:idx val="13"/>
            <c:invertIfNegative val="0"/>
            <c:bubble3D val="0"/>
            <c:extLst>
              <c:ext xmlns:c16="http://schemas.microsoft.com/office/drawing/2014/chart" uri="{C3380CC4-5D6E-409C-BE32-E72D297353CC}">
                <c16:uniqueId val="{00000003-5D50-45E9-9EF4-E4610A2E01E3}"/>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5-5D50-45E9-9EF4-E4610A2E01E3}"/>
              </c:ext>
            </c:extLst>
          </c:dPt>
          <c:dPt>
            <c:idx val="16"/>
            <c:invertIfNegative val="0"/>
            <c:bubble3D val="0"/>
            <c:extLst>
              <c:ext xmlns:c16="http://schemas.microsoft.com/office/drawing/2014/chart" uri="{C3380CC4-5D6E-409C-BE32-E72D297353CC}">
                <c16:uniqueId val="{00000006-5D50-45E9-9EF4-E4610A2E01E3}"/>
              </c:ext>
            </c:extLst>
          </c:dPt>
          <c:dPt>
            <c:idx val="17"/>
            <c:invertIfNegative val="0"/>
            <c:bubble3D val="0"/>
            <c:extLst>
              <c:ext xmlns:c16="http://schemas.microsoft.com/office/drawing/2014/chart" uri="{C3380CC4-5D6E-409C-BE32-E72D297353CC}">
                <c16:uniqueId val="{00000007-5D50-45E9-9EF4-E4610A2E01E3}"/>
              </c:ext>
            </c:extLst>
          </c:dPt>
          <c:dPt>
            <c:idx val="19"/>
            <c:invertIfNegative val="0"/>
            <c:bubble3D val="0"/>
            <c:spPr>
              <a:solidFill>
                <a:srgbClr val="FFC000"/>
              </a:solidFill>
              <a:ln>
                <a:noFill/>
              </a:ln>
              <a:effectLst/>
            </c:spPr>
            <c:extLst>
              <c:ext xmlns:c16="http://schemas.microsoft.com/office/drawing/2014/chart" uri="{C3380CC4-5D6E-409C-BE32-E72D297353CC}">
                <c16:uniqueId val="{00000009-5D50-45E9-9EF4-E4610A2E01E3}"/>
              </c:ext>
            </c:extLst>
          </c:dPt>
          <c:dPt>
            <c:idx val="21"/>
            <c:invertIfNegative val="0"/>
            <c:bubble3D val="0"/>
            <c:extLst>
              <c:ext xmlns:c16="http://schemas.microsoft.com/office/drawing/2014/chart" uri="{C3380CC4-5D6E-409C-BE32-E72D297353CC}">
                <c16:uniqueId val="{0000000A-5D50-45E9-9EF4-E4610A2E01E3}"/>
              </c:ext>
            </c:extLst>
          </c:dPt>
          <c:dPt>
            <c:idx val="26"/>
            <c:invertIfNegative val="0"/>
            <c:bubble3D val="0"/>
            <c:spPr>
              <a:solidFill>
                <a:sysClr val="windowText" lastClr="000000">
                  <a:lumMod val="65000"/>
                  <a:lumOff val="35000"/>
                </a:sysClr>
              </a:solidFill>
              <a:ln>
                <a:noFill/>
              </a:ln>
              <a:effectLst/>
            </c:spPr>
            <c:extLst>
              <c:ext xmlns:c16="http://schemas.microsoft.com/office/drawing/2014/chart" uri="{C3380CC4-5D6E-409C-BE32-E72D297353CC}">
                <c16:uniqueId val="{0000000C-5D50-45E9-9EF4-E4610A2E01E3}"/>
              </c:ext>
            </c:extLst>
          </c:dPt>
          <c:dPt>
            <c:idx val="32"/>
            <c:invertIfNegative val="0"/>
            <c:bubble3D val="0"/>
            <c:extLst>
              <c:ext xmlns:c16="http://schemas.microsoft.com/office/drawing/2014/chart" uri="{C3380CC4-5D6E-409C-BE32-E72D297353CC}">
                <c16:uniqueId val="{0000000D-5D50-45E9-9EF4-E4610A2E01E3}"/>
              </c:ext>
            </c:extLst>
          </c:dPt>
          <c:dLbls>
            <c:dLbl>
              <c:idx val="0"/>
              <c:layout>
                <c:manualLayout>
                  <c:x val="-2.81554623281830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50-45E9-9EF4-E4610A2E01E3}"/>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50-45E9-9EF4-E4610A2E01E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'F61'!$A$7:$A$39</c:f>
              <c:strCache>
                <c:ptCount val="33"/>
                <c:pt idx="0">
                  <c:v>Aguascalientes</c:v>
                </c:pt>
                <c:pt idx="1">
                  <c:v>Tamaulipas</c:v>
                </c:pt>
                <c:pt idx="2">
                  <c:v>Nayarit</c:v>
                </c:pt>
                <c:pt idx="3">
                  <c:v>Yucatán</c:v>
                </c:pt>
                <c:pt idx="4">
                  <c:v>San Luis Potosí</c:v>
                </c:pt>
                <c:pt idx="5">
                  <c:v>Guanajuato</c:v>
                </c:pt>
                <c:pt idx="6">
                  <c:v>Zacatecas</c:v>
                </c:pt>
                <c:pt idx="7">
                  <c:v>Chihuahua</c:v>
                </c:pt>
                <c:pt idx="8">
                  <c:v>Coahuila</c:v>
                </c:pt>
                <c:pt idx="9">
                  <c:v>Tlaxcala</c:v>
                </c:pt>
                <c:pt idx="10">
                  <c:v>Campeche</c:v>
                </c:pt>
                <c:pt idx="11">
                  <c:v>Querétaro</c:v>
                </c:pt>
                <c:pt idx="12">
                  <c:v>Sonora</c:v>
                </c:pt>
                <c:pt idx="13">
                  <c:v>Morelos</c:v>
                </c:pt>
                <c:pt idx="14">
                  <c:v>Veracruz</c:v>
                </c:pt>
                <c:pt idx="15">
                  <c:v>Estado de México</c:v>
                </c:pt>
                <c:pt idx="16">
                  <c:v>Colima</c:v>
                </c:pt>
                <c:pt idx="17">
                  <c:v>Quintana Roo</c:v>
                </c:pt>
                <c:pt idx="18">
                  <c:v>Nacional</c:v>
                </c:pt>
                <c:pt idx="19">
                  <c:v>Chiapas</c:v>
                </c:pt>
                <c:pt idx="20">
                  <c:v>Jalisco</c:v>
                </c:pt>
                <c:pt idx="21">
                  <c:v>Puebla</c:v>
                </c:pt>
                <c:pt idx="22">
                  <c:v>Ciudad de México</c:v>
                </c:pt>
                <c:pt idx="23">
                  <c:v>Oaxaca</c:v>
                </c:pt>
                <c:pt idx="24">
                  <c:v>Hidalgo</c:v>
                </c:pt>
                <c:pt idx="25">
                  <c:v>Michoacán</c:v>
                </c:pt>
                <c:pt idx="26">
                  <c:v>Nuevo León</c:v>
                </c:pt>
                <c:pt idx="27">
                  <c:v>Baja California</c:v>
                </c:pt>
                <c:pt idx="28">
                  <c:v>Durango</c:v>
                </c:pt>
                <c:pt idx="29">
                  <c:v>Tabasco</c:v>
                </c:pt>
                <c:pt idx="30">
                  <c:v>Guerrero</c:v>
                </c:pt>
                <c:pt idx="31">
                  <c:v>Baja California Sur</c:v>
                </c:pt>
                <c:pt idx="32">
                  <c:v>Sinaloa</c:v>
                </c:pt>
              </c:strCache>
            </c:strRef>
          </c:cat>
          <c:val>
            <c:numRef>
              <c:f>'F61'!$D$7:$D$39</c:f>
              <c:numCache>
                <c:formatCode>0.00%</c:formatCode>
                <c:ptCount val="33"/>
                <c:pt idx="0">
                  <c:v>-3.36491903355107E-3</c:v>
                </c:pt>
                <c:pt idx="1">
                  <c:v>1.9583882831168999E-3</c:v>
                </c:pt>
                <c:pt idx="2">
                  <c:v>2.2847147835283201E-3</c:v>
                </c:pt>
                <c:pt idx="3">
                  <c:v>2.9147450837783101E-3</c:v>
                </c:pt>
                <c:pt idx="4">
                  <c:v>6.1391293267436496E-3</c:v>
                </c:pt>
                <c:pt idx="5">
                  <c:v>6.4632096980994404E-3</c:v>
                </c:pt>
                <c:pt idx="6">
                  <c:v>6.73106318617966E-3</c:v>
                </c:pt>
                <c:pt idx="7">
                  <c:v>7.6945599084372604E-3</c:v>
                </c:pt>
                <c:pt idx="8">
                  <c:v>8.0215568576693704E-3</c:v>
                </c:pt>
                <c:pt idx="9">
                  <c:v>8.0956245553918098E-3</c:v>
                </c:pt>
                <c:pt idx="10">
                  <c:v>8.1258991938399899E-3</c:v>
                </c:pt>
                <c:pt idx="11">
                  <c:v>9.0733476738791303E-3</c:v>
                </c:pt>
                <c:pt idx="12">
                  <c:v>9.1150525605663297E-3</c:v>
                </c:pt>
                <c:pt idx="13">
                  <c:v>9.1668634860651004E-3</c:v>
                </c:pt>
                <c:pt idx="14">
                  <c:v>9.6592698902844294E-3</c:v>
                </c:pt>
                <c:pt idx="15">
                  <c:v>9.73215890931667E-3</c:v>
                </c:pt>
                <c:pt idx="16">
                  <c:v>1.0029090313892699E-2</c:v>
                </c:pt>
                <c:pt idx="17">
                  <c:v>1.00788157810245E-2</c:v>
                </c:pt>
                <c:pt idx="18">
                  <c:v>1.01836892057492E-2</c:v>
                </c:pt>
                <c:pt idx="19">
                  <c:v>1.0457223974475301E-2</c:v>
                </c:pt>
                <c:pt idx="20">
                  <c:v>1.0551738440300201E-2</c:v>
                </c:pt>
                <c:pt idx="21">
                  <c:v>1.07788506093025E-2</c:v>
                </c:pt>
                <c:pt idx="22">
                  <c:v>1.13592254228465E-2</c:v>
                </c:pt>
                <c:pt idx="23">
                  <c:v>1.1748060691808599E-2</c:v>
                </c:pt>
                <c:pt idx="24">
                  <c:v>1.1790305546451E-2</c:v>
                </c:pt>
                <c:pt idx="25">
                  <c:v>1.2484111231294099E-2</c:v>
                </c:pt>
                <c:pt idx="26">
                  <c:v>1.2618831697766701E-2</c:v>
                </c:pt>
                <c:pt idx="27">
                  <c:v>1.2674176431362301E-2</c:v>
                </c:pt>
                <c:pt idx="28">
                  <c:v>1.31261708544401E-2</c:v>
                </c:pt>
                <c:pt idx="29">
                  <c:v>1.5937729509666099E-2</c:v>
                </c:pt>
                <c:pt idx="30">
                  <c:v>1.8448167292908001E-2</c:v>
                </c:pt>
                <c:pt idx="31">
                  <c:v>2.1541679983728901E-2</c:v>
                </c:pt>
                <c:pt idx="32">
                  <c:v>2.7015641699671199E-2</c:v>
                </c:pt>
              </c:numCache>
            </c:numRef>
          </c:val>
          <c:extLst>
            <c:ext xmlns:c16="http://schemas.microsoft.com/office/drawing/2014/chart" uri="{C3380CC4-5D6E-409C-BE32-E72D297353CC}">
              <c16:uniqueId val="{00000010-5D50-45E9-9EF4-E4610A2E01E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8.0000000000000019E-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6"/>
            <c:invertIfNegative val="0"/>
            <c:bubble3D val="0"/>
            <c:extLst>
              <c:ext xmlns:c16="http://schemas.microsoft.com/office/drawing/2014/chart" uri="{C3380CC4-5D6E-409C-BE32-E72D297353CC}">
                <c16:uniqueId val="{00000000-083D-48E7-8CF8-862EF4251CEE}"/>
              </c:ext>
            </c:extLst>
          </c:dPt>
          <c:dPt>
            <c:idx val="11"/>
            <c:invertIfNegative val="0"/>
            <c:bubble3D val="0"/>
            <c:spPr>
              <a:solidFill>
                <a:srgbClr val="F79646">
                  <a:lumMod val="75000"/>
                </a:srgbClr>
              </a:solidFill>
              <a:ln>
                <a:noFill/>
              </a:ln>
              <a:effectLst/>
            </c:spPr>
            <c:extLst>
              <c:ext xmlns:c16="http://schemas.microsoft.com/office/drawing/2014/chart" uri="{C3380CC4-5D6E-409C-BE32-E72D297353CC}">
                <c16:uniqueId val="{00000002-083D-48E7-8CF8-862EF4251CEE}"/>
              </c:ext>
            </c:extLst>
          </c:dPt>
          <c:dPt>
            <c:idx val="13"/>
            <c:invertIfNegative val="0"/>
            <c:bubble3D val="0"/>
            <c:extLst>
              <c:ext xmlns:c16="http://schemas.microsoft.com/office/drawing/2014/chart" uri="{C3380CC4-5D6E-409C-BE32-E72D297353CC}">
                <c16:uniqueId val="{00000003-083D-48E7-8CF8-862EF4251CEE}"/>
              </c:ext>
            </c:extLst>
          </c:dPt>
          <c:dPt>
            <c:idx val="14"/>
            <c:invertIfNegative val="0"/>
            <c:bubble3D val="0"/>
            <c:extLst>
              <c:ext xmlns:c16="http://schemas.microsoft.com/office/drawing/2014/chart" uri="{C3380CC4-5D6E-409C-BE32-E72D297353CC}">
                <c16:uniqueId val="{00000004-083D-48E7-8CF8-862EF4251CEE}"/>
              </c:ext>
            </c:extLst>
          </c:dPt>
          <c:dPt>
            <c:idx val="16"/>
            <c:invertIfNegative val="0"/>
            <c:bubble3D val="0"/>
            <c:extLst>
              <c:ext xmlns:c16="http://schemas.microsoft.com/office/drawing/2014/chart" uri="{C3380CC4-5D6E-409C-BE32-E72D297353CC}">
                <c16:uniqueId val="{00000005-083D-48E7-8CF8-862EF4251CEE}"/>
              </c:ext>
            </c:extLst>
          </c:dPt>
          <c:dPt>
            <c:idx val="17"/>
            <c:invertIfNegative val="0"/>
            <c:bubble3D val="0"/>
            <c:extLst>
              <c:ext xmlns:c16="http://schemas.microsoft.com/office/drawing/2014/chart" uri="{C3380CC4-5D6E-409C-BE32-E72D297353CC}">
                <c16:uniqueId val="{00000006-083D-48E7-8CF8-862EF4251CEE}"/>
              </c:ext>
            </c:extLst>
          </c:dPt>
          <c:dPt>
            <c:idx val="21"/>
            <c:invertIfNegative val="0"/>
            <c:bubble3D val="0"/>
            <c:extLst>
              <c:ext xmlns:c16="http://schemas.microsoft.com/office/drawing/2014/chart" uri="{C3380CC4-5D6E-409C-BE32-E72D297353CC}">
                <c16:uniqueId val="{00000007-083D-48E7-8CF8-862EF4251CEE}"/>
              </c:ext>
            </c:extLst>
          </c:dPt>
          <c:dPt>
            <c:idx val="22"/>
            <c:invertIfNegative val="0"/>
            <c:bubble3D val="0"/>
            <c:spPr>
              <a:solidFill>
                <a:srgbClr val="FFC000"/>
              </a:solidFill>
              <a:ln>
                <a:noFill/>
              </a:ln>
              <a:effectLst/>
            </c:spPr>
            <c:extLst>
              <c:ext xmlns:c16="http://schemas.microsoft.com/office/drawing/2014/chart" uri="{C3380CC4-5D6E-409C-BE32-E72D297353CC}">
                <c16:uniqueId val="{00000009-083D-48E7-8CF8-862EF4251CEE}"/>
              </c:ext>
            </c:extLst>
          </c:dPt>
          <c:dPt>
            <c:idx val="23"/>
            <c:invertIfNegative val="0"/>
            <c:bubble3D val="0"/>
            <c:extLst>
              <c:ext xmlns:c16="http://schemas.microsoft.com/office/drawing/2014/chart" uri="{C3380CC4-5D6E-409C-BE32-E72D297353CC}">
                <c16:uniqueId val="{0000000A-083D-48E7-8CF8-862EF4251CEE}"/>
              </c:ext>
            </c:extLst>
          </c:dPt>
          <c:dPt>
            <c:idx val="32"/>
            <c:invertIfNegative val="0"/>
            <c:bubble3D val="0"/>
            <c:extLst>
              <c:ext xmlns:c16="http://schemas.microsoft.com/office/drawing/2014/chart" uri="{C3380CC4-5D6E-409C-BE32-E72D297353CC}">
                <c16:uniqueId val="{0000000B-083D-48E7-8CF8-862EF4251CEE}"/>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3D-48E7-8CF8-862EF4251C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'F62'!$A$7:$A$39</c:f>
              <c:strCache>
                <c:ptCount val="33"/>
                <c:pt idx="0">
                  <c:v>Quintana Roo</c:v>
                </c:pt>
                <c:pt idx="1">
                  <c:v>Baja California Sur</c:v>
                </c:pt>
                <c:pt idx="2">
                  <c:v>Puebla</c:v>
                </c:pt>
                <c:pt idx="3">
                  <c:v>Campeche</c:v>
                </c:pt>
                <c:pt idx="4">
                  <c:v>Ciudad de México</c:v>
                </c:pt>
                <c:pt idx="5">
                  <c:v>Yucatán</c:v>
                </c:pt>
                <c:pt idx="6">
                  <c:v>Hidalgo</c:v>
                </c:pt>
                <c:pt idx="7">
                  <c:v>Guerrero</c:v>
                </c:pt>
                <c:pt idx="8">
                  <c:v>Aguascalientes</c:v>
                </c:pt>
                <c:pt idx="9">
                  <c:v>Guanajuato</c:v>
                </c:pt>
                <c:pt idx="10">
                  <c:v>Coahuila</c:v>
                </c:pt>
                <c:pt idx="11">
                  <c:v>Nacional</c:v>
                </c:pt>
                <c:pt idx="12">
                  <c:v>Veracruz</c:v>
                </c:pt>
                <c:pt idx="13">
                  <c:v>Querétaro</c:v>
                </c:pt>
                <c:pt idx="14">
                  <c:v>Tamaulipas</c:v>
                </c:pt>
                <c:pt idx="15">
                  <c:v>Nayarit</c:v>
                </c:pt>
                <c:pt idx="16">
                  <c:v>Tlaxcala</c:v>
                </c:pt>
                <c:pt idx="17">
                  <c:v>Sonora</c:v>
                </c:pt>
                <c:pt idx="18">
                  <c:v>Nuevo León</c:v>
                </c:pt>
                <c:pt idx="19">
                  <c:v>Estado de México</c:v>
                </c:pt>
                <c:pt idx="20">
                  <c:v>Chiapas</c:v>
                </c:pt>
                <c:pt idx="21">
                  <c:v>Colima</c:v>
                </c:pt>
                <c:pt idx="22">
                  <c:v>Durango</c:v>
                </c:pt>
                <c:pt idx="23">
                  <c:v>San Luis Potosí</c:v>
                </c:pt>
                <c:pt idx="24">
                  <c:v>Jalisco</c:v>
                </c:pt>
                <c:pt idx="25">
                  <c:v>Morelos</c:v>
                </c:pt>
                <c:pt idx="26">
                  <c:v>Sinaloa</c:v>
                </c:pt>
                <c:pt idx="27">
                  <c:v>Oaxaca</c:v>
                </c:pt>
                <c:pt idx="28">
                  <c:v>Michoacán</c:v>
                </c:pt>
                <c:pt idx="29">
                  <c:v>Zacatecas</c:v>
                </c:pt>
                <c:pt idx="30">
                  <c:v>Chihuahua</c:v>
                </c:pt>
                <c:pt idx="31">
                  <c:v>Baja California</c:v>
                </c:pt>
                <c:pt idx="32">
                  <c:v>Tabasco</c:v>
                </c:pt>
              </c:strCache>
            </c:strRef>
          </c:cat>
          <c:val>
            <c:numRef>
              <c:f>'F62'!$E$7:$E$39</c:f>
              <c:numCache>
                <c:formatCode>0.00%</c:formatCode>
                <c:ptCount val="33"/>
                <c:pt idx="0">
                  <c:v>-0.23562035714587501</c:v>
                </c:pt>
                <c:pt idx="1">
                  <c:v>-9.7067132364271405E-2</c:v>
                </c:pt>
                <c:pt idx="2">
                  <c:v>-7.42143821393111E-2</c:v>
                </c:pt>
                <c:pt idx="3">
                  <c:v>-7.1371457340006494E-2</c:v>
                </c:pt>
                <c:pt idx="4">
                  <c:v>-6.8891834316575307E-2</c:v>
                </c:pt>
                <c:pt idx="5">
                  <c:v>-5.89634225151867E-2</c:v>
                </c:pt>
                <c:pt idx="6">
                  <c:v>-5.8925645379140398E-2</c:v>
                </c:pt>
                <c:pt idx="7">
                  <c:v>-5.6937814372216698E-2</c:v>
                </c:pt>
                <c:pt idx="8">
                  <c:v>-4.6782991520381199E-2</c:v>
                </c:pt>
                <c:pt idx="9">
                  <c:v>-4.4539277750923797E-2</c:v>
                </c:pt>
                <c:pt idx="10">
                  <c:v>-4.2106495556705301E-2</c:v>
                </c:pt>
                <c:pt idx="11">
                  <c:v>-3.9782608779556999E-2</c:v>
                </c:pt>
                <c:pt idx="12">
                  <c:v>-3.8217828976493597E-2</c:v>
                </c:pt>
                <c:pt idx="13">
                  <c:v>-3.7553102471678597E-2</c:v>
                </c:pt>
                <c:pt idx="14">
                  <c:v>-3.5850454888730503E-2</c:v>
                </c:pt>
                <c:pt idx="15">
                  <c:v>-3.36499179668861E-2</c:v>
                </c:pt>
                <c:pt idx="16">
                  <c:v>-3.1411848514603699E-2</c:v>
                </c:pt>
                <c:pt idx="17">
                  <c:v>-3.1266293066982399E-2</c:v>
                </c:pt>
                <c:pt idx="18">
                  <c:v>-2.7977345115789001E-2</c:v>
                </c:pt>
                <c:pt idx="19">
                  <c:v>-2.5581984402231601E-2</c:v>
                </c:pt>
                <c:pt idx="20">
                  <c:v>-2.37175416313858E-2</c:v>
                </c:pt>
                <c:pt idx="21">
                  <c:v>-2.3583820017837102E-2</c:v>
                </c:pt>
                <c:pt idx="22">
                  <c:v>-2.3517456924472002E-2</c:v>
                </c:pt>
                <c:pt idx="23">
                  <c:v>-2.3447904220711101E-2</c:v>
                </c:pt>
                <c:pt idx="24">
                  <c:v>-2.2068791282945002E-2</c:v>
                </c:pt>
                <c:pt idx="25">
                  <c:v>-2.1287865773349401E-2</c:v>
                </c:pt>
                <c:pt idx="26">
                  <c:v>-1.6933901964029802E-2</c:v>
                </c:pt>
                <c:pt idx="27">
                  <c:v>-1.27066799335387E-2</c:v>
                </c:pt>
                <c:pt idx="28">
                  <c:v>-9.9670207289043206E-3</c:v>
                </c:pt>
                <c:pt idx="29">
                  <c:v>-9.1952324145139208E-3</c:v>
                </c:pt>
                <c:pt idx="30">
                  <c:v>1.5409781132607E-3</c:v>
                </c:pt>
                <c:pt idx="31">
                  <c:v>2.4426581184467101E-2</c:v>
                </c:pt>
                <c:pt idx="32">
                  <c:v>2.6750125656041401E-2</c:v>
                </c:pt>
              </c:numCache>
            </c:numRef>
          </c:val>
          <c:extLst>
            <c:ext xmlns:c16="http://schemas.microsoft.com/office/drawing/2014/chart" uri="{C3380CC4-5D6E-409C-BE32-E72D297353CC}">
              <c16:uniqueId val="{0000000C-083D-48E7-8CF8-862EF4251CE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800000000000000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20"/>
            <c:invertIfNegative val="0"/>
            <c:bubble3D val="0"/>
            <c:spPr>
              <a:solidFill>
                <a:srgbClr val="FFC000"/>
              </a:solidFill>
              <a:ln>
                <a:noFill/>
              </a:ln>
              <a:effectLst/>
            </c:spPr>
            <c:extLst>
              <c:ext xmlns:c16="http://schemas.microsoft.com/office/drawing/2014/chart" uri="{C3380CC4-5D6E-409C-BE32-E72D297353CC}">
                <c16:uniqueId val="{00000001-7746-455C-ADE2-5A84804551F2}"/>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03-7746-455C-ADE2-5A84804551F2}"/>
              </c:ext>
            </c:extLst>
          </c:dPt>
          <c:dPt>
            <c:idx val="22"/>
            <c:invertIfNegative val="0"/>
            <c:bubble3D val="0"/>
            <c:spPr>
              <a:solidFill>
                <a:srgbClr val="FFC000"/>
              </a:solidFill>
              <a:ln>
                <a:noFill/>
              </a:ln>
              <a:effectLst/>
            </c:spPr>
            <c:extLst>
              <c:ext xmlns:c16="http://schemas.microsoft.com/office/drawing/2014/chart" uri="{C3380CC4-5D6E-409C-BE32-E72D297353CC}">
                <c16:uniqueId val="{00000005-7746-455C-ADE2-5A84804551F2}"/>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46-455C-ADE2-5A84804551F2}"/>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46-455C-ADE2-5A84804551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'F63'!$A$7:$A$27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'F63'!$D$7:$D$27</c:f>
              <c:numCache>
                <c:formatCode>#,##0</c:formatCode>
                <c:ptCount val="21"/>
                <c:pt idx="0">
                  <c:v>60126</c:v>
                </c:pt>
                <c:pt idx="1">
                  <c:v>-10983</c:v>
                </c:pt>
                <c:pt idx="2">
                  <c:v>27051</c:v>
                </c:pt>
                <c:pt idx="3">
                  <c:v>15076</c:v>
                </c:pt>
                <c:pt idx="4">
                  <c:v>22875</c:v>
                </c:pt>
                <c:pt idx="5">
                  <c:v>36435</c:v>
                </c:pt>
                <c:pt idx="6">
                  <c:v>61993</c:v>
                </c:pt>
                <c:pt idx="7">
                  <c:v>62938</c:v>
                </c:pt>
                <c:pt idx="8">
                  <c:v>33644</c:v>
                </c:pt>
                <c:pt idx="9">
                  <c:v>6074</c:v>
                </c:pt>
                <c:pt idx="10">
                  <c:v>60015</c:v>
                </c:pt>
                <c:pt idx="11">
                  <c:v>54388</c:v>
                </c:pt>
                <c:pt idx="12">
                  <c:v>41372</c:v>
                </c:pt>
                <c:pt idx="13">
                  <c:v>53861</c:v>
                </c:pt>
                <c:pt idx="14">
                  <c:v>65802</c:v>
                </c:pt>
                <c:pt idx="15">
                  <c:v>67107</c:v>
                </c:pt>
                <c:pt idx="16">
                  <c:v>92137</c:v>
                </c:pt>
                <c:pt idx="17">
                  <c:v>103789</c:v>
                </c:pt>
                <c:pt idx="18">
                  <c:v>65050</c:v>
                </c:pt>
                <c:pt idx="19">
                  <c:v>67691</c:v>
                </c:pt>
                <c:pt idx="20">
                  <c:v>-24365</c:v>
                </c:pt>
              </c:numCache>
            </c:numRef>
          </c:val>
          <c:extLst xmlns:c15="http://schemas.microsoft.com/office/drawing/2012/chart">
            <c:ext xmlns:c16="http://schemas.microsoft.com/office/drawing/2014/chart" uri="{C3380CC4-5D6E-409C-BE32-E72D297353CC}">
              <c16:uniqueId val="{00000007-7746-455C-ADE2-5A84804551F2}"/>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75000"/>
          <c:min val="-8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2"/>
            <c:invertIfNegative val="0"/>
            <c:bubble3D val="0"/>
            <c:spPr>
              <a:solidFill>
                <a:srgbClr val="FFC000"/>
              </a:solidFill>
              <a:ln>
                <a:noFill/>
              </a:ln>
              <a:effectLst/>
            </c:spPr>
            <c:extLst>
              <c:ext xmlns:c16="http://schemas.microsoft.com/office/drawing/2014/chart" uri="{C3380CC4-5D6E-409C-BE32-E72D297353CC}">
                <c16:uniqueId val="{00000001-8D85-499C-8FFA-7F3AF3214D17}"/>
              </c:ext>
            </c:extLst>
          </c:dPt>
          <c:dPt>
            <c:idx val="3"/>
            <c:invertIfNegative val="0"/>
            <c:bubble3D val="0"/>
            <c:spPr>
              <a:solidFill>
                <a:srgbClr val="595959"/>
              </a:solidFill>
              <a:ln>
                <a:noFill/>
              </a:ln>
              <a:effectLst/>
            </c:spPr>
            <c:extLst>
              <c:ext xmlns:c16="http://schemas.microsoft.com/office/drawing/2014/chart" uri="{C3380CC4-5D6E-409C-BE32-E72D297353CC}">
                <c16:uniqueId val="{00000003-8D85-499C-8FFA-7F3AF3214D17}"/>
              </c:ext>
            </c:extLst>
          </c:dPt>
          <c:dPt>
            <c:idx val="6"/>
            <c:invertIfNegative val="0"/>
            <c:bubble3D val="0"/>
            <c:spPr>
              <a:solidFill>
                <a:srgbClr val="595959"/>
              </a:solidFill>
              <a:ln>
                <a:noFill/>
              </a:ln>
              <a:effectLst/>
            </c:spPr>
            <c:extLst>
              <c:ext xmlns:c16="http://schemas.microsoft.com/office/drawing/2014/chart" uri="{C3380CC4-5D6E-409C-BE32-E72D297353CC}">
                <c16:uniqueId val="{00000005-8D85-499C-8FFA-7F3AF3214D17}"/>
              </c:ext>
            </c:extLst>
          </c:dPt>
          <c:dPt>
            <c:idx val="11"/>
            <c:invertIfNegative val="0"/>
            <c:bubble3D val="0"/>
            <c:spPr>
              <a:solidFill>
                <a:srgbClr val="595959"/>
              </a:solidFill>
              <a:ln>
                <a:noFill/>
              </a:ln>
              <a:effectLst/>
            </c:spPr>
            <c:extLst>
              <c:ext xmlns:c16="http://schemas.microsoft.com/office/drawing/2014/chart" uri="{C3380CC4-5D6E-409C-BE32-E72D297353CC}">
                <c16:uniqueId val="{00000007-8D85-499C-8FFA-7F3AF3214D17}"/>
              </c:ext>
            </c:extLst>
          </c:dPt>
          <c:dPt>
            <c:idx val="14"/>
            <c:invertIfNegative val="0"/>
            <c:bubble3D val="0"/>
            <c:spPr>
              <a:solidFill>
                <a:srgbClr val="595959"/>
              </a:solidFill>
              <a:ln>
                <a:noFill/>
              </a:ln>
              <a:effectLst/>
            </c:spPr>
            <c:extLst>
              <c:ext xmlns:c16="http://schemas.microsoft.com/office/drawing/2014/chart" uri="{C3380CC4-5D6E-409C-BE32-E72D297353CC}">
                <c16:uniqueId val="{00000009-8D85-499C-8FFA-7F3AF3214D17}"/>
              </c:ext>
            </c:extLst>
          </c:dPt>
          <c:dPt>
            <c:idx val="24"/>
            <c:invertIfNegative val="0"/>
            <c:bubble3D val="0"/>
            <c:spPr>
              <a:solidFill>
                <a:srgbClr val="595959"/>
              </a:solidFill>
              <a:ln>
                <a:noFill/>
              </a:ln>
              <a:effectLst/>
            </c:spPr>
            <c:extLst>
              <c:ext xmlns:c16="http://schemas.microsoft.com/office/drawing/2014/chart" uri="{C3380CC4-5D6E-409C-BE32-E72D297353CC}">
                <c16:uniqueId val="{0000000B-8D85-499C-8FFA-7F3AF3214D17}"/>
              </c:ext>
            </c:extLst>
          </c:dPt>
          <c:dPt>
            <c:idx val="30"/>
            <c:invertIfNegative val="0"/>
            <c:bubble3D val="0"/>
            <c:spPr>
              <a:solidFill>
                <a:srgbClr val="595959"/>
              </a:solidFill>
              <a:ln>
                <a:noFill/>
              </a:ln>
              <a:effectLst/>
            </c:spPr>
            <c:extLst>
              <c:ext xmlns:c16="http://schemas.microsoft.com/office/drawing/2014/chart" uri="{C3380CC4-5D6E-409C-BE32-E72D297353CC}">
                <c16:uniqueId val="{0000000D-8D85-499C-8FFA-7F3AF3214D17}"/>
              </c:ext>
            </c:extLst>
          </c:dPt>
          <c:dPt>
            <c:idx val="31"/>
            <c:invertIfNegative val="0"/>
            <c:bubble3D val="0"/>
            <c:spPr>
              <a:solidFill>
                <a:srgbClr val="595959"/>
              </a:solidFill>
              <a:ln>
                <a:noFill/>
              </a:ln>
              <a:effectLst/>
            </c:spPr>
            <c:extLst>
              <c:ext xmlns:c16="http://schemas.microsoft.com/office/drawing/2014/chart" uri="{C3380CC4-5D6E-409C-BE32-E72D297353CC}">
                <c16:uniqueId val="{0000000F-8D85-499C-8FFA-7F3AF3214D17}"/>
              </c:ext>
            </c:extLst>
          </c:dPt>
          <c:dLbls>
            <c:dLbl>
              <c:idx val="0"/>
              <c:layout>
                <c:manualLayout>
                  <c:x val="-1.79496632996632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D85-499C-8FFA-7F3AF3214D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'F64'!$A$8:$A$39</c:f>
              <c:strCache>
                <c:ptCount val="32"/>
                <c:pt idx="0">
                  <c:v>Ciudad de México</c:v>
                </c:pt>
                <c:pt idx="1">
                  <c:v>Quintana Roo</c:v>
                </c:pt>
                <c:pt idx="2">
                  <c:v>Puebla</c:v>
                </c:pt>
                <c:pt idx="3">
                  <c:v>Veracruz</c:v>
                </c:pt>
                <c:pt idx="4">
                  <c:v>Guanajuato</c:v>
                </c:pt>
                <c:pt idx="5">
                  <c:v>Jalisco</c:v>
                </c:pt>
                <c:pt idx="6">
                  <c:v>Yucatán</c:v>
                </c:pt>
                <c:pt idx="7">
                  <c:v>Sinaloa</c:v>
                </c:pt>
                <c:pt idx="8">
                  <c:v>Coahuila</c:v>
                </c:pt>
                <c:pt idx="9">
                  <c:v>Estado de México</c:v>
                </c:pt>
                <c:pt idx="10">
                  <c:v>Guerrero</c:v>
                </c:pt>
                <c:pt idx="11">
                  <c:v>Querétaro</c:v>
                </c:pt>
                <c:pt idx="12">
                  <c:v>Tamaulipas</c:v>
                </c:pt>
                <c:pt idx="13">
                  <c:v>Nuevo León</c:v>
                </c:pt>
                <c:pt idx="14">
                  <c:v>Baja California Sur</c:v>
                </c:pt>
                <c:pt idx="15">
                  <c:v>Campeche</c:v>
                </c:pt>
                <c:pt idx="16">
                  <c:v>Morelos</c:v>
                </c:pt>
                <c:pt idx="17">
                  <c:v>Chiapas</c:v>
                </c:pt>
                <c:pt idx="18">
                  <c:v>Hidalgo</c:v>
                </c:pt>
                <c:pt idx="19">
                  <c:v>Oaxaca</c:v>
                </c:pt>
                <c:pt idx="20">
                  <c:v>San Luis Potosí</c:v>
                </c:pt>
                <c:pt idx="21">
                  <c:v>Nayarit</c:v>
                </c:pt>
                <c:pt idx="22">
                  <c:v>Michoacán</c:v>
                </c:pt>
                <c:pt idx="23">
                  <c:v>Aguascalientes</c:v>
                </c:pt>
                <c:pt idx="24">
                  <c:v>Colima</c:v>
                </c:pt>
                <c:pt idx="25">
                  <c:v>Tlaxcala</c:v>
                </c:pt>
                <c:pt idx="26">
                  <c:v>Zacatecas</c:v>
                </c:pt>
                <c:pt idx="27">
                  <c:v>Durango</c:v>
                </c:pt>
                <c:pt idx="28">
                  <c:v>Sonora</c:v>
                </c:pt>
                <c:pt idx="29">
                  <c:v>Tabasco</c:v>
                </c:pt>
                <c:pt idx="30">
                  <c:v>Chihuahua</c:v>
                </c:pt>
                <c:pt idx="31">
                  <c:v>Baja California</c:v>
                </c:pt>
              </c:strCache>
            </c:strRef>
          </c:cat>
          <c:val>
            <c:numRef>
              <c:f>'F64'!$D$8:$D$39</c:f>
              <c:numCache>
                <c:formatCode>#,##0</c:formatCode>
                <c:ptCount val="32"/>
                <c:pt idx="0">
                  <c:v>-184509</c:v>
                </c:pt>
                <c:pt idx="1">
                  <c:v>-101377</c:v>
                </c:pt>
                <c:pt idx="2">
                  <c:v>-38248</c:v>
                </c:pt>
                <c:pt idx="3">
                  <c:v>-34591</c:v>
                </c:pt>
                <c:pt idx="4">
                  <c:v>-27337</c:v>
                </c:pt>
                <c:pt idx="5">
                  <c:v>-24365</c:v>
                </c:pt>
                <c:pt idx="6">
                  <c:v>-20255</c:v>
                </c:pt>
                <c:pt idx="7">
                  <c:v>-19145</c:v>
                </c:pt>
                <c:pt idx="8">
                  <c:v>-15631</c:v>
                </c:pt>
                <c:pt idx="9">
                  <c:v>-14288</c:v>
                </c:pt>
                <c:pt idx="10">
                  <c:v>-12370</c:v>
                </c:pt>
                <c:pt idx="11">
                  <c:v>-9816</c:v>
                </c:pt>
                <c:pt idx="12">
                  <c:v>-9482</c:v>
                </c:pt>
                <c:pt idx="13">
                  <c:v>-9377</c:v>
                </c:pt>
                <c:pt idx="14">
                  <c:v>-8643</c:v>
                </c:pt>
                <c:pt idx="15">
                  <c:v>-8247</c:v>
                </c:pt>
                <c:pt idx="16">
                  <c:v>-6241</c:v>
                </c:pt>
                <c:pt idx="17">
                  <c:v>-6131</c:v>
                </c:pt>
                <c:pt idx="18">
                  <c:v>-5417</c:v>
                </c:pt>
                <c:pt idx="19">
                  <c:v>-5406</c:v>
                </c:pt>
                <c:pt idx="20">
                  <c:v>-5172</c:v>
                </c:pt>
                <c:pt idx="21">
                  <c:v>-4478</c:v>
                </c:pt>
                <c:pt idx="22">
                  <c:v>-3994</c:v>
                </c:pt>
                <c:pt idx="23">
                  <c:v>-3081</c:v>
                </c:pt>
                <c:pt idx="24">
                  <c:v>-3033</c:v>
                </c:pt>
                <c:pt idx="25">
                  <c:v>-1658</c:v>
                </c:pt>
                <c:pt idx="26">
                  <c:v>-1469</c:v>
                </c:pt>
                <c:pt idx="27">
                  <c:v>-1444</c:v>
                </c:pt>
                <c:pt idx="28">
                  <c:v>4276</c:v>
                </c:pt>
                <c:pt idx="29">
                  <c:v>4459</c:v>
                </c:pt>
                <c:pt idx="30">
                  <c:v>15715</c:v>
                </c:pt>
                <c:pt idx="31">
                  <c:v>42146</c:v>
                </c:pt>
              </c:numCache>
            </c:numRef>
          </c:val>
          <c:extLst>
            <c:ext xmlns:c16="http://schemas.microsoft.com/office/drawing/2014/chart" uri="{C3380CC4-5D6E-409C-BE32-E72D297353CC}">
              <c16:uniqueId val="{00000011-8D85-499C-8FFA-7F3AF3214D1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8000"/>
          <c:min val="-23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6"/>
            <c:invertIfNegative val="0"/>
            <c:bubble3D val="0"/>
            <c:extLst>
              <c:ext xmlns:c16="http://schemas.microsoft.com/office/drawing/2014/chart" uri="{C3380CC4-5D6E-409C-BE32-E72D297353CC}">
                <c16:uniqueId val="{00000000-F0B5-40A3-9E9F-3A7FA40601BD}"/>
              </c:ext>
            </c:extLst>
          </c:dPt>
          <c:dPt>
            <c:idx val="10"/>
            <c:invertIfNegative val="0"/>
            <c:bubble3D val="0"/>
            <c:extLst>
              <c:ext xmlns:c16="http://schemas.microsoft.com/office/drawing/2014/chart" uri="{C3380CC4-5D6E-409C-BE32-E72D297353CC}">
                <c16:uniqueId val="{00000001-F0B5-40A3-9E9F-3A7FA40601BD}"/>
              </c:ext>
            </c:extLst>
          </c:dPt>
          <c:dPt>
            <c:idx val="12"/>
            <c:invertIfNegative val="0"/>
            <c:bubble3D val="0"/>
            <c:extLst>
              <c:ext xmlns:c16="http://schemas.microsoft.com/office/drawing/2014/chart" uri="{C3380CC4-5D6E-409C-BE32-E72D297353CC}">
                <c16:uniqueId val="{00000002-F0B5-40A3-9E9F-3A7FA40601BD}"/>
              </c:ext>
            </c:extLst>
          </c:dPt>
          <c:dPt>
            <c:idx val="13"/>
            <c:invertIfNegative val="0"/>
            <c:bubble3D val="0"/>
            <c:spPr>
              <a:solidFill>
                <a:srgbClr val="C00000"/>
              </a:solidFill>
              <a:ln>
                <a:noFill/>
              </a:ln>
              <a:effectLst/>
            </c:spPr>
            <c:extLst>
              <c:ext xmlns:c16="http://schemas.microsoft.com/office/drawing/2014/chart" uri="{C3380CC4-5D6E-409C-BE32-E72D297353CC}">
                <c16:uniqueId val="{00000004-F0B5-40A3-9E9F-3A7FA40601BD}"/>
              </c:ext>
            </c:extLst>
          </c:dPt>
          <c:dPt>
            <c:idx val="16"/>
            <c:invertIfNegative val="0"/>
            <c:bubble3D val="0"/>
            <c:extLst>
              <c:ext xmlns:c16="http://schemas.microsoft.com/office/drawing/2014/chart" uri="{C3380CC4-5D6E-409C-BE32-E72D297353CC}">
                <c16:uniqueId val="{00000005-F0B5-40A3-9E9F-3A7FA40601BD}"/>
              </c:ext>
            </c:extLst>
          </c:dPt>
          <c:dPt>
            <c:idx val="17"/>
            <c:invertIfNegative val="0"/>
            <c:bubble3D val="0"/>
            <c:extLst>
              <c:ext xmlns:c16="http://schemas.microsoft.com/office/drawing/2014/chart" uri="{C3380CC4-5D6E-409C-BE32-E72D297353CC}">
                <c16:uniqueId val="{00000006-F0B5-40A3-9E9F-3A7FA40601BD}"/>
              </c:ext>
            </c:extLst>
          </c:dPt>
          <c:dPt>
            <c:idx val="18"/>
            <c:invertIfNegative val="0"/>
            <c:bubble3D val="0"/>
            <c:spPr>
              <a:solidFill>
                <a:srgbClr val="FFC000"/>
              </a:solidFill>
              <a:ln>
                <a:noFill/>
              </a:ln>
              <a:effectLst/>
            </c:spPr>
            <c:extLst>
              <c:ext xmlns:c16="http://schemas.microsoft.com/office/drawing/2014/chart" uri="{C3380CC4-5D6E-409C-BE32-E72D297353CC}">
                <c16:uniqueId val="{00000008-F0B5-40A3-9E9F-3A7FA40601BD}"/>
              </c:ext>
            </c:extLst>
          </c:dPt>
          <c:dPt>
            <c:idx val="21"/>
            <c:invertIfNegative val="0"/>
            <c:bubble3D val="0"/>
            <c:extLst>
              <c:ext xmlns:c16="http://schemas.microsoft.com/office/drawing/2014/chart" uri="{C3380CC4-5D6E-409C-BE32-E72D297353CC}">
                <c16:uniqueId val="{00000009-F0B5-40A3-9E9F-3A7FA40601BD}"/>
              </c:ext>
            </c:extLst>
          </c:dPt>
          <c:dPt>
            <c:idx val="22"/>
            <c:invertIfNegative val="0"/>
            <c:bubble3D val="0"/>
            <c:extLst>
              <c:ext xmlns:c16="http://schemas.microsoft.com/office/drawing/2014/chart" uri="{C3380CC4-5D6E-409C-BE32-E72D297353CC}">
                <c16:uniqueId val="{0000000A-F0B5-40A3-9E9F-3A7FA40601BD}"/>
              </c:ext>
            </c:extLst>
          </c:dPt>
          <c:dPt>
            <c:idx val="32"/>
            <c:invertIfNegative val="0"/>
            <c:bubble3D val="0"/>
            <c:extLst>
              <c:ext xmlns:c16="http://schemas.microsoft.com/office/drawing/2014/chart" uri="{C3380CC4-5D6E-409C-BE32-E72D297353CC}">
                <c16:uniqueId val="{0000000B-F0B5-40A3-9E9F-3A7FA40601BD}"/>
              </c:ext>
            </c:extLst>
          </c:dPt>
          <c:dLbls>
            <c:dLbl>
              <c:idx val="0"/>
              <c:layout>
                <c:manualLayout>
                  <c:x val="-1.28282828282828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B5-40A3-9E9F-3A7FA40601BD}"/>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B5-40A3-9E9F-3A7FA40601BD}"/>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'F65'!$A$7:$A$39</c:f>
              <c:strCache>
                <c:ptCount val="33"/>
                <c:pt idx="0">
                  <c:v>Quintana Roo</c:v>
                </c:pt>
                <c:pt idx="1">
                  <c:v>Guerrero</c:v>
                </c:pt>
                <c:pt idx="2">
                  <c:v>Campeche</c:v>
                </c:pt>
                <c:pt idx="3">
                  <c:v>Puebla</c:v>
                </c:pt>
                <c:pt idx="4">
                  <c:v>Ciudad de México</c:v>
                </c:pt>
                <c:pt idx="5">
                  <c:v>Yucatán</c:v>
                </c:pt>
                <c:pt idx="6">
                  <c:v>Baja California Sur</c:v>
                </c:pt>
                <c:pt idx="7">
                  <c:v>Veracruz</c:v>
                </c:pt>
                <c:pt idx="8">
                  <c:v>Sinaloa</c:v>
                </c:pt>
                <c:pt idx="9">
                  <c:v>Morelos</c:v>
                </c:pt>
                <c:pt idx="10">
                  <c:v>Nayarit</c:v>
                </c:pt>
                <c:pt idx="11">
                  <c:v>Guanajuato</c:v>
                </c:pt>
                <c:pt idx="12">
                  <c:v>Chiapas</c:v>
                </c:pt>
                <c:pt idx="13">
                  <c:v>Oaxaca</c:v>
                </c:pt>
                <c:pt idx="14">
                  <c:v>Nacional</c:v>
                </c:pt>
                <c:pt idx="15">
                  <c:v>Hidalgo</c:v>
                </c:pt>
                <c:pt idx="16">
                  <c:v>Colima</c:v>
                </c:pt>
                <c:pt idx="17">
                  <c:v>Coahuila</c:v>
                </c:pt>
                <c:pt idx="18">
                  <c:v>Tlaxcala</c:v>
                </c:pt>
                <c:pt idx="19">
                  <c:v>Querétaro</c:v>
                </c:pt>
                <c:pt idx="20">
                  <c:v>Tamaulipas</c:v>
                </c:pt>
                <c:pt idx="21">
                  <c:v>Jalisco</c:v>
                </c:pt>
                <c:pt idx="22">
                  <c:v>San Luis Potosí</c:v>
                </c:pt>
                <c:pt idx="23">
                  <c:v>Aguascalientes</c:v>
                </c:pt>
                <c:pt idx="24">
                  <c:v>Estado de México</c:v>
                </c:pt>
                <c:pt idx="25">
                  <c:v>Michoacán</c:v>
                </c:pt>
                <c:pt idx="26">
                  <c:v>Zacatecas</c:v>
                </c:pt>
                <c:pt idx="27">
                  <c:v>Durango</c:v>
                </c:pt>
                <c:pt idx="28">
                  <c:v>Nuevo León</c:v>
                </c:pt>
                <c:pt idx="29">
                  <c:v>Sonora</c:v>
                </c:pt>
                <c:pt idx="30">
                  <c:v>Chihuahua</c:v>
                </c:pt>
                <c:pt idx="31">
                  <c:v>Tabasco</c:v>
                </c:pt>
                <c:pt idx="32">
                  <c:v>Baja California</c:v>
                </c:pt>
              </c:strCache>
            </c:strRef>
          </c:cat>
          <c:val>
            <c:numRef>
              <c:f>'F65'!$D$7:$D$39</c:f>
              <c:numCache>
                <c:formatCode>0.00%</c:formatCode>
                <c:ptCount val="33"/>
                <c:pt idx="0">
                  <c:v>-0.21887927386411701</c:v>
                </c:pt>
                <c:pt idx="1">
                  <c:v>-7.7531040620749794E-2</c:v>
                </c:pt>
                <c:pt idx="2">
                  <c:v>-6.1694408079296797E-2</c:v>
                </c:pt>
                <c:pt idx="3">
                  <c:v>-6.07688897856851E-2</c:v>
                </c:pt>
                <c:pt idx="4">
                  <c:v>-5.3171886959488698E-2</c:v>
                </c:pt>
                <c:pt idx="5">
                  <c:v>-5.2706904851741503E-2</c:v>
                </c:pt>
                <c:pt idx="6">
                  <c:v>-4.6862038116409502E-2</c:v>
                </c:pt>
                <c:pt idx="7">
                  <c:v>-4.6161339827850797E-2</c:v>
                </c:pt>
                <c:pt idx="8">
                  <c:v>-3.3154844988760798E-2</c:v>
                </c:pt>
                <c:pt idx="9">
                  <c:v>-2.95311731082257E-2</c:v>
                </c:pt>
                <c:pt idx="10">
                  <c:v>-2.9399213482408398E-2</c:v>
                </c:pt>
                <c:pt idx="11">
                  <c:v>-2.7126444537499898E-2</c:v>
                </c:pt>
                <c:pt idx="12">
                  <c:v>-2.69488582668512E-2</c:v>
                </c:pt>
                <c:pt idx="13">
                  <c:v>-2.5406045567335899E-2</c:v>
                </c:pt>
                <c:pt idx="14">
                  <c:v>-2.53953173336143E-2</c:v>
                </c:pt>
                <c:pt idx="15">
                  <c:v>-2.3792268940042799E-2</c:v>
                </c:pt>
                <c:pt idx="16">
                  <c:v>-2.1853159449527999E-2</c:v>
                </c:pt>
                <c:pt idx="17">
                  <c:v>-2.0129370904038098E-2</c:v>
                </c:pt>
                <c:pt idx="18">
                  <c:v>-1.6211512324856101E-2</c:v>
                </c:pt>
                <c:pt idx="19">
                  <c:v>-1.61468879900118E-2</c:v>
                </c:pt>
                <c:pt idx="20">
                  <c:v>-1.3692418772563201E-2</c:v>
                </c:pt>
                <c:pt idx="21">
                  <c:v>-1.344128286053E-2</c:v>
                </c:pt>
                <c:pt idx="22">
                  <c:v>-1.15615206126801E-2</c:v>
                </c:pt>
                <c:pt idx="23">
                  <c:v>-9.3849663865289701E-3</c:v>
                </c:pt>
                <c:pt idx="24">
                  <c:v>-8.7862298231254892E-3</c:v>
                </c:pt>
                <c:pt idx="25">
                  <c:v>-8.6152226713661594E-3</c:v>
                </c:pt>
                <c:pt idx="26">
                  <c:v>-7.7653787802699501E-3</c:v>
                </c:pt>
                <c:pt idx="27">
                  <c:v>-5.9511298492023199E-3</c:v>
                </c:pt>
                <c:pt idx="28">
                  <c:v>-5.7424489888402404E-3</c:v>
                </c:pt>
                <c:pt idx="29">
                  <c:v>7.2897629633670302E-3</c:v>
                </c:pt>
                <c:pt idx="30">
                  <c:v>1.7599974913176102E-2</c:v>
                </c:pt>
                <c:pt idx="31">
                  <c:v>2.6042518397383599E-2</c:v>
                </c:pt>
                <c:pt idx="32">
                  <c:v>4.5853832612730697E-2</c:v>
                </c:pt>
              </c:numCache>
            </c:numRef>
          </c:val>
          <c:extLst>
            <c:ext xmlns:c16="http://schemas.microsoft.com/office/drawing/2014/chart" uri="{C3380CC4-5D6E-409C-BE32-E72D297353CC}">
              <c16:uniqueId val="{0000000E-F0B5-40A3-9E9F-3A7FA40601B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7"/>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'F5'!$C$7</c:f>
              <c:strCache>
                <c:ptCount val="1"/>
                <c:pt idx="0">
                  <c:v>Variación</c:v>
                </c:pt>
              </c:strCache>
            </c:strRef>
          </c:tx>
          <c:spPr>
            <a:solidFill>
              <a:srgbClr val="7C878E"/>
            </a:solidFill>
            <a:ln w="12700"/>
          </c:spPr>
          <c:invertIfNegative val="0"/>
          <c:cat>
            <c:numRef>
              <c:f>'F5'!$A$8:$A$88</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'F5'!$C$8:$C$88</c:f>
              <c:numCache>
                <c:formatCode>0.00%</c:formatCode>
                <c:ptCount val="81"/>
                <c:pt idx="0">
                  <c:v>-0.11213542080584912</c:v>
                </c:pt>
                <c:pt idx="1">
                  <c:v>-0.12412140575079875</c:v>
                </c:pt>
                <c:pt idx="2">
                  <c:v>-0.11917512588921761</c:v>
                </c:pt>
                <c:pt idx="3">
                  <c:v>-0.1063252771795484</c:v>
                </c:pt>
                <c:pt idx="4">
                  <c:v>-9.4539141414141298E-2</c:v>
                </c:pt>
                <c:pt idx="5">
                  <c:v>-7.9302763819095456E-2</c:v>
                </c:pt>
                <c:pt idx="6">
                  <c:v>-7.5598388498301514E-2</c:v>
                </c:pt>
                <c:pt idx="7">
                  <c:v>-8.0888183980967601E-2</c:v>
                </c:pt>
                <c:pt idx="8">
                  <c:v>-7.9526362108968698E-2</c:v>
                </c:pt>
                <c:pt idx="9">
                  <c:v>-6.8231841526045472E-2</c:v>
                </c:pt>
                <c:pt idx="10">
                  <c:v>-4.3700567228569194E-2</c:v>
                </c:pt>
                <c:pt idx="11">
                  <c:v>-3.2751985589137282E-4</c:v>
                </c:pt>
                <c:pt idx="12">
                  <c:v>-1.459442025479769E-2</c:v>
                </c:pt>
                <c:pt idx="13">
                  <c:v>-3.411249690261834E-2</c:v>
                </c:pt>
                <c:pt idx="14">
                  <c:v>-9.6029696578437528E-3</c:v>
                </c:pt>
                <c:pt idx="15">
                  <c:v>-6.1797752808988729E-3</c:v>
                </c:pt>
                <c:pt idx="16">
                  <c:v>-4.7370914258646987E-4</c:v>
                </c:pt>
                <c:pt idx="17">
                  <c:v>-1.3286657649773236E-2</c:v>
                </c:pt>
                <c:pt idx="18">
                  <c:v>-1.0779303736825421E-2</c:v>
                </c:pt>
                <c:pt idx="19">
                  <c:v>9.737710067535774E-3</c:v>
                </c:pt>
                <c:pt idx="20">
                  <c:v>1.4380442598065756E-3</c:v>
                </c:pt>
                <c:pt idx="21">
                  <c:v>1.714606201426171E-2</c:v>
                </c:pt>
                <c:pt idx="22">
                  <c:v>1.595911949685544E-2</c:v>
                </c:pt>
                <c:pt idx="23">
                  <c:v>3.4698071451153972E-2</c:v>
                </c:pt>
                <c:pt idx="24">
                  <c:v>2.4079320113314522E-2</c:v>
                </c:pt>
                <c:pt idx="25">
                  <c:v>6.6969790382244251E-2</c:v>
                </c:pt>
                <c:pt idx="26">
                  <c:v>5.071242531024979E-2</c:v>
                </c:pt>
                <c:pt idx="27">
                  <c:v>5.3479185657854672E-2</c:v>
                </c:pt>
                <c:pt idx="28">
                  <c:v>4.1833724184885325E-2</c:v>
                </c:pt>
                <c:pt idx="29">
                  <c:v>6.4528133373027624E-2</c:v>
                </c:pt>
                <c:pt idx="30">
                  <c:v>6.5094057927739743E-2</c:v>
                </c:pt>
                <c:pt idx="31">
                  <c:v>5.5130963864361525E-2</c:v>
                </c:pt>
                <c:pt idx="32">
                  <c:v>7.4733885274985284E-2</c:v>
                </c:pt>
                <c:pt idx="33">
                  <c:v>9.0637522768670292E-2</c:v>
                </c:pt>
                <c:pt idx="34">
                  <c:v>6.7995310668229711E-2</c:v>
                </c:pt>
                <c:pt idx="35">
                  <c:v>6.7580514407841519E-2</c:v>
                </c:pt>
                <c:pt idx="36">
                  <c:v>6.6891842279168778E-2</c:v>
                </c:pt>
                <c:pt idx="37">
                  <c:v>4.4477172312223798E-2</c:v>
                </c:pt>
                <c:pt idx="38">
                  <c:v>4.8403557369878968E-2</c:v>
                </c:pt>
                <c:pt idx="39">
                  <c:v>4.0804430195278379E-2</c:v>
                </c:pt>
                <c:pt idx="40">
                  <c:v>3.4545720128542269E-2</c:v>
                </c:pt>
                <c:pt idx="41">
                  <c:v>1.5966017284312288E-2</c:v>
                </c:pt>
                <c:pt idx="42">
                  <c:v>1.4782672648378226E-2</c:v>
                </c:pt>
                <c:pt idx="43">
                  <c:v>1.3252306340606177E-2</c:v>
                </c:pt>
                <c:pt idx="44">
                  <c:v>1.255474452554736E-2</c:v>
                </c:pt>
                <c:pt idx="45">
                  <c:v>-4.9055498608874043E-3</c:v>
                </c:pt>
                <c:pt idx="46">
                  <c:v>3.5046728971962647E-3</c:v>
                </c:pt>
                <c:pt idx="47">
                  <c:v>-1.919810972458213E-3</c:v>
                </c:pt>
                <c:pt idx="48">
                  <c:v>-6.3548363260179045E-3</c:v>
                </c:pt>
                <c:pt idx="49">
                  <c:v>-2.9463759575718614E-4</c:v>
                </c:pt>
                <c:pt idx="50">
                  <c:v>-2.0684523809523844E-2</c:v>
                </c:pt>
                <c:pt idx="51">
                  <c:v>-1.8176422583277767E-2</c:v>
                </c:pt>
                <c:pt idx="52">
                  <c:v>-1.2871726586773153E-2</c:v>
                </c:pt>
                <c:pt idx="53">
                  <c:v>-6.7094300670942492E-3</c:v>
                </c:pt>
                <c:pt idx="54">
                  <c:v>-3.6908540636302451E-3</c:v>
                </c:pt>
                <c:pt idx="55">
                  <c:v>-1.1778650270390319E-2</c:v>
                </c:pt>
                <c:pt idx="56">
                  <c:v>-1.5943641082684454E-2</c:v>
                </c:pt>
                <c:pt idx="57">
                  <c:v>-1.320474777448064E-2</c:v>
                </c:pt>
                <c:pt idx="58">
                  <c:v>-2.0186219739292292E-2</c:v>
                </c:pt>
                <c:pt idx="59">
                  <c:v>-1.628395617589665E-2</c:v>
                </c:pt>
                <c:pt idx="60">
                  <c:v>9.079592882770781E-3</c:v>
                </c:pt>
                <c:pt idx="61">
                  <c:v>1.1648223645894011E-2</c:v>
                </c:pt>
                <c:pt idx="62">
                  <c:v>2.9252437703142009E-2</c:v>
                </c:pt>
                <c:pt idx="63">
                  <c:v>2.7278631738471538E-2</c:v>
                </c:pt>
                <c:pt idx="64">
                  <c:v>2.762192490289157E-2</c:v>
                </c:pt>
                <c:pt idx="65">
                  <c:v>2.88557926392667E-2</c:v>
                </c:pt>
                <c:pt idx="66">
                  <c:v>2.9793024421685785E-2</c:v>
                </c:pt>
                <c:pt idx="67">
                  <c:v>2.9198130169003873E-2</c:v>
                </c:pt>
                <c:pt idx="68">
                  <c:v>3.7610619469026621E-2</c:v>
                </c:pt>
                <c:pt idx="69">
                  <c:v>4.3768177626445283E-2</c:v>
                </c:pt>
                <c:pt idx="70">
                  <c:v>4.7804808851691576E-2</c:v>
                </c:pt>
                <c:pt idx="71">
                  <c:v>5.8765362339313391E-2</c:v>
                </c:pt>
                <c:pt idx="72">
                  <c:v>3.6543209876543255E-2</c:v>
                </c:pt>
                <c:pt idx="73">
                  <c:v>2.6299000496207463E-2</c:v>
                </c:pt>
                <c:pt idx="74">
                  <c:v>1.8085106382978652E-2</c:v>
                </c:pt>
                <c:pt idx="75">
                  <c:v>2.1536506143200216E-2</c:v>
                </c:pt>
                <c:pt idx="76">
                  <c:v>7.8504139309164434E-3</c:v>
                </c:pt>
                <c:pt idx="77">
                  <c:v>3.4962540135569935E-3</c:v>
                </c:pt>
                <c:pt idx="78">
                  <c:v>2.5003571938848508E-3</c:v>
                </c:pt>
                <c:pt idx="79">
                  <c:v>8.4854535082715191E-3</c:v>
                </c:pt>
                <c:pt idx="80">
                  <c:v>1.9232139041241718E-3</c:v>
                </c:pt>
              </c:numCache>
            </c:numRef>
          </c:val>
          <c:extLst>
            <c:ext xmlns:c16="http://schemas.microsoft.com/office/drawing/2014/chart" uri="{C3380CC4-5D6E-409C-BE32-E72D297353CC}">
              <c16:uniqueId val="{00000000-60A1-4CC4-AE33-782CAB0B1EB2}"/>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'F5'!$B$7</c:f>
              <c:strCache>
                <c:ptCount val="1"/>
                <c:pt idx="0">
                  <c:v>Personal ocupado total</c:v>
                </c:pt>
              </c:strCache>
            </c:strRef>
          </c:tx>
          <c:spPr>
            <a:ln w="19050">
              <a:solidFill>
                <a:srgbClr val="8BC2E6"/>
              </a:solidFill>
            </a:ln>
          </c:spPr>
          <c:marker>
            <c:symbol val="none"/>
          </c:marker>
          <c:cat>
            <c:numLit>
              <c:formatCode>General</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numLit>
          </c:cat>
          <c:val>
            <c:numRef>
              <c:f>'F5'!$B$8:$B$88</c:f>
              <c:numCache>
                <c:formatCode>_-* #,##0_-;\-* #,##0_-;_-* "-"??_-;_-@_-</c:formatCode>
                <c:ptCount val="81"/>
                <c:pt idx="0">
                  <c:v>12.583</c:v>
                </c:pt>
                <c:pt idx="1">
                  <c:v>12.52</c:v>
                </c:pt>
                <c:pt idx="2">
                  <c:v>12.510999999999999</c:v>
                </c:pt>
                <c:pt idx="3">
                  <c:v>12.537000000000001</c:v>
                </c:pt>
                <c:pt idx="4">
                  <c:v>12.672000000000001</c:v>
                </c:pt>
                <c:pt idx="5">
                  <c:v>12.736000000000001</c:v>
                </c:pt>
                <c:pt idx="6">
                  <c:v>12.659000000000001</c:v>
                </c:pt>
                <c:pt idx="7">
                  <c:v>12.61</c:v>
                </c:pt>
                <c:pt idx="8">
                  <c:v>12.499000000000001</c:v>
                </c:pt>
                <c:pt idx="9">
                  <c:v>12.266999999999999</c:v>
                </c:pt>
                <c:pt idx="10">
                  <c:v>12.516999999999999</c:v>
                </c:pt>
                <c:pt idx="11">
                  <c:v>12.212999999999999</c:v>
                </c:pt>
                <c:pt idx="12">
                  <c:v>12.401999999999999</c:v>
                </c:pt>
                <c:pt idx="13">
                  <c:v>12.106999999999999</c:v>
                </c:pt>
                <c:pt idx="14">
                  <c:v>12.391999999999999</c:v>
                </c:pt>
                <c:pt idx="15">
                  <c:v>12.46</c:v>
                </c:pt>
                <c:pt idx="16">
                  <c:v>12.666</c:v>
                </c:pt>
                <c:pt idx="17">
                  <c:v>12.569000000000001</c:v>
                </c:pt>
                <c:pt idx="18">
                  <c:v>12.523999999999999</c:v>
                </c:pt>
                <c:pt idx="19">
                  <c:v>12.734</c:v>
                </c:pt>
                <c:pt idx="20">
                  <c:v>12.516999999999999</c:v>
                </c:pt>
                <c:pt idx="21">
                  <c:v>12.481</c:v>
                </c:pt>
                <c:pt idx="22">
                  <c:v>12.72</c:v>
                </c:pt>
                <c:pt idx="23">
                  <c:v>12.651999999999999</c:v>
                </c:pt>
                <c:pt idx="24">
                  <c:v>12.708</c:v>
                </c:pt>
                <c:pt idx="25">
                  <c:v>12.976000000000001</c:v>
                </c:pt>
                <c:pt idx="26">
                  <c:v>13.054</c:v>
                </c:pt>
                <c:pt idx="27">
                  <c:v>13.164</c:v>
                </c:pt>
                <c:pt idx="28">
                  <c:v>13.218999999999999</c:v>
                </c:pt>
                <c:pt idx="29">
                  <c:v>13.436</c:v>
                </c:pt>
                <c:pt idx="30">
                  <c:v>13.396000000000001</c:v>
                </c:pt>
                <c:pt idx="31">
                  <c:v>13.477</c:v>
                </c:pt>
                <c:pt idx="32">
                  <c:v>13.528</c:v>
                </c:pt>
                <c:pt idx="33">
                  <c:v>13.725</c:v>
                </c:pt>
                <c:pt idx="34">
                  <c:v>13.648</c:v>
                </c:pt>
                <c:pt idx="35">
                  <c:v>13.569000000000001</c:v>
                </c:pt>
                <c:pt idx="36">
                  <c:v>13.619</c:v>
                </c:pt>
                <c:pt idx="37">
                  <c:v>13.58</c:v>
                </c:pt>
                <c:pt idx="38">
                  <c:v>13.718</c:v>
                </c:pt>
                <c:pt idx="39">
                  <c:v>13.724</c:v>
                </c:pt>
                <c:pt idx="40">
                  <c:v>13.692</c:v>
                </c:pt>
                <c:pt idx="41">
                  <c:v>13.654</c:v>
                </c:pt>
                <c:pt idx="42">
                  <c:v>13.597</c:v>
                </c:pt>
                <c:pt idx="43">
                  <c:v>13.657999999999999</c:v>
                </c:pt>
                <c:pt idx="44">
                  <c:v>13.7</c:v>
                </c:pt>
                <c:pt idx="45">
                  <c:v>13.657999999999999</c:v>
                </c:pt>
                <c:pt idx="46">
                  <c:v>13.696</c:v>
                </c:pt>
                <c:pt idx="47">
                  <c:v>13.542999999999999</c:v>
                </c:pt>
                <c:pt idx="48">
                  <c:v>13.532999999999999</c:v>
                </c:pt>
                <c:pt idx="49">
                  <c:v>13.576000000000001</c:v>
                </c:pt>
                <c:pt idx="50">
                  <c:v>13.44</c:v>
                </c:pt>
                <c:pt idx="51">
                  <c:v>13.478999999999999</c:v>
                </c:pt>
                <c:pt idx="52">
                  <c:v>13.518000000000001</c:v>
                </c:pt>
                <c:pt idx="53">
                  <c:v>13.563000000000001</c:v>
                </c:pt>
                <c:pt idx="54">
                  <c:v>13.547000000000001</c:v>
                </c:pt>
                <c:pt idx="55">
                  <c:v>13.499000000000001</c:v>
                </c:pt>
                <c:pt idx="56">
                  <c:v>13.484999999999999</c:v>
                </c:pt>
                <c:pt idx="57">
                  <c:v>13.48</c:v>
                </c:pt>
                <c:pt idx="58">
                  <c:v>13.425000000000001</c:v>
                </c:pt>
                <c:pt idx="59">
                  <c:v>13.326000000000001</c:v>
                </c:pt>
                <c:pt idx="60">
                  <c:v>13.657</c:v>
                </c:pt>
                <c:pt idx="61">
                  <c:v>13.736000000000001</c:v>
                </c:pt>
                <c:pt idx="62">
                  <c:v>13.845000000000001</c:v>
                </c:pt>
                <c:pt idx="63">
                  <c:v>13.856999999999999</c:v>
                </c:pt>
                <c:pt idx="64">
                  <c:v>13.901999999999999</c:v>
                </c:pt>
                <c:pt idx="65">
                  <c:v>13.965999999999999</c:v>
                </c:pt>
                <c:pt idx="66">
                  <c:v>13.962999999999999</c:v>
                </c:pt>
                <c:pt idx="67">
                  <c:v>13.904999999999999</c:v>
                </c:pt>
                <c:pt idx="68">
                  <c:v>14.012</c:v>
                </c:pt>
                <c:pt idx="69">
                  <c:v>14.097</c:v>
                </c:pt>
                <c:pt idx="70">
                  <c:v>14.099</c:v>
                </c:pt>
                <c:pt idx="71">
                  <c:v>14.157999999999999</c:v>
                </c:pt>
                <c:pt idx="72">
                  <c:v>14.175000000000001</c:v>
                </c:pt>
                <c:pt idx="73">
                  <c:v>14.106999999999999</c:v>
                </c:pt>
                <c:pt idx="74">
                  <c:v>14.1</c:v>
                </c:pt>
                <c:pt idx="75">
                  <c:v>14.162000000000001</c:v>
                </c:pt>
                <c:pt idx="76">
                  <c:v>14.012</c:v>
                </c:pt>
                <c:pt idx="77">
                  <c:v>14.015000000000001</c:v>
                </c:pt>
                <c:pt idx="78">
                  <c:v>13.997999999999999</c:v>
                </c:pt>
                <c:pt idx="79">
                  <c:v>14.023999999999999</c:v>
                </c:pt>
                <c:pt idx="80">
                  <c:v>14.039</c:v>
                </c:pt>
              </c:numCache>
            </c:numRef>
          </c:val>
          <c:smooth val="0"/>
          <c:extLst>
            <c:ext xmlns:c16="http://schemas.microsoft.com/office/drawing/2014/chart" uri="{C3380CC4-5D6E-409C-BE32-E72D297353CC}">
              <c16:uniqueId val="{00000001-60A1-4CC4-AE33-782CAB0B1EB2}"/>
            </c:ext>
          </c:extLst>
        </c:ser>
        <c:dLbls>
          <c:showLegendKey val="0"/>
          <c:showVal val="0"/>
          <c:showCatName val="0"/>
          <c:showSerName val="0"/>
          <c:showPercent val="0"/>
          <c:showBubbleSize val="0"/>
        </c:dLbls>
        <c:marker val="1"/>
        <c:smooth val="0"/>
        <c:axId val="1811010320"/>
        <c:axId val="1697563616"/>
      </c:lineChart>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valAx>
        <c:axId val="1697563616"/>
        <c:scaling>
          <c:orientation val="minMax"/>
        </c:scaling>
        <c:delete val="0"/>
        <c:axPos val="l"/>
        <c:numFmt formatCode="_-* #,##0_-;\-* #,##0_-;_-* &quot;-&quot;??_-;_-@_-" sourceLinked="1"/>
        <c:majorTickMark val="out"/>
        <c:minorTickMark val="none"/>
        <c:tickLblPos val="nextTo"/>
        <c:crossAx val="1811010320"/>
        <c:crosses val="autoZero"/>
        <c:crossBetween val="between"/>
      </c:valAx>
      <c:catAx>
        <c:axId val="1811010320"/>
        <c:scaling>
          <c:orientation val="minMax"/>
        </c:scaling>
        <c:delete val="1"/>
        <c:axPos val="b"/>
        <c:numFmt formatCode="General" sourceLinked="1"/>
        <c:majorTickMark val="out"/>
        <c:minorTickMark val="none"/>
        <c:tickLblPos val="nextTo"/>
        <c:crossAx val="1697563616"/>
        <c:crosses val="autoZero"/>
        <c:auto val="1"/>
        <c:lblAlgn val="ctr"/>
        <c:lblOffset val="100"/>
        <c:noMultiLvlLbl val="0"/>
      </c:cat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E5C0-4D16-BBD6-A94AF33B342C}"/>
              </c:ext>
            </c:extLst>
          </c:dPt>
          <c:dPt>
            <c:idx val="19"/>
            <c:invertIfNegative val="0"/>
            <c:bubble3D val="0"/>
            <c:extLst>
              <c:ext xmlns:c16="http://schemas.microsoft.com/office/drawing/2014/chart" uri="{C3380CC4-5D6E-409C-BE32-E72D297353CC}">
                <c16:uniqueId val="{00000001-E5C0-4D16-BBD6-A94AF33B342C}"/>
              </c:ext>
            </c:extLst>
          </c:dPt>
          <c:dPt>
            <c:idx val="30"/>
            <c:invertIfNegative val="0"/>
            <c:bubble3D val="0"/>
            <c:spPr>
              <a:solidFill>
                <a:srgbClr val="FFC000"/>
              </a:solidFill>
              <a:ln>
                <a:noFill/>
              </a:ln>
              <a:effectLst/>
            </c:spPr>
            <c:extLst>
              <c:ext xmlns:c16="http://schemas.microsoft.com/office/drawing/2014/chart" uri="{C3380CC4-5D6E-409C-BE32-E72D297353CC}">
                <c16:uniqueId val="{00000003-E5C0-4D16-BBD6-A94AF33B342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'F66'!$A$7:$A$38</c:f>
              <c:strCache>
                <c:ptCount val="32"/>
                <c:pt idx="0">
                  <c:v>Colima</c:v>
                </c:pt>
                <c:pt idx="1">
                  <c:v>Campeche</c:v>
                </c:pt>
                <c:pt idx="2">
                  <c:v>Chiapas</c:v>
                </c:pt>
                <c:pt idx="3">
                  <c:v>Tlaxcala</c:v>
                </c:pt>
                <c:pt idx="4">
                  <c:v>Nayarit</c:v>
                </c:pt>
                <c:pt idx="5">
                  <c:v>Aguascalientes</c:v>
                </c:pt>
                <c:pt idx="6">
                  <c:v>Guerrero</c:v>
                </c:pt>
                <c:pt idx="7">
                  <c:v>Yucatán</c:v>
                </c:pt>
                <c:pt idx="8">
                  <c:v>Puebla</c:v>
                </c:pt>
                <c:pt idx="9">
                  <c:v>Oaxaca</c:v>
                </c:pt>
                <c:pt idx="10">
                  <c:v>Zacatecas</c:v>
                </c:pt>
                <c:pt idx="11">
                  <c:v>Morelos</c:v>
                </c:pt>
                <c:pt idx="12">
                  <c:v>Durango</c:v>
                </c:pt>
                <c:pt idx="13">
                  <c:v>Hidalgo</c:v>
                </c:pt>
                <c:pt idx="14">
                  <c:v>Quintana Roo</c:v>
                </c:pt>
                <c:pt idx="15">
                  <c:v>Tabasco</c:v>
                </c:pt>
                <c:pt idx="16">
                  <c:v>San Luis Potosí</c:v>
                </c:pt>
                <c:pt idx="17">
                  <c:v>Baja California Sur</c:v>
                </c:pt>
                <c:pt idx="18">
                  <c:v>Tamaulipas</c:v>
                </c:pt>
                <c:pt idx="19">
                  <c:v>Michoacán</c:v>
                </c:pt>
                <c:pt idx="20">
                  <c:v>Veracruz</c:v>
                </c:pt>
                <c:pt idx="21">
                  <c:v>Guanajuato</c:v>
                </c:pt>
                <c:pt idx="22">
                  <c:v>Sonora</c:v>
                </c:pt>
                <c:pt idx="23">
                  <c:v>Coahuila</c:v>
                </c:pt>
                <c:pt idx="24">
                  <c:v>Querétaro</c:v>
                </c:pt>
                <c:pt idx="25">
                  <c:v>Chihuahua</c:v>
                </c:pt>
                <c:pt idx="26">
                  <c:v>Baja California</c:v>
                </c:pt>
                <c:pt idx="27">
                  <c:v>Sinaloa</c:v>
                </c:pt>
                <c:pt idx="28">
                  <c:v>Ciudad de México</c:v>
                </c:pt>
                <c:pt idx="29">
                  <c:v>Estado de México</c:v>
                </c:pt>
                <c:pt idx="30">
                  <c:v>Jalisco</c:v>
                </c:pt>
                <c:pt idx="31">
                  <c:v>Nuevo León</c:v>
                </c:pt>
              </c:strCache>
            </c:strRef>
          </c:cat>
          <c:val>
            <c:numRef>
              <c:f>'F66'!$I$7:$I$38</c:f>
              <c:numCache>
                <c:formatCode>#,##0</c:formatCode>
                <c:ptCount val="32"/>
                <c:pt idx="0">
                  <c:v>948</c:v>
                </c:pt>
                <c:pt idx="1">
                  <c:v>1177</c:v>
                </c:pt>
                <c:pt idx="2">
                  <c:v>1177</c:v>
                </c:pt>
                <c:pt idx="3">
                  <c:v>1523</c:v>
                </c:pt>
                <c:pt idx="4">
                  <c:v>2259</c:v>
                </c:pt>
                <c:pt idx="5">
                  <c:v>3460</c:v>
                </c:pt>
                <c:pt idx="6">
                  <c:v>3486</c:v>
                </c:pt>
                <c:pt idx="7">
                  <c:v>3632</c:v>
                </c:pt>
                <c:pt idx="8">
                  <c:v>3988</c:v>
                </c:pt>
                <c:pt idx="9">
                  <c:v>4427</c:v>
                </c:pt>
                <c:pt idx="10">
                  <c:v>4541</c:v>
                </c:pt>
                <c:pt idx="11">
                  <c:v>4756</c:v>
                </c:pt>
                <c:pt idx="12">
                  <c:v>4896</c:v>
                </c:pt>
                <c:pt idx="13">
                  <c:v>4935</c:v>
                </c:pt>
                <c:pt idx="14">
                  <c:v>5417</c:v>
                </c:pt>
                <c:pt idx="15">
                  <c:v>6378</c:v>
                </c:pt>
                <c:pt idx="16">
                  <c:v>9475</c:v>
                </c:pt>
                <c:pt idx="17">
                  <c:v>10315</c:v>
                </c:pt>
                <c:pt idx="18">
                  <c:v>10715</c:v>
                </c:pt>
                <c:pt idx="19">
                  <c:v>11742</c:v>
                </c:pt>
                <c:pt idx="20">
                  <c:v>13650</c:v>
                </c:pt>
                <c:pt idx="21">
                  <c:v>14182</c:v>
                </c:pt>
                <c:pt idx="22">
                  <c:v>15180</c:v>
                </c:pt>
                <c:pt idx="23">
                  <c:v>16517</c:v>
                </c:pt>
                <c:pt idx="24">
                  <c:v>17154</c:v>
                </c:pt>
                <c:pt idx="25">
                  <c:v>19366</c:v>
                </c:pt>
                <c:pt idx="26">
                  <c:v>26712</c:v>
                </c:pt>
                <c:pt idx="27">
                  <c:v>28369</c:v>
                </c:pt>
                <c:pt idx="28">
                  <c:v>28457</c:v>
                </c:pt>
                <c:pt idx="29">
                  <c:v>32455</c:v>
                </c:pt>
                <c:pt idx="30">
                  <c:v>45699</c:v>
                </c:pt>
                <c:pt idx="31">
                  <c:v>49893</c:v>
                </c:pt>
              </c:numCache>
            </c:numRef>
          </c:val>
          <c:extLst>
            <c:ext xmlns:c16="http://schemas.microsoft.com/office/drawing/2014/chart" uri="{C3380CC4-5D6E-409C-BE32-E72D297353CC}">
              <c16:uniqueId val="{00000004-E5C0-4D16-BBD6-A94AF33B342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'F67'!$G$6</c:f>
              <c:strCache>
                <c:ptCount val="1"/>
                <c:pt idx="0">
                  <c:v>Permanentes</c:v>
                </c:pt>
              </c:strCache>
            </c:strRef>
          </c:tx>
          <c:spPr>
            <a:solidFill>
              <a:srgbClr val="FFC000"/>
            </a:solidFill>
            <a:ln>
              <a:noFill/>
            </a:ln>
            <a:effectLst/>
          </c:spPr>
          <c:invertIfNegative val="0"/>
          <c:dLbls>
            <c:dLbl>
              <c:idx val="0"/>
              <c:layout>
                <c:manualLayout>
                  <c:x val="-4.5477644966279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1-4627-B4C1-43B439B4E51D}"/>
                </c:ext>
              </c:extLst>
            </c:dLbl>
            <c:dLbl>
              <c:idx val="1"/>
              <c:layout>
                <c:manualLayout>
                  <c:x val="3.0721099382761796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1-4627-B4C1-43B439B4E51D}"/>
                </c:ext>
              </c:extLst>
            </c:dLbl>
            <c:dLbl>
              <c:idx val="2"/>
              <c:layout>
                <c:manualLayout>
                  <c:x val="3.44065302319672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1-4627-B4C1-43B439B4E51D}"/>
                </c:ext>
              </c:extLst>
            </c:dLbl>
            <c:dLbl>
              <c:idx val="3"/>
              <c:layout>
                <c:manualLayout>
                  <c:x val="-3.07459038584571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1-4627-B4C1-43B439B4E51D}"/>
                </c:ext>
              </c:extLst>
            </c:dLbl>
            <c:dLbl>
              <c:idx val="4"/>
              <c:layout>
                <c:manualLayout>
                  <c:x val="-1.9880031035843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1-4627-B4C1-43B439B4E51D}"/>
                </c:ext>
              </c:extLst>
            </c:dLbl>
            <c:dLbl>
              <c:idx val="5"/>
              <c:layout>
                <c:manualLayout>
                  <c:x val="-2.69278295630026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1-4627-B4C1-43B439B4E51D}"/>
                </c:ext>
              </c:extLst>
            </c:dLbl>
            <c:dLbl>
              <c:idx val="6"/>
              <c:layout>
                <c:manualLayout>
                  <c:x val="3.9148117506666205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1-4627-B4C1-43B439B4E51D}"/>
                </c:ext>
              </c:extLst>
            </c:dLbl>
            <c:dLbl>
              <c:idx val="7"/>
              <c:layout>
                <c:manualLayout>
                  <c:x val="-2.32375588161005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11-4627-B4C1-43B439B4E51D}"/>
                </c:ext>
              </c:extLst>
            </c:dLbl>
            <c:dLbl>
              <c:idx val="8"/>
              <c:layout>
                <c:manualLayout>
                  <c:x val="-2.92434181172495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11-4627-B4C1-43B439B4E51D}"/>
                </c:ext>
              </c:extLst>
            </c:dLbl>
            <c:dLbl>
              <c:idx val="9"/>
              <c:layout>
                <c:manualLayout>
                  <c:x val="4.839338083491256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11-4627-B4C1-43B439B4E51D}"/>
                </c:ext>
              </c:extLst>
            </c:dLbl>
            <c:dLbl>
              <c:idx val="10"/>
              <c:layout>
                <c:manualLayout>
                  <c:x val="-2.778282774047863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11-4627-B4C1-43B439B4E51D}"/>
                </c:ext>
              </c:extLst>
            </c:dLbl>
            <c:dLbl>
              <c:idx val="11"/>
              <c:layout>
                <c:manualLayout>
                  <c:x val="-4.1239104558427393E-2"/>
                  <c:y val="-1.97761064459058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11-4627-B4C1-43B439B4E51D}"/>
                </c:ext>
              </c:extLst>
            </c:dLbl>
            <c:dLbl>
              <c:idx val="12"/>
              <c:layout>
                <c:manualLayout>
                  <c:x val="-2.7070304051448113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11-4627-B4C1-43B439B4E51D}"/>
                </c:ext>
              </c:extLst>
            </c:dLbl>
            <c:dLbl>
              <c:idx val="13"/>
              <c:layout>
                <c:manualLayout>
                  <c:x val="-3.789019784594303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11-4627-B4C1-43B439B4E51D}"/>
                </c:ext>
              </c:extLst>
            </c:dLbl>
            <c:dLbl>
              <c:idx val="14"/>
              <c:layout>
                <c:manualLayout>
                  <c:x val="-3.482654260395570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11-4627-B4C1-43B439B4E51D}"/>
                </c:ext>
              </c:extLst>
            </c:dLbl>
            <c:dLbl>
              <c:idx val="15"/>
              <c:layout>
                <c:manualLayout>
                  <c:x val="-4.68140617177704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11-4627-B4C1-43B439B4E51D}"/>
                </c:ext>
              </c:extLst>
            </c:dLbl>
            <c:dLbl>
              <c:idx val="16"/>
              <c:layout>
                <c:manualLayout>
                  <c:x val="-2.43094449091082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11-4627-B4C1-43B439B4E51D}"/>
                </c:ext>
              </c:extLst>
            </c:dLbl>
            <c:dLbl>
              <c:idx val="17"/>
              <c:layout>
                <c:manualLayout>
                  <c:x val="-4.2874687486293257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11-4627-B4C1-43B439B4E51D}"/>
                </c:ext>
              </c:extLst>
            </c:dLbl>
            <c:dLbl>
              <c:idx val="18"/>
              <c:layout>
                <c:manualLayout>
                  <c:x val="-2.233476664886996E-2"/>
                  <c:y val="1.55717373662315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11-4627-B4C1-43B439B4E51D}"/>
                </c:ext>
              </c:extLst>
            </c:dLbl>
            <c:dLbl>
              <c:idx val="19"/>
              <c:layout>
                <c:manualLayout>
                  <c:x val="-6.77702137571067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11-4627-B4C1-43B439B4E51D}"/>
                </c:ext>
              </c:extLst>
            </c:dLbl>
            <c:dLbl>
              <c:idx val="20"/>
              <c:layout>
                <c:manualLayout>
                  <c:x val="-3.72935292080263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11-4627-B4C1-43B439B4E51D}"/>
                </c:ext>
              </c:extLst>
            </c:dLbl>
            <c:dLbl>
              <c:idx val="21"/>
              <c:layout>
                <c:manualLayout>
                  <c:x val="-7.0088676000611069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11-4627-B4C1-43B439B4E51D}"/>
                </c:ext>
              </c:extLst>
            </c:dLbl>
            <c:dLbl>
              <c:idx val="22"/>
              <c:layout>
                <c:manualLayout>
                  <c:x val="-7.1504648570490881E-2"/>
                  <c:y val="-1.977610644590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11-4627-B4C1-43B439B4E51D}"/>
                </c:ext>
              </c:extLst>
            </c:dLbl>
            <c:dLbl>
              <c:idx val="23"/>
              <c:layout>
                <c:manualLayout>
                  <c:x val="-6.728894642989484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11-4627-B4C1-43B439B4E51D}"/>
                </c:ext>
              </c:extLst>
            </c:dLbl>
            <c:dLbl>
              <c:idx val="24"/>
              <c:layout>
                <c:manualLayout>
                  <c:x val="-5.18519414795869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11-4627-B4C1-43B439B4E51D}"/>
                </c:ext>
              </c:extLst>
            </c:dLbl>
            <c:dLbl>
              <c:idx val="25"/>
              <c:layout>
                <c:manualLayout>
                  <c:x val="-7.77031962986882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F11-4627-B4C1-43B439B4E51D}"/>
                </c:ext>
              </c:extLst>
            </c:dLbl>
            <c:dLbl>
              <c:idx val="26"/>
              <c:layout>
                <c:manualLayout>
                  <c:x val="-0.1061191431566115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F11-4627-B4C1-43B439B4E51D}"/>
                </c:ext>
              </c:extLst>
            </c:dLbl>
            <c:dLbl>
              <c:idx val="27"/>
              <c:layout>
                <c:manualLayout>
                  <c:x val="-7.03854222281376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F11-4627-B4C1-43B439B4E51D}"/>
                </c:ext>
              </c:extLst>
            </c:dLbl>
            <c:dLbl>
              <c:idx val="28"/>
              <c:layout>
                <c:manualLayout>
                  <c:x val="-0.1235648568978373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F11-4627-B4C1-43B439B4E51D}"/>
                </c:ext>
              </c:extLst>
            </c:dLbl>
            <c:dLbl>
              <c:idx val="29"/>
              <c:layout>
                <c:manualLayout>
                  <c:x val="-0.1376926695211980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F11-4627-B4C1-43B439B4E51D}"/>
                </c:ext>
              </c:extLst>
            </c:dLbl>
            <c:dLbl>
              <c:idx val="30"/>
              <c:layout>
                <c:manualLayout>
                  <c:x val="-0.195127584240688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F11-4627-B4C1-43B439B4E51D}"/>
                </c:ext>
              </c:extLst>
            </c:dLbl>
            <c:dLbl>
              <c:idx val="31"/>
              <c:layout>
                <c:manualLayout>
                  <c:x val="-0.12121932147659228"/>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F11-4627-B4C1-43B439B4E5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Aguascalientes</c:v>
                </c:pt>
                <c:pt idx="1">
                  <c:v>Nayarit</c:v>
                </c:pt>
                <c:pt idx="2">
                  <c:v>Tlaxcala</c:v>
                </c:pt>
                <c:pt idx="3">
                  <c:v>Campeche</c:v>
                </c:pt>
                <c:pt idx="4">
                  <c:v>Yucatán</c:v>
                </c:pt>
                <c:pt idx="5">
                  <c:v>Zacatecas</c:v>
                </c:pt>
                <c:pt idx="6">
                  <c:v>Tamaulipas</c:v>
                </c:pt>
                <c:pt idx="7">
                  <c:v>Colima</c:v>
                </c:pt>
                <c:pt idx="8">
                  <c:v>Morelos</c:v>
                </c:pt>
                <c:pt idx="9">
                  <c:v>Chiapas</c:v>
                </c:pt>
                <c:pt idx="10">
                  <c:v>Oaxaca</c:v>
                </c:pt>
                <c:pt idx="11">
                  <c:v>Hidalgo</c:v>
                </c:pt>
                <c:pt idx="12">
                  <c:v>Guerrero</c:v>
                </c:pt>
                <c:pt idx="13">
                  <c:v>San Luis Potosí</c:v>
                </c:pt>
                <c:pt idx="14">
                  <c:v>Tabasco</c:v>
                </c:pt>
                <c:pt idx="15">
                  <c:v>Durango</c:v>
                </c:pt>
                <c:pt idx="16">
                  <c:v>Quintana Roo</c:v>
                </c:pt>
                <c:pt idx="17">
                  <c:v>Baja California Sur</c:v>
                </c:pt>
                <c:pt idx="18">
                  <c:v>Sonora</c:v>
                </c:pt>
                <c:pt idx="19">
                  <c:v>Querétaro</c:v>
                </c:pt>
                <c:pt idx="20">
                  <c:v>Michoacán</c:v>
                </c:pt>
                <c:pt idx="21">
                  <c:v>Coahuila</c:v>
                </c:pt>
                <c:pt idx="22">
                  <c:v>Guanajuato</c:v>
                </c:pt>
                <c:pt idx="23">
                  <c:v>Puebla</c:v>
                </c:pt>
                <c:pt idx="24">
                  <c:v>Veracruz</c:v>
                </c:pt>
                <c:pt idx="25">
                  <c:v>Chihuahua</c:v>
                </c:pt>
                <c:pt idx="26">
                  <c:v>Baja California</c:v>
                </c:pt>
                <c:pt idx="27">
                  <c:v>Sinaloa</c:v>
                </c:pt>
                <c:pt idx="28">
                  <c:v>Estado de México</c:v>
                </c:pt>
                <c:pt idx="29">
                  <c:v>Jalisco</c:v>
                </c:pt>
                <c:pt idx="30">
                  <c:v>Nuevo León</c:v>
                </c:pt>
                <c:pt idx="31">
                  <c:v>Ciudad de México</c:v>
                </c:pt>
              </c:strCache>
            </c:strRef>
          </c:cat>
          <c:val>
            <c:numRef>
              <c:f>'F67'!$G$7:$G$38</c:f>
              <c:numCache>
                <c:formatCode>#,##0</c:formatCode>
                <c:ptCount val="32"/>
                <c:pt idx="0">
                  <c:v>-2377</c:v>
                </c:pt>
                <c:pt idx="1">
                  <c:v>794</c:v>
                </c:pt>
                <c:pt idx="2">
                  <c:v>1100</c:v>
                </c:pt>
                <c:pt idx="3">
                  <c:v>147</c:v>
                </c:pt>
                <c:pt idx="4">
                  <c:v>221</c:v>
                </c:pt>
                <c:pt idx="5">
                  <c:v>581</c:v>
                </c:pt>
                <c:pt idx="6">
                  <c:v>1646</c:v>
                </c:pt>
                <c:pt idx="7">
                  <c:v>598</c:v>
                </c:pt>
                <c:pt idx="8">
                  <c:v>841</c:v>
                </c:pt>
                <c:pt idx="9">
                  <c:v>2549</c:v>
                </c:pt>
                <c:pt idx="10">
                  <c:v>677</c:v>
                </c:pt>
                <c:pt idx="11">
                  <c:v>1398</c:v>
                </c:pt>
                <c:pt idx="12">
                  <c:v>597</c:v>
                </c:pt>
                <c:pt idx="13">
                  <c:v>1669</c:v>
                </c:pt>
                <c:pt idx="14">
                  <c:v>1325</c:v>
                </c:pt>
                <c:pt idx="15">
                  <c:v>2671</c:v>
                </c:pt>
                <c:pt idx="16">
                  <c:v>287</c:v>
                </c:pt>
                <c:pt idx="17">
                  <c:v>2013</c:v>
                </c:pt>
                <c:pt idx="18">
                  <c:v>-137</c:v>
                </c:pt>
                <c:pt idx="19">
                  <c:v>4377</c:v>
                </c:pt>
                <c:pt idx="20">
                  <c:v>1602</c:v>
                </c:pt>
                <c:pt idx="21">
                  <c:v>4853</c:v>
                </c:pt>
                <c:pt idx="22">
                  <c:v>5012</c:v>
                </c:pt>
                <c:pt idx="23">
                  <c:v>4970</c:v>
                </c:pt>
                <c:pt idx="24">
                  <c:v>3021</c:v>
                </c:pt>
                <c:pt idx="25">
                  <c:v>5708</c:v>
                </c:pt>
                <c:pt idx="26">
                  <c:v>9330</c:v>
                </c:pt>
                <c:pt idx="27">
                  <c:v>5102</c:v>
                </c:pt>
                <c:pt idx="28">
                  <c:v>10259</c:v>
                </c:pt>
                <c:pt idx="29">
                  <c:v>12061</c:v>
                </c:pt>
                <c:pt idx="30">
                  <c:v>18510</c:v>
                </c:pt>
                <c:pt idx="31">
                  <c:v>10427</c:v>
                </c:pt>
              </c:numCache>
            </c:numRef>
          </c:val>
          <c:extLst>
            <c:ext xmlns:c16="http://schemas.microsoft.com/office/drawing/2014/chart" uri="{C3380CC4-5D6E-409C-BE32-E72D297353CC}">
              <c16:uniqueId val="{00000020-9F11-4627-B4C1-43B439B4E51D}"/>
            </c:ext>
          </c:extLst>
        </c:ser>
        <c:ser>
          <c:idx val="1"/>
          <c:order val="1"/>
          <c:tx>
            <c:strRef>
              <c:f>'F67'!$H$6</c:f>
              <c:strCache>
                <c:ptCount val="1"/>
                <c:pt idx="0">
                  <c:v>Eventuales</c:v>
                </c:pt>
              </c:strCache>
            </c:strRef>
          </c:tx>
          <c:spPr>
            <a:solidFill>
              <a:srgbClr val="7C878E"/>
            </a:solidFill>
            <a:ln>
              <a:noFill/>
            </a:ln>
            <a:effectLst/>
          </c:spPr>
          <c:invertIfNegative val="0"/>
          <c:dLbls>
            <c:dLbl>
              <c:idx val="0"/>
              <c:layout>
                <c:manualLayout>
                  <c:x val="3.8258635058101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F11-4627-B4C1-43B439B4E51D}"/>
                </c:ext>
              </c:extLst>
            </c:dLbl>
            <c:dLbl>
              <c:idx val="3"/>
              <c:layout>
                <c:manualLayout>
                  <c:x val="2.94483575353426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F11-4627-B4C1-43B439B4E51D}"/>
                </c:ext>
              </c:extLst>
            </c:dLbl>
            <c:dLbl>
              <c:idx val="4"/>
              <c:layout>
                <c:manualLayout>
                  <c:x val="2.72870407201767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F11-4627-B4C1-43B439B4E51D}"/>
                </c:ext>
              </c:extLst>
            </c:dLbl>
            <c:dLbl>
              <c:idx val="5"/>
              <c:layout>
                <c:manualLayout>
                  <c:x val="3.35187114982357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F11-4627-B4C1-43B439B4E51D}"/>
                </c:ext>
              </c:extLst>
            </c:dLbl>
            <c:dLbl>
              <c:idx val="7"/>
              <c:layout>
                <c:manualLayout>
                  <c:x val="3.03538721450275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F11-4627-B4C1-43B439B4E51D}"/>
                </c:ext>
              </c:extLst>
            </c:dLbl>
            <c:dLbl>
              <c:idx val="8"/>
              <c:layout>
                <c:manualLayout>
                  <c:x val="4.17321691362748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F11-4627-B4C1-43B439B4E51D}"/>
                </c:ext>
              </c:extLst>
            </c:dLbl>
            <c:dLbl>
              <c:idx val="10"/>
              <c:layout>
                <c:manualLayout>
                  <c:x val="4.420490311886032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F11-4627-B4C1-43B439B4E51D}"/>
                </c:ext>
              </c:extLst>
            </c:dLbl>
            <c:dLbl>
              <c:idx val="11"/>
              <c:layout>
                <c:manualLayout>
                  <c:x val="3.5562812041060446E-2"/>
                  <c:y val="-3.9552212891810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F11-4627-B4C1-43B439B4E51D}"/>
                </c:ext>
              </c:extLst>
            </c:dLbl>
            <c:dLbl>
              <c:idx val="12"/>
              <c:layout>
                <c:manualLayout>
                  <c:x val="4.5294333841018435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F11-4627-B4C1-43B439B4E51D}"/>
                </c:ext>
              </c:extLst>
            </c:dLbl>
            <c:dLbl>
              <c:idx val="13"/>
              <c:layout>
                <c:manualLayout>
                  <c:x val="3.411114522566775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F11-4627-B4C1-43B439B4E51D}"/>
                </c:ext>
              </c:extLst>
            </c:dLbl>
            <c:dLbl>
              <c:idx val="14"/>
              <c:layout>
                <c:manualLayout>
                  <c:x val="4.153312834349960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F11-4627-B4C1-43B439B4E51D}"/>
                </c:ext>
              </c:extLst>
            </c:dLbl>
            <c:dLbl>
              <c:idx val="15"/>
              <c:layout>
                <c:manualLayout>
                  <c:x val="2.57968059700138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F11-4627-B4C1-43B439B4E51D}"/>
                </c:ext>
              </c:extLst>
            </c:dLbl>
            <c:dLbl>
              <c:idx val="16"/>
              <c:layout>
                <c:manualLayout>
                  <c:x val="5.06998945809782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F11-4627-B4C1-43B439B4E51D}"/>
                </c:ext>
              </c:extLst>
            </c:dLbl>
            <c:dLbl>
              <c:idx val="17"/>
              <c:layout>
                <c:manualLayout>
                  <c:x val="3.4919408141010418E-2"/>
                  <c:y val="-7.2511552642008285E-17"/>
                </c:manualLayout>
              </c:layout>
              <c:tx>
                <c:rich>
                  <a:bodyPr/>
                  <a:lstStyle/>
                  <a:p>
                    <a:r>
                      <a:rPr lang="en-US"/>
                      <a:t>211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F11-4627-B4C1-43B439B4E51D}"/>
                </c:ext>
              </c:extLst>
            </c:dLbl>
            <c:dLbl>
              <c:idx val="18"/>
              <c:layout>
                <c:manualLayout>
                  <c:x val="6.985681465158030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F11-4627-B4C1-43B439B4E51D}"/>
                </c:ext>
              </c:extLst>
            </c:dLbl>
            <c:dLbl>
              <c:idx val="19"/>
              <c:layout>
                <c:manualLayout>
                  <c:x val="3.19410560959267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F11-4627-B4C1-43B439B4E51D}"/>
                </c:ext>
              </c:extLst>
            </c:dLbl>
            <c:dLbl>
              <c:idx val="20"/>
              <c:layout>
                <c:manualLayout>
                  <c:x val="6.11498386952845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F11-4627-B4C1-43B439B4E51D}"/>
                </c:ext>
              </c:extLst>
            </c:dLbl>
            <c:dLbl>
              <c:idx val="21"/>
              <c:layout>
                <c:manualLayout>
                  <c:x val="3.3731062009676772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F11-4627-B4C1-43B439B4E51D}"/>
                </c:ext>
              </c:extLst>
            </c:dLbl>
            <c:dLbl>
              <c:idx val="22"/>
              <c:layout>
                <c:manualLayout>
                  <c:x val="3.830310161818954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F11-4627-B4C1-43B439B4E51D}"/>
                </c:ext>
              </c:extLst>
            </c:dLbl>
            <c:dLbl>
              <c:idx val="23"/>
              <c:layout>
                <c:manualLayout>
                  <c:x val="3.8748372206282557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F11-4627-B4C1-43B439B4E51D}"/>
                </c:ext>
              </c:extLst>
            </c:dLbl>
            <c:dLbl>
              <c:idx val="24"/>
              <c:layout>
                <c:manualLayout>
                  <c:x val="5.50995128340474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F11-4627-B4C1-43B439B4E51D}"/>
                </c:ext>
              </c:extLst>
            </c:dLbl>
            <c:dLbl>
              <c:idx val="25"/>
              <c:layout>
                <c:manualLayout>
                  <c:x val="3.78221367845836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F11-4627-B4C1-43B439B4E51D}"/>
                </c:ext>
              </c:extLst>
            </c:dLbl>
            <c:dLbl>
              <c:idx val="26"/>
              <c:layout>
                <c:manualLayout>
                  <c:x val="4.90021492170709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F11-4627-B4C1-43B439B4E51D}"/>
                </c:ext>
              </c:extLst>
            </c:dLbl>
            <c:dLbl>
              <c:idx val="27"/>
              <c:layout>
                <c:manualLayout>
                  <c:x val="0.1083813415893921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F11-4627-B4C1-43B439B4E51D}"/>
                </c:ext>
              </c:extLst>
            </c:dLbl>
            <c:dLbl>
              <c:idx val="28"/>
              <c:layout>
                <c:manualLayout>
                  <c:x val="7.38648549316288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F11-4627-B4C1-43B439B4E51D}"/>
                </c:ext>
              </c:extLst>
            </c:dLbl>
            <c:dLbl>
              <c:idx val="29"/>
              <c:layout>
                <c:manualLayout>
                  <c:x val="8.57543661170862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F11-4627-B4C1-43B439B4E51D}"/>
                </c:ext>
              </c:extLst>
            </c:dLbl>
            <c:dLbl>
              <c:idx val="30"/>
              <c:layout>
                <c:manualLayout>
                  <c:x val="3.8362239118170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F11-4627-B4C1-43B439B4E51D}"/>
                </c:ext>
              </c:extLst>
            </c:dLbl>
            <c:dLbl>
              <c:idx val="31"/>
              <c:layout>
                <c:manualLayout>
                  <c:x val="0.2641431641738673"/>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F11-4627-B4C1-43B439B4E5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Aguascalientes</c:v>
                </c:pt>
                <c:pt idx="1">
                  <c:v>Nayarit</c:v>
                </c:pt>
                <c:pt idx="2">
                  <c:v>Tlaxcala</c:v>
                </c:pt>
                <c:pt idx="3">
                  <c:v>Campeche</c:v>
                </c:pt>
                <c:pt idx="4">
                  <c:v>Yucatán</c:v>
                </c:pt>
                <c:pt idx="5">
                  <c:v>Zacatecas</c:v>
                </c:pt>
                <c:pt idx="6">
                  <c:v>Tamaulipas</c:v>
                </c:pt>
                <c:pt idx="7">
                  <c:v>Colima</c:v>
                </c:pt>
                <c:pt idx="8">
                  <c:v>Morelos</c:v>
                </c:pt>
                <c:pt idx="9">
                  <c:v>Chiapas</c:v>
                </c:pt>
                <c:pt idx="10">
                  <c:v>Oaxaca</c:v>
                </c:pt>
                <c:pt idx="11">
                  <c:v>Hidalgo</c:v>
                </c:pt>
                <c:pt idx="12">
                  <c:v>Guerrero</c:v>
                </c:pt>
                <c:pt idx="13">
                  <c:v>San Luis Potosí</c:v>
                </c:pt>
                <c:pt idx="14">
                  <c:v>Tabasco</c:v>
                </c:pt>
                <c:pt idx="15">
                  <c:v>Durango</c:v>
                </c:pt>
                <c:pt idx="16">
                  <c:v>Quintana Roo</c:v>
                </c:pt>
                <c:pt idx="17">
                  <c:v>Baja California Sur</c:v>
                </c:pt>
                <c:pt idx="18">
                  <c:v>Sonora</c:v>
                </c:pt>
                <c:pt idx="19">
                  <c:v>Querétaro</c:v>
                </c:pt>
                <c:pt idx="20">
                  <c:v>Michoacán</c:v>
                </c:pt>
                <c:pt idx="21">
                  <c:v>Coahuila</c:v>
                </c:pt>
                <c:pt idx="22">
                  <c:v>Guanajuato</c:v>
                </c:pt>
                <c:pt idx="23">
                  <c:v>Puebla</c:v>
                </c:pt>
                <c:pt idx="24">
                  <c:v>Veracruz</c:v>
                </c:pt>
                <c:pt idx="25">
                  <c:v>Chihuahua</c:v>
                </c:pt>
                <c:pt idx="26">
                  <c:v>Baja California</c:v>
                </c:pt>
                <c:pt idx="27">
                  <c:v>Sinaloa</c:v>
                </c:pt>
                <c:pt idx="28">
                  <c:v>Estado de México</c:v>
                </c:pt>
                <c:pt idx="29">
                  <c:v>Jalisco</c:v>
                </c:pt>
                <c:pt idx="30">
                  <c:v>Nuevo León</c:v>
                </c:pt>
                <c:pt idx="31">
                  <c:v>Ciudad de México</c:v>
                </c:pt>
              </c:strCache>
            </c:strRef>
          </c:cat>
          <c:val>
            <c:numRef>
              <c:f>'F67'!$H$7:$H$38</c:f>
              <c:numCache>
                <c:formatCode>#,##0</c:formatCode>
                <c:ptCount val="32"/>
                <c:pt idx="0">
                  <c:v>1279</c:v>
                </c:pt>
                <c:pt idx="1">
                  <c:v>-457</c:v>
                </c:pt>
                <c:pt idx="2">
                  <c:v>-292</c:v>
                </c:pt>
                <c:pt idx="3">
                  <c:v>864</c:v>
                </c:pt>
                <c:pt idx="4">
                  <c:v>837</c:v>
                </c:pt>
                <c:pt idx="5">
                  <c:v>674</c:v>
                </c:pt>
                <c:pt idx="6">
                  <c:v>-311</c:v>
                </c:pt>
                <c:pt idx="7">
                  <c:v>750</c:v>
                </c:pt>
                <c:pt idx="8">
                  <c:v>1022</c:v>
                </c:pt>
                <c:pt idx="9">
                  <c:v>-258</c:v>
                </c:pt>
                <c:pt idx="10">
                  <c:v>1731</c:v>
                </c:pt>
                <c:pt idx="11">
                  <c:v>1192</c:v>
                </c:pt>
                <c:pt idx="12">
                  <c:v>2069</c:v>
                </c:pt>
                <c:pt idx="13">
                  <c:v>1029</c:v>
                </c:pt>
                <c:pt idx="14">
                  <c:v>1431</c:v>
                </c:pt>
                <c:pt idx="15">
                  <c:v>454</c:v>
                </c:pt>
                <c:pt idx="16">
                  <c:v>3323</c:v>
                </c:pt>
                <c:pt idx="17">
                  <c:v>1694</c:v>
                </c:pt>
                <c:pt idx="18">
                  <c:v>5474</c:v>
                </c:pt>
                <c:pt idx="19">
                  <c:v>1001</c:v>
                </c:pt>
                <c:pt idx="20">
                  <c:v>4065</c:v>
                </c:pt>
                <c:pt idx="21">
                  <c:v>1202</c:v>
                </c:pt>
                <c:pt idx="22">
                  <c:v>1284</c:v>
                </c:pt>
                <c:pt idx="23">
                  <c:v>1334</c:v>
                </c:pt>
                <c:pt idx="24">
                  <c:v>3817</c:v>
                </c:pt>
                <c:pt idx="25">
                  <c:v>1230</c:v>
                </c:pt>
                <c:pt idx="26">
                  <c:v>2701</c:v>
                </c:pt>
                <c:pt idx="27">
                  <c:v>9584</c:v>
                </c:pt>
                <c:pt idx="28">
                  <c:v>5277</c:v>
                </c:pt>
                <c:pt idx="29">
                  <c:v>6612</c:v>
                </c:pt>
                <c:pt idx="30">
                  <c:v>1722</c:v>
                </c:pt>
                <c:pt idx="31">
                  <c:v>26475</c:v>
                </c:pt>
              </c:numCache>
            </c:numRef>
          </c:val>
          <c:extLst>
            <c:ext xmlns:c16="http://schemas.microsoft.com/office/drawing/2014/chart" uri="{C3380CC4-5D6E-409C-BE32-E72D297353CC}">
              <c16:uniqueId val="{0000003D-9F11-4627-B4C1-43B439B4E51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8958-40EF-94FC-16978C2ADB28}"/>
              </c:ext>
            </c:extLst>
          </c:dPt>
          <c:dPt>
            <c:idx val="7"/>
            <c:invertIfNegative val="0"/>
            <c:bubble3D val="0"/>
            <c:extLst>
              <c:ext xmlns:c16="http://schemas.microsoft.com/office/drawing/2014/chart" uri="{C3380CC4-5D6E-409C-BE32-E72D297353CC}">
                <c16:uniqueId val="{00000002-8958-40EF-94FC-16978C2ADB2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'F68-71'!$B$7:$B$26</c:f>
              <c:strCache>
                <c:ptCount val="20"/>
                <c:pt idx="0">
                  <c:v>Tuxcacuesco</c:v>
                </c:pt>
                <c:pt idx="1">
                  <c:v>Poncitlán</c:v>
                </c:pt>
                <c:pt idx="2">
                  <c:v>Zapotlán del Rey</c:v>
                </c:pt>
                <c:pt idx="3">
                  <c:v>Tomatlán</c:v>
                </c:pt>
                <c:pt idx="4">
                  <c:v>Tepatitlán de Morelos</c:v>
                </c:pt>
                <c:pt idx="5">
                  <c:v>Magdalena</c:v>
                </c:pt>
                <c:pt idx="6">
                  <c:v>Zapotlanejo</c:v>
                </c:pt>
                <c:pt idx="7">
                  <c:v>Tizapán el Alto</c:v>
                </c:pt>
                <c:pt idx="8">
                  <c:v>La Barca</c:v>
                </c:pt>
                <c:pt idx="9">
                  <c:v>La Huerta</c:v>
                </c:pt>
                <c:pt idx="10">
                  <c:v>Jesús María</c:v>
                </c:pt>
                <c:pt idx="11">
                  <c:v>El Grullo</c:v>
                </c:pt>
                <c:pt idx="12">
                  <c:v>Jalostotitlán</c:v>
                </c:pt>
                <c:pt idx="13">
                  <c:v>Acatic</c:v>
                </c:pt>
                <c:pt idx="14">
                  <c:v>San Julián</c:v>
                </c:pt>
                <c:pt idx="15">
                  <c:v>San Sebastián del Oeste</c:v>
                </c:pt>
                <c:pt idx="16">
                  <c:v>Tolimán</c:v>
                </c:pt>
                <c:pt idx="17">
                  <c:v>Teocuitatlán de Corona</c:v>
                </c:pt>
                <c:pt idx="18">
                  <c:v>San Juanito de Escobedo</c:v>
                </c:pt>
                <c:pt idx="19">
                  <c:v>Cihuatlán</c:v>
                </c:pt>
              </c:strCache>
            </c:strRef>
          </c:cat>
          <c:val>
            <c:numRef>
              <c:f>'F68-71'!$G$7:$G$26</c:f>
              <c:numCache>
                <c:formatCode>#,##0</c:formatCode>
                <c:ptCount val="20"/>
                <c:pt idx="0">
                  <c:v>-178</c:v>
                </c:pt>
                <c:pt idx="1">
                  <c:v>-145</c:v>
                </c:pt>
                <c:pt idx="2">
                  <c:v>-107</c:v>
                </c:pt>
                <c:pt idx="3">
                  <c:v>-95</c:v>
                </c:pt>
                <c:pt idx="4">
                  <c:v>-69</c:v>
                </c:pt>
                <c:pt idx="5">
                  <c:v>-61</c:v>
                </c:pt>
                <c:pt idx="6">
                  <c:v>-40</c:v>
                </c:pt>
                <c:pt idx="7">
                  <c:v>-32</c:v>
                </c:pt>
                <c:pt idx="8">
                  <c:v>-29</c:v>
                </c:pt>
                <c:pt idx="9">
                  <c:v>-26</c:v>
                </c:pt>
                <c:pt idx="10">
                  <c:v>-25</c:v>
                </c:pt>
                <c:pt idx="11">
                  <c:v>-17</c:v>
                </c:pt>
                <c:pt idx="12">
                  <c:v>-14</c:v>
                </c:pt>
                <c:pt idx="13">
                  <c:v>-12</c:v>
                </c:pt>
                <c:pt idx="14">
                  <c:v>-10</c:v>
                </c:pt>
                <c:pt idx="15">
                  <c:v>-10</c:v>
                </c:pt>
                <c:pt idx="16">
                  <c:v>-10</c:v>
                </c:pt>
                <c:pt idx="17">
                  <c:v>-8</c:v>
                </c:pt>
                <c:pt idx="18">
                  <c:v>-7</c:v>
                </c:pt>
                <c:pt idx="19">
                  <c:v>-6</c:v>
                </c:pt>
              </c:numCache>
            </c:numRef>
          </c:val>
          <c:extLst>
            <c:ext xmlns:c16="http://schemas.microsoft.com/office/drawing/2014/chart" uri="{C3380CC4-5D6E-409C-BE32-E72D297353CC}">
              <c16:uniqueId val="{00000003-8958-40EF-94FC-16978C2ADB2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'F68-71'!$H$6</c:f>
              <c:strCache>
                <c:ptCount val="1"/>
                <c:pt idx="0">
                  <c:v>Permanentes</c:v>
                </c:pt>
              </c:strCache>
            </c:strRef>
          </c:tx>
          <c:spPr>
            <a:solidFill>
              <a:srgbClr val="FFC000"/>
            </a:solidFill>
            <a:ln>
              <a:noFill/>
            </a:ln>
            <a:effectLst/>
          </c:spPr>
          <c:invertIfNegative val="0"/>
          <c:dLbls>
            <c:dLbl>
              <c:idx val="0"/>
              <c:layout>
                <c:manualLayout>
                  <c:x val="4.22193602693602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65-4F96-BE45-3CFD8204D2A6}"/>
                </c:ext>
              </c:extLst>
            </c:dLbl>
            <c:dLbl>
              <c:idx val="2"/>
              <c:layout>
                <c:manualLayout>
                  <c:x val="0.13942542087542073"/>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65-4F96-BE45-3CFD8204D2A6}"/>
                </c:ext>
              </c:extLst>
            </c:dLbl>
            <c:dLbl>
              <c:idx val="3"/>
              <c:layout>
                <c:manualLayout>
                  <c:x val="6.7705387205387199E-2"/>
                  <c:y val="-2.6131687242797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65-4F96-BE45-3CFD8204D2A6}"/>
                </c:ext>
              </c:extLst>
            </c:dLbl>
            <c:dLbl>
              <c:idx val="4"/>
              <c:layout>
                <c:manualLayout>
                  <c:x val="-0.1618582491582491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65-4F96-BE45-3CFD8204D2A6}"/>
                </c:ext>
              </c:extLst>
            </c:dLbl>
            <c:dLbl>
              <c:idx val="5"/>
              <c:layout>
                <c:manualLayout>
                  <c:x val="2.47331649831649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65-4F96-BE45-3CFD8204D2A6}"/>
                </c:ext>
              </c:extLst>
            </c:dLbl>
            <c:dLbl>
              <c:idx val="6"/>
              <c:layout>
                <c:manualLayout>
                  <c:x val="4.48493265993265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65-4F96-BE45-3CFD8204D2A6}"/>
                </c:ext>
              </c:extLst>
            </c:dLbl>
            <c:dLbl>
              <c:idx val="7"/>
              <c:layout>
                <c:manualLayout>
                  <c:x val="5.2477946127946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65-4F96-BE45-3CFD8204D2A6}"/>
                </c:ext>
              </c:extLst>
            </c:dLbl>
            <c:dLbl>
              <c:idx val="8"/>
              <c:layout>
                <c:manualLayout>
                  <c:x val="4.2711279461279464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65-4F96-BE45-3CFD8204D2A6}"/>
                </c:ext>
              </c:extLst>
            </c:dLbl>
            <c:dLbl>
              <c:idx val="9"/>
              <c:layout>
                <c:manualLayout>
                  <c:x val="4.43875420875419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65-4F96-BE45-3CFD8204D2A6}"/>
                </c:ext>
              </c:extLst>
            </c:dLbl>
            <c:dLbl>
              <c:idx val="10"/>
              <c:layout>
                <c:manualLayout>
                  <c:x val="-4.5641245791245788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65-4F96-BE45-3CFD8204D2A6}"/>
                </c:ext>
              </c:extLst>
            </c:dLbl>
            <c:dLbl>
              <c:idx val="11"/>
              <c:layout>
                <c:manualLayout>
                  <c:x val="4.1034848484848487E-2"/>
                  <c:y val="-2.61316872427978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65-4F96-BE45-3CFD8204D2A6}"/>
                </c:ext>
              </c:extLst>
            </c:dLbl>
            <c:dLbl>
              <c:idx val="12"/>
              <c:layout>
                <c:manualLayout>
                  <c:x val="3.6036026936026935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65-4F96-BE45-3CFD8204D2A6}"/>
                </c:ext>
              </c:extLst>
            </c:dLbl>
            <c:dLbl>
              <c:idx val="14"/>
              <c:layout>
                <c:manualLayout>
                  <c:x val="-3.64267676767677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65-4F96-BE45-3CFD8204D2A6}"/>
                </c:ext>
              </c:extLst>
            </c:dLbl>
            <c:dLbl>
              <c:idx val="16"/>
              <c:layout>
                <c:manualLayout>
                  <c:x val="2.35486531986531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65-4F96-BE45-3CFD8204D2A6}"/>
                </c:ext>
              </c:extLst>
            </c:dLbl>
            <c:dLbl>
              <c:idx val="18"/>
              <c:layout>
                <c:manualLayout>
                  <c:x val="2.0687878787878786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65-4F96-BE45-3CFD8204D2A6}"/>
                </c:ext>
              </c:extLst>
            </c:dLbl>
            <c:dLbl>
              <c:idx val="19"/>
              <c:layout>
                <c:manualLayout>
                  <c:x val="3.49723905723905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E65-4F96-BE45-3CFD8204D2A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'F68-71'!$B$7:$B$26</c:f>
              <c:strCache>
                <c:ptCount val="20"/>
                <c:pt idx="0">
                  <c:v>Tuxcacuesco</c:v>
                </c:pt>
                <c:pt idx="1">
                  <c:v>Poncitlán</c:v>
                </c:pt>
                <c:pt idx="2">
                  <c:v>Zapotlán del Rey</c:v>
                </c:pt>
                <c:pt idx="3">
                  <c:v>Tomatlán</c:v>
                </c:pt>
                <c:pt idx="4">
                  <c:v>Tepatitlán de Morelos</c:v>
                </c:pt>
                <c:pt idx="5">
                  <c:v>Magdalena</c:v>
                </c:pt>
                <c:pt idx="6">
                  <c:v>Zapotlanejo</c:v>
                </c:pt>
                <c:pt idx="7">
                  <c:v>Tizapán el Alto</c:v>
                </c:pt>
                <c:pt idx="8">
                  <c:v>La Barca</c:v>
                </c:pt>
                <c:pt idx="9">
                  <c:v>La Huerta</c:v>
                </c:pt>
                <c:pt idx="10">
                  <c:v>Jesús María</c:v>
                </c:pt>
                <c:pt idx="11">
                  <c:v>El Grullo</c:v>
                </c:pt>
                <c:pt idx="12">
                  <c:v>Jalostotitlán</c:v>
                </c:pt>
                <c:pt idx="13">
                  <c:v>Acatic</c:v>
                </c:pt>
                <c:pt idx="14">
                  <c:v>San Julián</c:v>
                </c:pt>
                <c:pt idx="15">
                  <c:v>San Sebastián del Oeste</c:v>
                </c:pt>
                <c:pt idx="16">
                  <c:v>Tolimán</c:v>
                </c:pt>
                <c:pt idx="17">
                  <c:v>Teocuitatlán de Corona</c:v>
                </c:pt>
                <c:pt idx="18">
                  <c:v>San Juanito de Escobedo</c:v>
                </c:pt>
                <c:pt idx="19">
                  <c:v>Cihuatlán</c:v>
                </c:pt>
              </c:strCache>
            </c:strRef>
          </c:cat>
          <c:val>
            <c:numRef>
              <c:f>'F68-71'!$H$7:$H$26</c:f>
              <c:numCache>
                <c:formatCode>#,##0</c:formatCode>
                <c:ptCount val="20"/>
                <c:pt idx="0">
                  <c:v>-14</c:v>
                </c:pt>
                <c:pt idx="1">
                  <c:v>-2</c:v>
                </c:pt>
                <c:pt idx="2">
                  <c:v>-98</c:v>
                </c:pt>
                <c:pt idx="3">
                  <c:v>-34</c:v>
                </c:pt>
                <c:pt idx="4">
                  <c:v>-115</c:v>
                </c:pt>
                <c:pt idx="5">
                  <c:v>-8</c:v>
                </c:pt>
                <c:pt idx="6">
                  <c:v>-19</c:v>
                </c:pt>
                <c:pt idx="7">
                  <c:v>-27</c:v>
                </c:pt>
                <c:pt idx="8">
                  <c:v>-19</c:v>
                </c:pt>
                <c:pt idx="9">
                  <c:v>-23</c:v>
                </c:pt>
                <c:pt idx="10">
                  <c:v>-25</c:v>
                </c:pt>
                <c:pt idx="11">
                  <c:v>-15</c:v>
                </c:pt>
                <c:pt idx="12">
                  <c:v>-12</c:v>
                </c:pt>
                <c:pt idx="13">
                  <c:v>-7</c:v>
                </c:pt>
                <c:pt idx="14">
                  <c:v>-10</c:v>
                </c:pt>
                <c:pt idx="15">
                  <c:v>3</c:v>
                </c:pt>
                <c:pt idx="16">
                  <c:v>-9</c:v>
                </c:pt>
                <c:pt idx="17">
                  <c:v>1</c:v>
                </c:pt>
                <c:pt idx="18">
                  <c:v>-6</c:v>
                </c:pt>
                <c:pt idx="19">
                  <c:v>12</c:v>
                </c:pt>
              </c:numCache>
            </c:numRef>
          </c:val>
          <c:extLst>
            <c:ext xmlns:c16="http://schemas.microsoft.com/office/drawing/2014/chart" uri="{C3380CC4-5D6E-409C-BE32-E72D297353CC}">
              <c16:uniqueId val="{00000010-CE65-4F96-BE45-3CFD8204D2A6}"/>
            </c:ext>
          </c:extLst>
        </c:ser>
        <c:ser>
          <c:idx val="1"/>
          <c:order val="1"/>
          <c:tx>
            <c:strRef>
              <c:f>'F68-71'!$I$6</c:f>
              <c:strCache>
                <c:ptCount val="1"/>
                <c:pt idx="0">
                  <c:v>Eventuales</c:v>
                </c:pt>
              </c:strCache>
            </c:strRef>
          </c:tx>
          <c:spPr>
            <a:solidFill>
              <a:srgbClr val="7C878E"/>
            </a:solidFill>
            <a:ln>
              <a:noFill/>
            </a:ln>
            <a:effectLst/>
          </c:spPr>
          <c:invertIfNegative val="0"/>
          <c:dLbls>
            <c:dLbl>
              <c:idx val="0"/>
              <c:layout>
                <c:manualLayout>
                  <c:x val="-0.2184031986531986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65-4F96-BE45-3CFD8204D2A6}"/>
                </c:ext>
              </c:extLst>
            </c:dLbl>
            <c:dLbl>
              <c:idx val="1"/>
              <c:layout>
                <c:manualLayout>
                  <c:x val="-0.20051582491582495"/>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65-4F96-BE45-3CFD8204D2A6}"/>
                </c:ext>
              </c:extLst>
            </c:dLbl>
            <c:dLbl>
              <c:idx val="2"/>
              <c:layout>
                <c:manualLayout>
                  <c:x val="-2.3548653198653197E-2"/>
                  <c:y val="-2.6129629629628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E65-4F96-BE45-3CFD8204D2A6}"/>
                </c:ext>
              </c:extLst>
            </c:dLbl>
            <c:dLbl>
              <c:idx val="3"/>
              <c:layout>
                <c:manualLayout>
                  <c:x val="-9.1314141414141417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E65-4F96-BE45-3CFD8204D2A6}"/>
                </c:ext>
              </c:extLst>
            </c:dLbl>
            <c:dLbl>
              <c:idx val="4"/>
              <c:layout>
                <c:manualLayout>
                  <c:x val="6.94405723905723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E65-4F96-BE45-3CFD8204D2A6}"/>
                </c:ext>
              </c:extLst>
            </c:dLbl>
            <c:dLbl>
              <c:idx val="5"/>
              <c:layout>
                <c:manualLayout>
                  <c:x val="-8.1547474747474827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E65-4F96-BE45-3CFD8204D2A6}"/>
                </c:ext>
              </c:extLst>
            </c:dLbl>
            <c:dLbl>
              <c:idx val="6"/>
              <c:layout>
                <c:manualLayout>
                  <c:x val="-4.67563973063973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E65-4F96-BE45-3CFD8204D2A6}"/>
                </c:ext>
              </c:extLst>
            </c:dLbl>
            <c:dLbl>
              <c:idx val="7"/>
              <c:layout>
                <c:manualLayout>
                  <c:x val="-2.18722222222223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E65-4F96-BE45-3CFD8204D2A6}"/>
                </c:ext>
              </c:extLst>
            </c:dLbl>
            <c:dLbl>
              <c:idx val="8"/>
              <c:layout>
                <c:manualLayout>
                  <c:x val="-3.19907407407408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E65-4F96-BE45-3CFD8204D2A6}"/>
                </c:ext>
              </c:extLst>
            </c:dLbl>
            <c:dLbl>
              <c:idx val="10"/>
              <c:layout>
                <c:manualLayout>
                  <c:x val="7.4777777777776206E-3"/>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E65-4F96-BE45-3CFD8204D2A6}"/>
                </c:ext>
              </c:extLst>
            </c:dLbl>
            <c:dLbl>
              <c:idx val="13"/>
              <c:layout>
                <c:manualLayout>
                  <c:x val="-2.1872390572390571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65-4F96-BE45-3CFD8204D2A6}"/>
                </c:ext>
              </c:extLst>
            </c:dLbl>
            <c:dLbl>
              <c:idx val="14"/>
              <c:layout>
                <c:manualLayout>
                  <c:x val="2.03060606060604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E65-4F96-BE45-3CFD8204D2A6}"/>
                </c:ext>
              </c:extLst>
            </c:dLbl>
            <c:dLbl>
              <c:idx val="15"/>
              <c:layout>
                <c:manualLayout>
                  <c:x val="-3.6989562289562371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E65-4F96-BE45-3CFD8204D2A6}"/>
                </c:ext>
              </c:extLst>
            </c:dLbl>
            <c:dLbl>
              <c:idx val="17"/>
              <c:layout>
                <c:manualLayout>
                  <c:x val="-1.71345117845118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E65-4F96-BE45-3CFD8204D2A6}"/>
                </c:ext>
              </c:extLst>
            </c:dLbl>
            <c:dLbl>
              <c:idx val="18"/>
              <c:layout>
                <c:manualLayout>
                  <c:x val="-9.5057239057239843E-3"/>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E65-4F96-BE45-3CFD8204D2A6}"/>
                </c:ext>
              </c:extLst>
            </c:dLbl>
            <c:dLbl>
              <c:idx val="19"/>
              <c:layout>
                <c:manualLayout>
                  <c:x val="-3.74814814814814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E65-4F96-BE45-3CFD8204D2A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'F68-71'!$B$7:$B$26</c:f>
              <c:strCache>
                <c:ptCount val="20"/>
                <c:pt idx="0">
                  <c:v>Tuxcacuesco</c:v>
                </c:pt>
                <c:pt idx="1">
                  <c:v>Poncitlán</c:v>
                </c:pt>
                <c:pt idx="2">
                  <c:v>Zapotlán del Rey</c:v>
                </c:pt>
                <c:pt idx="3">
                  <c:v>Tomatlán</c:v>
                </c:pt>
                <c:pt idx="4">
                  <c:v>Tepatitlán de Morelos</c:v>
                </c:pt>
                <c:pt idx="5">
                  <c:v>Magdalena</c:v>
                </c:pt>
                <c:pt idx="6">
                  <c:v>Zapotlanejo</c:v>
                </c:pt>
                <c:pt idx="7">
                  <c:v>Tizapán el Alto</c:v>
                </c:pt>
                <c:pt idx="8">
                  <c:v>La Barca</c:v>
                </c:pt>
                <c:pt idx="9">
                  <c:v>La Huerta</c:v>
                </c:pt>
                <c:pt idx="10">
                  <c:v>Jesús María</c:v>
                </c:pt>
                <c:pt idx="11">
                  <c:v>El Grullo</c:v>
                </c:pt>
                <c:pt idx="12">
                  <c:v>Jalostotitlán</c:v>
                </c:pt>
                <c:pt idx="13">
                  <c:v>Acatic</c:v>
                </c:pt>
                <c:pt idx="14">
                  <c:v>San Julián</c:v>
                </c:pt>
                <c:pt idx="15">
                  <c:v>San Sebastián del Oeste</c:v>
                </c:pt>
                <c:pt idx="16">
                  <c:v>Tolimán</c:v>
                </c:pt>
                <c:pt idx="17">
                  <c:v>Teocuitatlán de Corona</c:v>
                </c:pt>
                <c:pt idx="18">
                  <c:v>San Juanito de Escobedo</c:v>
                </c:pt>
                <c:pt idx="19">
                  <c:v>Cihuatlán</c:v>
                </c:pt>
              </c:strCache>
            </c:strRef>
          </c:cat>
          <c:val>
            <c:numRef>
              <c:f>'F68-71'!$I$7:$I$26</c:f>
              <c:numCache>
                <c:formatCode>#,##0</c:formatCode>
                <c:ptCount val="20"/>
                <c:pt idx="0">
                  <c:v>-164</c:v>
                </c:pt>
                <c:pt idx="1">
                  <c:v>-143</c:v>
                </c:pt>
                <c:pt idx="2">
                  <c:v>-9</c:v>
                </c:pt>
                <c:pt idx="3">
                  <c:v>-61</c:v>
                </c:pt>
                <c:pt idx="4">
                  <c:v>46</c:v>
                </c:pt>
                <c:pt idx="5">
                  <c:v>-53</c:v>
                </c:pt>
                <c:pt idx="6">
                  <c:v>-21</c:v>
                </c:pt>
                <c:pt idx="7">
                  <c:v>-5</c:v>
                </c:pt>
                <c:pt idx="8">
                  <c:v>-10</c:v>
                </c:pt>
                <c:pt idx="9">
                  <c:v>-3</c:v>
                </c:pt>
                <c:pt idx="10">
                  <c:v>0</c:v>
                </c:pt>
                <c:pt idx="11">
                  <c:v>-2</c:v>
                </c:pt>
                <c:pt idx="12">
                  <c:v>-2</c:v>
                </c:pt>
                <c:pt idx="13">
                  <c:v>-5</c:v>
                </c:pt>
                <c:pt idx="14">
                  <c:v>0</c:v>
                </c:pt>
                <c:pt idx="15">
                  <c:v>-13</c:v>
                </c:pt>
                <c:pt idx="16">
                  <c:v>-1</c:v>
                </c:pt>
                <c:pt idx="17">
                  <c:v>-9</c:v>
                </c:pt>
                <c:pt idx="18">
                  <c:v>-1</c:v>
                </c:pt>
                <c:pt idx="19">
                  <c:v>-18</c:v>
                </c:pt>
              </c:numCache>
            </c:numRef>
          </c:val>
          <c:extLst>
            <c:ext xmlns:c16="http://schemas.microsoft.com/office/drawing/2014/chart" uri="{C3380CC4-5D6E-409C-BE32-E72D297353CC}">
              <c16:uniqueId val="{00000021-CE65-4F96-BE45-3CFD8204D2A6}"/>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6133-4792-B8DF-A69DDC29A235}"/>
              </c:ext>
            </c:extLst>
          </c:dPt>
          <c:dPt>
            <c:idx val="19"/>
            <c:invertIfNegative val="0"/>
            <c:bubble3D val="0"/>
            <c:spPr>
              <a:solidFill>
                <a:srgbClr val="FFC000"/>
              </a:solidFill>
              <a:ln>
                <a:noFill/>
              </a:ln>
              <a:effectLst/>
            </c:spPr>
            <c:extLst>
              <c:ext xmlns:c16="http://schemas.microsoft.com/office/drawing/2014/chart" uri="{C3380CC4-5D6E-409C-BE32-E72D297353CC}">
                <c16:uniqueId val="{00000002-6133-4792-B8DF-A69DDC29A23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'F68-71'!$B$112:$B$131</c:f>
              <c:strCache>
                <c:ptCount val="20"/>
                <c:pt idx="0">
                  <c:v>Tequila</c:v>
                </c:pt>
                <c:pt idx="1">
                  <c:v>Zapotiltic</c:v>
                </c:pt>
                <c:pt idx="2">
                  <c:v>Acatlán de Juárez</c:v>
                </c:pt>
                <c:pt idx="3">
                  <c:v>Arandas</c:v>
                </c:pt>
                <c:pt idx="4">
                  <c:v>Tuxpan</c:v>
                </c:pt>
                <c:pt idx="5">
                  <c:v>San Gabriel</c:v>
                </c:pt>
                <c:pt idx="6">
                  <c:v>Zacoalco de Torres</c:v>
                </c:pt>
                <c:pt idx="7">
                  <c:v>Tapalpa</c:v>
                </c:pt>
                <c:pt idx="8">
                  <c:v>Ocotlán</c:v>
                </c:pt>
                <c:pt idx="9">
                  <c:v>Lagos de Moreno</c:v>
                </c:pt>
                <c:pt idx="10">
                  <c:v>Ameca</c:v>
                </c:pt>
                <c:pt idx="11">
                  <c:v>Tonalá</c:v>
                </c:pt>
                <c:pt idx="12">
                  <c:v>El Salto</c:v>
                </c:pt>
                <c:pt idx="13">
                  <c:v>Jocotepec</c:v>
                </c:pt>
                <c:pt idx="14">
                  <c:v>Tlajomulco de Zúñiga</c:v>
                </c:pt>
                <c:pt idx="15">
                  <c:v>Zapotlán el Grande</c:v>
                </c:pt>
                <c:pt idx="16">
                  <c:v>Puerto Vallarta</c:v>
                </c:pt>
                <c:pt idx="17">
                  <c:v>Tlaquepaque</c:v>
                </c:pt>
                <c:pt idx="18">
                  <c:v>Zapopan</c:v>
                </c:pt>
                <c:pt idx="19">
                  <c:v>Guadalajara</c:v>
                </c:pt>
              </c:strCache>
            </c:strRef>
          </c:cat>
          <c:val>
            <c:numRef>
              <c:f>'F68-71'!$G$112:$G$131</c:f>
              <c:numCache>
                <c:formatCode>#,##0</c:formatCode>
                <c:ptCount val="20"/>
                <c:pt idx="0">
                  <c:v>99</c:v>
                </c:pt>
                <c:pt idx="1">
                  <c:v>139</c:v>
                </c:pt>
                <c:pt idx="2">
                  <c:v>170</c:v>
                </c:pt>
                <c:pt idx="3">
                  <c:v>187</c:v>
                </c:pt>
                <c:pt idx="4">
                  <c:v>215</c:v>
                </c:pt>
                <c:pt idx="5">
                  <c:v>223</c:v>
                </c:pt>
                <c:pt idx="6">
                  <c:v>264</c:v>
                </c:pt>
                <c:pt idx="7">
                  <c:v>277</c:v>
                </c:pt>
                <c:pt idx="8">
                  <c:v>344</c:v>
                </c:pt>
                <c:pt idx="9">
                  <c:v>352</c:v>
                </c:pt>
                <c:pt idx="10">
                  <c:v>361</c:v>
                </c:pt>
                <c:pt idx="11">
                  <c:v>416</c:v>
                </c:pt>
                <c:pt idx="12">
                  <c:v>423</c:v>
                </c:pt>
                <c:pt idx="13">
                  <c:v>658</c:v>
                </c:pt>
                <c:pt idx="14">
                  <c:v>751</c:v>
                </c:pt>
                <c:pt idx="15">
                  <c:v>1421</c:v>
                </c:pt>
                <c:pt idx="16">
                  <c:v>1588</c:v>
                </c:pt>
                <c:pt idx="17">
                  <c:v>2181</c:v>
                </c:pt>
                <c:pt idx="18">
                  <c:v>3778</c:v>
                </c:pt>
                <c:pt idx="19">
                  <c:v>4583</c:v>
                </c:pt>
              </c:numCache>
            </c:numRef>
          </c:val>
          <c:extLst>
            <c:ext xmlns:c16="http://schemas.microsoft.com/office/drawing/2014/chart" uri="{C3380CC4-5D6E-409C-BE32-E72D297353CC}">
              <c16:uniqueId val="{00000003-6133-4792-B8DF-A69DDC29A23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'F68-71'!$H$6</c:f>
              <c:strCache>
                <c:ptCount val="1"/>
                <c:pt idx="0">
                  <c:v>Permanentes</c:v>
                </c:pt>
              </c:strCache>
            </c:strRef>
          </c:tx>
          <c:spPr>
            <a:solidFill>
              <a:srgbClr val="FFC000"/>
            </a:solidFill>
            <a:ln>
              <a:noFill/>
            </a:ln>
            <a:effectLst/>
          </c:spPr>
          <c:invertIfNegative val="0"/>
          <c:dLbls>
            <c:dLbl>
              <c:idx val="0"/>
              <c:layout>
                <c:manualLayout>
                  <c:x val="3.5325420875420878E-2"/>
                  <c:y val="2.46707818930031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2E-44E5-A1B5-E3A42834DC0A}"/>
                </c:ext>
              </c:extLst>
            </c:dLbl>
            <c:dLbl>
              <c:idx val="1"/>
              <c:layout>
                <c:manualLayout>
                  <c:x val="-1.7136195286195286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2E-44E5-A1B5-E3A42834DC0A}"/>
                </c:ext>
              </c:extLst>
            </c:dLbl>
            <c:dLbl>
              <c:idx val="2"/>
              <c:layout>
                <c:manualLayout>
                  <c:x val="4.1621043771043732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E-44E5-A1B5-E3A42834DC0A}"/>
                </c:ext>
              </c:extLst>
            </c:dLbl>
            <c:dLbl>
              <c:idx val="3"/>
              <c:layout>
                <c:manualLayout>
                  <c:x val="3.9295286195286196E-2"/>
                  <c:y val="-3.02119341563786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E-44E5-A1B5-E3A42834DC0A}"/>
                </c:ext>
              </c:extLst>
            </c:dLbl>
            <c:dLbl>
              <c:idx val="4"/>
              <c:layout>
                <c:manualLayout>
                  <c:x val="-2.0233164983165023E-2"/>
                  <c:y val="2.62345679012345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E-44E5-A1B5-E3A42834DC0A}"/>
                </c:ext>
              </c:extLst>
            </c:dLbl>
            <c:dLbl>
              <c:idx val="5"/>
              <c:layout>
                <c:manualLayout>
                  <c:x val="-2.007188552188552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2E-44E5-A1B5-E3A42834DC0A}"/>
                </c:ext>
              </c:extLst>
            </c:dLbl>
            <c:dLbl>
              <c:idx val="6"/>
              <c:layout>
                <c:manualLayout>
                  <c:x val="-2.506750841750845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2E-44E5-A1B5-E3A42834DC0A}"/>
                </c:ext>
              </c:extLst>
            </c:dLbl>
            <c:dLbl>
              <c:idx val="7"/>
              <c:layout>
                <c:manualLayout>
                  <c:x val="-1.976868686868687E-2"/>
                  <c:y val="8.23045267393896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2E-44E5-A1B5-E3A42834DC0A}"/>
                </c:ext>
              </c:extLst>
            </c:dLbl>
            <c:dLbl>
              <c:idx val="8"/>
              <c:layout>
                <c:manualLayout>
                  <c:x val="-5.0081313131313129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2E-44E5-A1B5-E3A42834DC0A}"/>
                </c:ext>
              </c:extLst>
            </c:dLbl>
            <c:dLbl>
              <c:idx val="9"/>
              <c:layout>
                <c:manualLayout>
                  <c:x val="-3.5728282828282831E-2"/>
                  <c:y val="8.2304526748971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2E-44E5-A1B5-E3A42834DC0A}"/>
                </c:ext>
              </c:extLst>
            </c:dLbl>
            <c:dLbl>
              <c:idx val="10"/>
              <c:layout>
                <c:manualLayout>
                  <c:x val="-4.782693602693603E-2"/>
                  <c:y val="-2.613168724279835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2E-44E5-A1B5-E3A42834DC0A}"/>
                </c:ext>
              </c:extLst>
            </c:dLbl>
            <c:dLbl>
              <c:idx val="11"/>
              <c:layout>
                <c:manualLayout>
                  <c:x val="-4.9523232323232323E-2"/>
                  <c:y val="6.17283950569376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2E-44E5-A1B5-E3A42834DC0A}"/>
                </c:ext>
              </c:extLst>
            </c:dLbl>
            <c:dLbl>
              <c:idx val="12"/>
              <c:layout>
                <c:manualLayout>
                  <c:x val="-2.2729966329966329E-2"/>
                  <c:y val="2.057613168245204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2E-44E5-A1B5-E3A42834DC0A}"/>
                </c:ext>
              </c:extLst>
            </c:dLbl>
            <c:dLbl>
              <c:idx val="13"/>
              <c:layout>
                <c:manualLayout>
                  <c:x val="-3.15771043771043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2E-44E5-A1B5-E3A42834DC0A}"/>
                </c:ext>
              </c:extLst>
            </c:dLbl>
            <c:dLbl>
              <c:idx val="14"/>
              <c:layout>
                <c:manualLayout>
                  <c:x val="-7.0556228956228997E-2"/>
                  <c:y val="4.082304526748971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2E-44E5-A1B5-E3A42834DC0A}"/>
                </c:ext>
              </c:extLst>
            </c:dLbl>
            <c:dLbl>
              <c:idx val="15"/>
              <c:layout>
                <c:manualLayout>
                  <c:x val="-4.1137542087542091E-2"/>
                  <c:y val="-4.078189300411522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2E-44E5-A1B5-E3A42834DC0A}"/>
                </c:ext>
              </c:extLst>
            </c:dLbl>
            <c:dLbl>
              <c:idx val="16"/>
              <c:layout>
                <c:manualLayout>
                  <c:x val="-5.1864478114478155E-2"/>
                  <c:y val="4.08436213991769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2E-44E5-A1B5-E3A42834DC0A}"/>
                </c:ext>
              </c:extLst>
            </c:dLbl>
            <c:dLbl>
              <c:idx val="17"/>
              <c:layout>
                <c:manualLayout>
                  <c:x val="-0.12929511784511788"/>
                  <c:y val="-2.20473251028806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2E-44E5-A1B5-E3A42834DC0A}"/>
                </c:ext>
              </c:extLst>
            </c:dLbl>
            <c:dLbl>
              <c:idx val="18"/>
              <c:layout>
                <c:manualLayout>
                  <c:x val="-0.22773198653198656"/>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2E-44E5-A1B5-E3A42834DC0A}"/>
                </c:ext>
              </c:extLst>
            </c:dLbl>
            <c:dLbl>
              <c:idx val="19"/>
              <c:layout>
                <c:manualLayout>
                  <c:x val="-0.34574326599326599"/>
                  <c:y val="1.46913580246913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2E-44E5-A1B5-E3A42834DC0A}"/>
                </c:ext>
              </c:extLst>
            </c:dLbl>
            <c:dLbl>
              <c:idx val="20"/>
              <c:layout>
                <c:manualLayout>
                  <c:x val="3.4275985663082355E-2"/>
                  <c:y val="-4.04219867454634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2E-44E5-A1B5-E3A42834DC0A}"/>
                </c:ext>
              </c:extLst>
            </c:dLbl>
            <c:dLbl>
              <c:idx val="21"/>
              <c:layout>
                <c:manualLayout>
                  <c:x val="3.258422939068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2E-44E5-A1B5-E3A42834DC0A}"/>
                </c:ext>
              </c:extLst>
            </c:dLbl>
            <c:dLbl>
              <c:idx val="22"/>
              <c:layout>
                <c:manualLayout>
                  <c:x val="3.450681003584221E-2"/>
                  <c:y val="-4.04219867454634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2E-44E5-A1B5-E3A42834DC0A}"/>
                </c:ext>
              </c:extLst>
            </c:dLbl>
            <c:dLbl>
              <c:idx val="23"/>
              <c:layout>
                <c:manualLayout>
                  <c:x val="3.6403046594982162E-2"/>
                  <c:y val="-2.2048611111111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2E-44E5-A1B5-E3A42834DC0A}"/>
                </c:ext>
              </c:extLst>
            </c:dLbl>
            <c:dLbl>
              <c:idx val="24"/>
              <c:layout>
                <c:manualLayout>
                  <c:x val="6.73715053763439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2E-44E5-A1B5-E3A42834DC0A}"/>
                </c:ext>
              </c:extLst>
            </c:dLbl>
            <c:dLbl>
              <c:idx val="25"/>
              <c:layout>
                <c:manualLayout>
                  <c:x val="6.171218637992823E-2"/>
                  <c:y val="-2.20486111111115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2E-44E5-A1B5-E3A42834DC0A}"/>
                </c:ext>
              </c:extLst>
            </c:dLbl>
            <c:dLbl>
              <c:idx val="26"/>
              <c:layout>
                <c:manualLayout>
                  <c:x val="5.59091397849462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2E-44E5-A1B5-E3A42834DC0A}"/>
                </c:ext>
              </c:extLst>
            </c:dLbl>
            <c:dLbl>
              <c:idx val="27"/>
              <c:layout>
                <c:manualLayout>
                  <c:x val="7.00569892473117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2E-44E5-A1B5-E3A42834DC0A}"/>
                </c:ext>
              </c:extLst>
            </c:dLbl>
            <c:dLbl>
              <c:idx val="28"/>
              <c:layout>
                <c:manualLayout>
                  <c:x val="6.99758064516129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2E-44E5-A1B5-E3A42834DC0A}"/>
                </c:ext>
              </c:extLst>
            </c:dLbl>
            <c:dLbl>
              <c:idx val="29"/>
              <c:layout>
                <c:manualLayout>
                  <c:x val="6.64686379928315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2E-44E5-A1B5-E3A42834DC0A}"/>
                </c:ext>
              </c:extLst>
            </c:dLbl>
            <c:dLbl>
              <c:idx val="30"/>
              <c:layout>
                <c:manualLayout>
                  <c:x val="7.8100358422939067E-2"/>
                  <c:y val="-2.2048611111111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32E-44E5-A1B5-E3A42834DC0A}"/>
                </c:ext>
              </c:extLst>
            </c:dLbl>
            <c:dLbl>
              <c:idx val="31"/>
              <c:layout>
                <c:manualLayout>
                  <c:x val="0.153300179211469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32E-44E5-A1B5-E3A42834DC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'F68-71'!$B$112:$B$131</c:f>
              <c:strCache>
                <c:ptCount val="20"/>
                <c:pt idx="0">
                  <c:v>Tequila</c:v>
                </c:pt>
                <c:pt idx="1">
                  <c:v>Zapotiltic</c:v>
                </c:pt>
                <c:pt idx="2">
                  <c:v>Acatlán de Juárez</c:v>
                </c:pt>
                <c:pt idx="3">
                  <c:v>Arandas</c:v>
                </c:pt>
                <c:pt idx="4">
                  <c:v>Tuxpan</c:v>
                </c:pt>
                <c:pt idx="5">
                  <c:v>San Gabriel</c:v>
                </c:pt>
                <c:pt idx="6">
                  <c:v>Zacoalco de Torres</c:v>
                </c:pt>
                <c:pt idx="7">
                  <c:v>Tapalpa</c:v>
                </c:pt>
                <c:pt idx="8">
                  <c:v>Ocotlán</c:v>
                </c:pt>
                <c:pt idx="9">
                  <c:v>Lagos de Moreno</c:v>
                </c:pt>
                <c:pt idx="10">
                  <c:v>Ameca</c:v>
                </c:pt>
                <c:pt idx="11">
                  <c:v>Tonalá</c:v>
                </c:pt>
                <c:pt idx="12">
                  <c:v>El Salto</c:v>
                </c:pt>
                <c:pt idx="13">
                  <c:v>Jocotepec</c:v>
                </c:pt>
                <c:pt idx="14">
                  <c:v>Tlajomulco de Zúñiga</c:v>
                </c:pt>
                <c:pt idx="15">
                  <c:v>Zapotlán el Grande</c:v>
                </c:pt>
                <c:pt idx="16">
                  <c:v>Puerto Vallarta</c:v>
                </c:pt>
                <c:pt idx="17">
                  <c:v>Tlaquepaque</c:v>
                </c:pt>
                <c:pt idx="18">
                  <c:v>Zapopan</c:v>
                </c:pt>
                <c:pt idx="19">
                  <c:v>Guadalajara</c:v>
                </c:pt>
              </c:strCache>
            </c:strRef>
          </c:cat>
          <c:val>
            <c:numRef>
              <c:f>'F68-71'!$H$112:$H$131</c:f>
              <c:numCache>
                <c:formatCode>#,##0</c:formatCode>
                <c:ptCount val="20"/>
                <c:pt idx="0">
                  <c:v>178</c:v>
                </c:pt>
                <c:pt idx="1">
                  <c:v>17</c:v>
                </c:pt>
                <c:pt idx="2">
                  <c:v>258</c:v>
                </c:pt>
                <c:pt idx="3">
                  <c:v>216</c:v>
                </c:pt>
                <c:pt idx="4">
                  <c:v>46</c:v>
                </c:pt>
                <c:pt idx="5">
                  <c:v>18</c:v>
                </c:pt>
                <c:pt idx="6">
                  <c:v>36</c:v>
                </c:pt>
                <c:pt idx="7">
                  <c:v>82</c:v>
                </c:pt>
                <c:pt idx="8">
                  <c:v>316</c:v>
                </c:pt>
                <c:pt idx="9">
                  <c:v>221</c:v>
                </c:pt>
                <c:pt idx="10">
                  <c:v>359</c:v>
                </c:pt>
                <c:pt idx="11">
                  <c:v>348</c:v>
                </c:pt>
                <c:pt idx="12">
                  <c:v>16</c:v>
                </c:pt>
                <c:pt idx="13">
                  <c:v>133</c:v>
                </c:pt>
                <c:pt idx="14">
                  <c:v>601</c:v>
                </c:pt>
                <c:pt idx="15">
                  <c:v>254</c:v>
                </c:pt>
                <c:pt idx="16">
                  <c:v>294</c:v>
                </c:pt>
                <c:pt idx="17">
                  <c:v>1353</c:v>
                </c:pt>
                <c:pt idx="18">
                  <c:v>2653</c:v>
                </c:pt>
                <c:pt idx="19">
                  <c:v>4189</c:v>
                </c:pt>
              </c:numCache>
            </c:numRef>
          </c:val>
          <c:extLst>
            <c:ext xmlns:c16="http://schemas.microsoft.com/office/drawing/2014/chart" uri="{C3380CC4-5D6E-409C-BE32-E72D297353CC}">
              <c16:uniqueId val="{00000020-432E-44E5-A1B5-E3A42834DC0A}"/>
            </c:ext>
          </c:extLst>
        </c:ser>
        <c:ser>
          <c:idx val="1"/>
          <c:order val="1"/>
          <c:tx>
            <c:strRef>
              <c:f>'F68-71'!$I$6</c:f>
              <c:strCache>
                <c:ptCount val="1"/>
                <c:pt idx="0">
                  <c:v>Eventuales</c:v>
                </c:pt>
              </c:strCache>
            </c:strRef>
          </c:tx>
          <c:spPr>
            <a:solidFill>
              <a:srgbClr val="7C878E"/>
            </a:solidFill>
            <a:ln>
              <a:noFill/>
            </a:ln>
            <a:effectLst/>
          </c:spPr>
          <c:invertIfNegative val="0"/>
          <c:dLbls>
            <c:dLbl>
              <c:idx val="0"/>
              <c:layout>
                <c:manualLayout>
                  <c:x val="-2.4142760942760983E-2"/>
                  <c:y val="1.234567901234567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32E-44E5-A1B5-E3A42834DC0A}"/>
                </c:ext>
              </c:extLst>
            </c:dLbl>
            <c:dLbl>
              <c:idx val="1"/>
              <c:layout>
                <c:manualLayout>
                  <c:x val="3.5770370370370369E-2"/>
                  <c:y val="2.61378600823035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32E-44E5-A1B5-E3A42834DC0A}"/>
                </c:ext>
              </c:extLst>
            </c:dLbl>
            <c:dLbl>
              <c:idx val="2"/>
              <c:layout>
                <c:manualLayout>
                  <c:x val="-2.6828619528619528E-2"/>
                  <c:y val="8.230452674897119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32E-44E5-A1B5-E3A42834DC0A}"/>
                </c:ext>
              </c:extLst>
            </c:dLbl>
            <c:dLbl>
              <c:idx val="3"/>
              <c:layout>
                <c:manualLayout>
                  <c:x val="-2.4127946127946127E-2"/>
                  <c:y val="8.230452674897119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32E-44E5-A1B5-E3A42834DC0A}"/>
                </c:ext>
              </c:extLst>
            </c:dLbl>
            <c:dLbl>
              <c:idx val="4"/>
              <c:layout>
                <c:manualLayout>
                  <c:x val="4.0647643097643134E-2"/>
                  <c:y val="6.17283950521468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32E-44E5-A1B5-E3A42834DC0A}"/>
                </c:ext>
              </c:extLst>
            </c:dLbl>
            <c:dLbl>
              <c:idx val="5"/>
              <c:layout>
                <c:manualLayout>
                  <c:x val="3.6847306397306358E-2"/>
                  <c:y val="2.05761316872427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32E-44E5-A1B5-E3A42834DC0A}"/>
                </c:ext>
              </c:extLst>
            </c:dLbl>
            <c:dLbl>
              <c:idx val="6"/>
              <c:layout>
                <c:manualLayout>
                  <c:x val="3.4277777777777699E-2"/>
                  <c:y val="2.05761316776612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32E-44E5-A1B5-E3A42834DC0A}"/>
                </c:ext>
              </c:extLst>
            </c:dLbl>
            <c:dLbl>
              <c:idx val="7"/>
              <c:layout>
                <c:manualLayout>
                  <c:x val="3.3376262626262629E-2"/>
                  <c:y val="3.0216049382715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32E-44E5-A1B5-E3A42834DC0A}"/>
                </c:ext>
              </c:extLst>
            </c:dLbl>
            <c:dLbl>
              <c:idx val="8"/>
              <c:layout>
                <c:manualLayout>
                  <c:x val="2.5632996632996594E-2"/>
                  <c:y val="2.05761316872427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32E-44E5-A1B5-E3A42834DC0A}"/>
                </c:ext>
              </c:extLst>
            </c:dLbl>
            <c:dLbl>
              <c:idx val="9"/>
              <c:layout>
                <c:manualLayout>
                  <c:x val="3.1515319865319906E-2"/>
                  <c:y val="8.230452674897119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32E-44E5-A1B5-E3A42834DC0A}"/>
                </c:ext>
              </c:extLst>
            </c:dLbl>
            <c:dLbl>
              <c:idx val="10"/>
              <c:layout>
                <c:manualLayout>
                  <c:x val="2.1838888888888928E-2"/>
                  <c:y val="2.05761316872427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32E-44E5-A1B5-E3A42834DC0A}"/>
                </c:ext>
              </c:extLst>
            </c:dLbl>
            <c:dLbl>
              <c:idx val="11"/>
              <c:layout>
                <c:manualLayout>
                  <c:x val="2.5255050505050506E-2"/>
                  <c:y val="-1.45884773662599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32E-44E5-A1B5-E3A42834DC0A}"/>
                </c:ext>
              </c:extLst>
            </c:dLbl>
            <c:dLbl>
              <c:idx val="12"/>
              <c:layout>
                <c:manualLayout>
                  <c:x val="5.5931313131313089E-2"/>
                  <c:y val="-2.6129629629629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32E-44E5-A1B5-E3A42834DC0A}"/>
                </c:ext>
              </c:extLst>
            </c:dLbl>
            <c:dLbl>
              <c:idx val="13"/>
              <c:layout>
                <c:manualLayout>
                  <c:x val="6.7631144781144778E-2"/>
                  <c:y val="5.22654320987654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32E-44E5-A1B5-E3A42834DC0A}"/>
                </c:ext>
              </c:extLst>
            </c:dLbl>
            <c:dLbl>
              <c:idx val="14"/>
              <c:layout>
                <c:manualLayout>
                  <c:x val="4.2829966329966329E-2"/>
                  <c:y val="-2.61316872427988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32E-44E5-A1B5-E3A42834DC0A}"/>
                </c:ext>
              </c:extLst>
            </c:dLbl>
            <c:dLbl>
              <c:idx val="15"/>
              <c:layout>
                <c:manualLayout>
                  <c:x val="0.12892154882154883"/>
                  <c:y val="2.351440329218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32E-44E5-A1B5-E3A42834DC0A}"/>
                </c:ext>
              </c:extLst>
            </c:dLbl>
            <c:dLbl>
              <c:idx val="16"/>
              <c:layout>
                <c:manualLayout>
                  <c:x val="0.1297723905723905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32E-44E5-A1B5-E3A42834DC0A}"/>
                </c:ext>
              </c:extLst>
            </c:dLbl>
            <c:dLbl>
              <c:idx val="17"/>
              <c:layout>
                <c:manualLayout>
                  <c:x val="9.0866666666666665E-2"/>
                  <c:y val="3.0216049382716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32E-44E5-A1B5-E3A42834DC0A}"/>
                </c:ext>
              </c:extLst>
            </c:dLbl>
            <c:dLbl>
              <c:idx val="18"/>
              <c:layout>
                <c:manualLayout>
                  <c:x val="0.11435993265993266"/>
                  <c:y val="1.471193415637740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32E-44E5-A1B5-E3A42834DC0A}"/>
                </c:ext>
              </c:extLst>
            </c:dLbl>
            <c:dLbl>
              <c:idx val="19"/>
              <c:layout>
                <c:manualLayout>
                  <c:x val="0.10538535353535337"/>
                  <c:y val="4.11522633744855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32E-44E5-A1B5-E3A42834DC0A}"/>
                </c:ext>
              </c:extLst>
            </c:dLbl>
            <c:dLbl>
              <c:idx val="20"/>
              <c:layout>
                <c:manualLayout>
                  <c:x val="-4.324372759856631E-2"/>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32E-44E5-A1B5-E3A42834DC0A}"/>
                </c:ext>
              </c:extLst>
            </c:dLbl>
            <c:dLbl>
              <c:idx val="21"/>
              <c:layout>
                <c:manualLayout>
                  <c:x val="-5.2347670250896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32E-44E5-A1B5-E3A42834DC0A}"/>
                </c:ext>
              </c:extLst>
            </c:dLbl>
            <c:dLbl>
              <c:idx val="22"/>
              <c:layout>
                <c:manualLayout>
                  <c:x val="-7.5107526881720427E-2"/>
                  <c:y val="-4.04219867454634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32E-44E5-A1B5-E3A42834DC0A}"/>
                </c:ext>
              </c:extLst>
            </c:dLbl>
            <c:dLbl>
              <c:idx val="23"/>
              <c:layout>
                <c:manualLayout>
                  <c:x val="-7.2831541218637996E-2"/>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32E-44E5-A1B5-E3A42834DC0A}"/>
                </c:ext>
              </c:extLst>
            </c:dLbl>
            <c:dLbl>
              <c:idx val="24"/>
              <c:layout>
                <c:manualLayout>
                  <c:x val="-3.6415770609318998E-2"/>
                  <c:y val="-2.204861111111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32E-44E5-A1B5-E3A42834DC0A}"/>
                </c:ext>
              </c:extLst>
            </c:dLbl>
            <c:dLbl>
              <c:idx val="25"/>
              <c:layout>
                <c:manualLayout>
                  <c:x val="-2.958781362007168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32E-44E5-A1B5-E3A42834DC0A}"/>
                </c:ext>
              </c:extLst>
            </c:dLbl>
            <c:dLbl>
              <c:idx val="26"/>
              <c:layout>
                <c:manualLayout>
                  <c:x val="-0.10014336917562724"/>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32E-44E5-A1B5-E3A42834DC0A}"/>
                </c:ext>
              </c:extLst>
            </c:dLbl>
            <c:dLbl>
              <c:idx val="27"/>
              <c:layout>
                <c:manualLayout>
                  <c:x val="-4.0967741935483873E-2"/>
                  <c:y val="2.2050347222222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32E-44E5-A1B5-E3A42834DC0A}"/>
                </c:ext>
              </c:extLst>
            </c:dLbl>
            <c:dLbl>
              <c:idx val="28"/>
              <c:layout>
                <c:manualLayout>
                  <c:x val="-5.234767025089606E-2"/>
                  <c:y val="3.472222222424332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32E-44E5-A1B5-E3A42834DC0A}"/>
                </c:ext>
              </c:extLst>
            </c:dLbl>
            <c:dLbl>
              <c:idx val="29"/>
              <c:layout>
                <c:manualLayout>
                  <c:x val="-0.17069892473118278"/>
                  <c:y val="2.204861111111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32E-44E5-A1B5-E3A42834DC0A}"/>
                </c:ext>
              </c:extLst>
            </c:dLbl>
            <c:dLbl>
              <c:idx val="30"/>
              <c:layout>
                <c:manualLayout>
                  <c:x val="-5.9175627240143372E-2"/>
                  <c:y val="-1.01054966863658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32E-44E5-A1B5-E3A42834DC0A}"/>
                </c:ext>
              </c:extLst>
            </c:dLbl>
            <c:dLbl>
              <c:idx val="31"/>
              <c:layout>
                <c:manualLayout>
                  <c:x val="-4.09677419354839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32E-44E5-A1B5-E3A42834DC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'F68-71'!$B$112:$B$131</c:f>
              <c:strCache>
                <c:ptCount val="20"/>
                <c:pt idx="0">
                  <c:v>Tequila</c:v>
                </c:pt>
                <c:pt idx="1">
                  <c:v>Zapotiltic</c:v>
                </c:pt>
                <c:pt idx="2">
                  <c:v>Acatlán de Juárez</c:v>
                </c:pt>
                <c:pt idx="3">
                  <c:v>Arandas</c:v>
                </c:pt>
                <c:pt idx="4">
                  <c:v>Tuxpan</c:v>
                </c:pt>
                <c:pt idx="5">
                  <c:v>San Gabriel</c:v>
                </c:pt>
                <c:pt idx="6">
                  <c:v>Zacoalco de Torres</c:v>
                </c:pt>
                <c:pt idx="7">
                  <c:v>Tapalpa</c:v>
                </c:pt>
                <c:pt idx="8">
                  <c:v>Ocotlán</c:v>
                </c:pt>
                <c:pt idx="9">
                  <c:v>Lagos de Moreno</c:v>
                </c:pt>
                <c:pt idx="10">
                  <c:v>Ameca</c:v>
                </c:pt>
                <c:pt idx="11">
                  <c:v>Tonalá</c:v>
                </c:pt>
                <c:pt idx="12">
                  <c:v>El Salto</c:v>
                </c:pt>
                <c:pt idx="13">
                  <c:v>Jocotepec</c:v>
                </c:pt>
                <c:pt idx="14">
                  <c:v>Tlajomulco de Zúñiga</c:v>
                </c:pt>
                <c:pt idx="15">
                  <c:v>Zapotlán el Grande</c:v>
                </c:pt>
                <c:pt idx="16">
                  <c:v>Puerto Vallarta</c:v>
                </c:pt>
                <c:pt idx="17">
                  <c:v>Tlaquepaque</c:v>
                </c:pt>
                <c:pt idx="18">
                  <c:v>Zapopan</c:v>
                </c:pt>
                <c:pt idx="19">
                  <c:v>Guadalajara</c:v>
                </c:pt>
              </c:strCache>
            </c:strRef>
          </c:cat>
          <c:val>
            <c:numRef>
              <c:f>'F68-71'!$I$112:$I$131</c:f>
              <c:numCache>
                <c:formatCode>#,##0</c:formatCode>
                <c:ptCount val="20"/>
                <c:pt idx="0">
                  <c:v>-79</c:v>
                </c:pt>
                <c:pt idx="1">
                  <c:v>122</c:v>
                </c:pt>
                <c:pt idx="2">
                  <c:v>-88</c:v>
                </c:pt>
                <c:pt idx="3">
                  <c:v>-29</c:v>
                </c:pt>
                <c:pt idx="4">
                  <c:v>169</c:v>
                </c:pt>
                <c:pt idx="5">
                  <c:v>205</c:v>
                </c:pt>
                <c:pt idx="6">
                  <c:v>228</c:v>
                </c:pt>
                <c:pt idx="7">
                  <c:v>195</c:v>
                </c:pt>
                <c:pt idx="8">
                  <c:v>28</c:v>
                </c:pt>
                <c:pt idx="9">
                  <c:v>131</c:v>
                </c:pt>
                <c:pt idx="10">
                  <c:v>2</c:v>
                </c:pt>
                <c:pt idx="11">
                  <c:v>68</c:v>
                </c:pt>
                <c:pt idx="12">
                  <c:v>407</c:v>
                </c:pt>
                <c:pt idx="13">
                  <c:v>525</c:v>
                </c:pt>
                <c:pt idx="14">
                  <c:v>150</c:v>
                </c:pt>
                <c:pt idx="15">
                  <c:v>1167</c:v>
                </c:pt>
                <c:pt idx="16">
                  <c:v>1294</c:v>
                </c:pt>
                <c:pt idx="17">
                  <c:v>828</c:v>
                </c:pt>
                <c:pt idx="18">
                  <c:v>1125</c:v>
                </c:pt>
                <c:pt idx="19">
                  <c:v>394</c:v>
                </c:pt>
              </c:numCache>
            </c:numRef>
          </c:val>
          <c:extLst>
            <c:ext xmlns:c16="http://schemas.microsoft.com/office/drawing/2014/chart" uri="{C3380CC4-5D6E-409C-BE32-E72D297353CC}">
              <c16:uniqueId val="{00000041-432E-44E5-A1B5-E3A42834DC0A}"/>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500"/>
          <c:min val="-400"/>
        </c:scaling>
        <c:delete val="1"/>
        <c:axPos val="b"/>
        <c:numFmt formatCode="#,##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'F72'!$A$7</c:f>
              <c:strCache>
                <c:ptCount val="1"/>
                <c:pt idx="0">
                  <c:v>2014</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B-4E2B-86BC-8A88CD90FF31}"/>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4B-4E2B-86BC-8A88CD90FF31}"/>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4B-4E2B-86BC-8A88CD90FF31}"/>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4B-4E2B-86BC-8A88CD90FF31}"/>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4-9D4B-4E2B-86BC-8A88CD90FF31}"/>
            </c:ext>
          </c:extLst>
        </c:ser>
        <c:ser>
          <c:idx val="1"/>
          <c:order val="1"/>
          <c:tx>
            <c:strRef>
              <c:f>'F72'!$A$8</c:f>
              <c:strCache>
                <c:ptCount val="1"/>
                <c:pt idx="0">
                  <c:v>2015</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5-9D4B-4E2B-86BC-8A88CD90FF31}"/>
            </c:ext>
          </c:extLst>
        </c:ser>
        <c:ser>
          <c:idx val="2"/>
          <c:order val="2"/>
          <c:tx>
            <c:strRef>
              <c:f>'F72'!$A$9</c:f>
              <c:strCache>
                <c:ptCount val="1"/>
                <c:pt idx="0">
                  <c:v>2016</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9D4B-4E2B-86BC-8A88CD90FF31}"/>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7-9D4B-4E2B-86BC-8A88CD90FF31}"/>
            </c:ext>
          </c:extLst>
        </c:ser>
        <c:ser>
          <c:idx val="3"/>
          <c:order val="3"/>
          <c:tx>
            <c:strRef>
              <c:f>'F72'!$A$10</c:f>
              <c:strCache>
                <c:ptCount val="1"/>
                <c:pt idx="0">
                  <c:v>2017</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8-9D4B-4E2B-86BC-8A88CD90FF31}"/>
            </c:ext>
          </c:extLst>
        </c:ser>
        <c:ser>
          <c:idx val="4"/>
          <c:order val="4"/>
          <c:tx>
            <c:strRef>
              <c:f>'F72'!$A$11</c:f>
              <c:strCache>
                <c:ptCount val="1"/>
                <c:pt idx="0">
                  <c:v>2018</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9-9D4B-4E2B-86BC-8A88CD90FF31}"/>
            </c:ext>
          </c:extLst>
        </c:ser>
        <c:ser>
          <c:idx val="5"/>
          <c:order val="5"/>
          <c:tx>
            <c:strRef>
              <c:f>'F72'!$A$12</c:f>
              <c:strCache>
                <c:ptCount val="1"/>
                <c:pt idx="0">
                  <c:v>2019</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A-9D4B-4E2B-86BC-8A88CD90FF31}"/>
            </c:ext>
          </c:extLst>
        </c:ser>
        <c:ser>
          <c:idx val="6"/>
          <c:order val="6"/>
          <c:tx>
            <c:strRef>
              <c:f>'F72'!$A$13</c:f>
              <c:strCache>
                <c:ptCount val="1"/>
                <c:pt idx="0">
                  <c:v>oct-20</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'F72'!$B$13:$I$13</c:f>
              <c:numCache>
                <c:formatCode>#,##0</c:formatCode>
                <c:ptCount val="8"/>
                <c:pt idx="0">
                  <c:v>110774</c:v>
                </c:pt>
                <c:pt idx="1">
                  <c:v>365761</c:v>
                </c:pt>
                <c:pt idx="2">
                  <c:v>139444</c:v>
                </c:pt>
                <c:pt idx="3">
                  <c:v>9901</c:v>
                </c:pt>
                <c:pt idx="4">
                  <c:v>451827</c:v>
                </c:pt>
                <c:pt idx="5">
                  <c:v>2611</c:v>
                </c:pt>
                <c:pt idx="6">
                  <c:v>619956</c:v>
                </c:pt>
                <c:pt idx="7">
                  <c:v>88060</c:v>
                </c:pt>
              </c:numCache>
            </c:numRef>
          </c:val>
          <c:extLst>
            <c:ext xmlns:c16="http://schemas.microsoft.com/office/drawing/2014/chart" uri="{C3380CC4-5D6E-409C-BE32-E72D297353CC}">
              <c16:uniqueId val="{0000000B-9D4B-4E2B-86BC-8A88CD90FF31}"/>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
          <c:y val="0.93022293900009489"/>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2486-4B8B-8490-A671E8CD525F}"/>
              </c:ext>
            </c:extLst>
          </c:dPt>
          <c:dPt>
            <c:idx val="1"/>
            <c:bubble3D val="0"/>
            <c:spPr>
              <a:solidFill>
                <a:srgbClr val="FAD496"/>
              </a:solidFill>
              <a:ln>
                <a:noFill/>
              </a:ln>
            </c:spPr>
            <c:extLst>
              <c:ext xmlns:c16="http://schemas.microsoft.com/office/drawing/2014/chart" uri="{C3380CC4-5D6E-409C-BE32-E72D297353CC}">
                <c16:uniqueId val="{00000003-2486-4B8B-8490-A671E8CD525F}"/>
              </c:ext>
            </c:extLst>
          </c:dPt>
          <c:dPt>
            <c:idx val="2"/>
            <c:bubble3D val="0"/>
            <c:spPr>
              <a:solidFill>
                <a:srgbClr val="663300"/>
              </a:solidFill>
              <a:ln>
                <a:noFill/>
              </a:ln>
            </c:spPr>
            <c:extLst>
              <c:ext xmlns:c16="http://schemas.microsoft.com/office/drawing/2014/chart" uri="{C3380CC4-5D6E-409C-BE32-E72D297353CC}">
                <c16:uniqueId val="{00000005-2486-4B8B-8490-A671E8CD525F}"/>
              </c:ext>
            </c:extLst>
          </c:dPt>
          <c:dPt>
            <c:idx val="3"/>
            <c:bubble3D val="0"/>
            <c:spPr>
              <a:solidFill>
                <a:srgbClr val="95682B"/>
              </a:solidFill>
              <a:ln>
                <a:noFill/>
              </a:ln>
            </c:spPr>
            <c:extLst>
              <c:ext xmlns:c16="http://schemas.microsoft.com/office/drawing/2014/chart" uri="{C3380CC4-5D6E-409C-BE32-E72D297353CC}">
                <c16:uniqueId val="{00000007-2486-4B8B-8490-A671E8CD525F}"/>
              </c:ext>
            </c:extLst>
          </c:dPt>
          <c:dPt>
            <c:idx val="4"/>
            <c:bubble3D val="0"/>
            <c:spPr>
              <a:solidFill>
                <a:srgbClr val="FBBB27"/>
              </a:solidFill>
              <a:ln>
                <a:noFill/>
              </a:ln>
            </c:spPr>
            <c:extLst>
              <c:ext xmlns:c16="http://schemas.microsoft.com/office/drawing/2014/chart" uri="{C3380CC4-5D6E-409C-BE32-E72D297353CC}">
                <c16:uniqueId val="{00000009-2486-4B8B-8490-A671E8CD525F}"/>
              </c:ext>
            </c:extLst>
          </c:dPt>
          <c:dPt>
            <c:idx val="5"/>
            <c:bubble3D val="0"/>
            <c:spPr>
              <a:solidFill>
                <a:srgbClr val="663300"/>
              </a:solidFill>
              <a:ln>
                <a:noFill/>
              </a:ln>
            </c:spPr>
            <c:extLst>
              <c:ext xmlns:c16="http://schemas.microsoft.com/office/drawing/2014/chart" uri="{C3380CC4-5D6E-409C-BE32-E72D297353CC}">
                <c16:uniqueId val="{0000000B-2486-4B8B-8490-A671E8CD525F}"/>
              </c:ext>
            </c:extLst>
          </c:dPt>
          <c:dPt>
            <c:idx val="6"/>
            <c:bubble3D val="0"/>
            <c:spPr>
              <a:solidFill>
                <a:srgbClr val="7C878E"/>
              </a:solidFill>
              <a:ln>
                <a:noFill/>
              </a:ln>
            </c:spPr>
            <c:extLst>
              <c:ext xmlns:c16="http://schemas.microsoft.com/office/drawing/2014/chart" uri="{C3380CC4-5D6E-409C-BE32-E72D297353CC}">
                <c16:uniqueId val="{0000000D-2486-4B8B-8490-A671E8CD525F}"/>
              </c:ext>
            </c:extLst>
          </c:dPt>
          <c:dPt>
            <c:idx val="7"/>
            <c:bubble3D val="0"/>
            <c:spPr>
              <a:solidFill>
                <a:srgbClr val="393D3F"/>
              </a:solidFill>
              <a:ln>
                <a:noFill/>
              </a:ln>
            </c:spPr>
            <c:extLst>
              <c:ext xmlns:c16="http://schemas.microsoft.com/office/drawing/2014/chart" uri="{C3380CC4-5D6E-409C-BE32-E72D297353CC}">
                <c16:uniqueId val="{0000000F-2486-4B8B-8490-A671E8CD525F}"/>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86-4B8B-8490-A671E8CD525F}"/>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86-4B8B-8490-A671E8CD525F}"/>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86-4B8B-8490-A671E8CD525F}"/>
                </c:ext>
              </c:extLst>
            </c:dLbl>
            <c:dLbl>
              <c:idx val="3"/>
              <c:layout>
                <c:manualLayout>
                  <c:x val="5.6129299627020304E-2"/>
                  <c:y val="-5.108507777991165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86-4B8B-8490-A671E8CD525F}"/>
                </c:ext>
              </c:extLst>
            </c:dLbl>
            <c:dLbl>
              <c:idx val="4"/>
              <c:layout>
                <c:manualLayout>
                  <c:x val="0.12352458472201935"/>
                  <c:y val="-1.5014243814816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486-4B8B-8490-A671E8CD525F}"/>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486-4B8B-8490-A671E8CD525F}"/>
                </c:ext>
              </c:extLst>
            </c:dLbl>
            <c:dLbl>
              <c:idx val="6"/>
              <c:layout>
                <c:manualLayout>
                  <c:x val="-2.8086202546772715E-2"/>
                  <c:y val="-0.244193154548899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486-4B8B-8490-A671E8CD525F}"/>
                </c:ext>
              </c:extLst>
            </c:dLbl>
            <c:dLbl>
              <c:idx val="7"/>
              <c:layout>
                <c:manualLayout>
                  <c:x val="-5.4655849300456333E-2"/>
                  <c:y val="-8.24401128278533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486-4B8B-8490-A671E8CD525F}"/>
                </c:ext>
              </c:extLst>
            </c:dLbl>
            <c:numFmt formatCode="0.00%" sourceLinked="0"/>
            <c:spPr>
              <a:noFill/>
              <a:ln>
                <a:noFill/>
              </a:ln>
              <a:effectLst/>
            </c:spPr>
            <c:txPr>
              <a:bodyPr/>
              <a:lstStyle/>
              <a:p>
                <a:pPr>
                  <a:defRPr sz="1000"/>
                </a:pPr>
                <a:endParaRPr lang="es-MX"/>
              </a:p>
            </c:txPr>
            <c:showLegendKey val="0"/>
            <c:showVal val="0"/>
            <c:showCatName val="1"/>
            <c:showSerName val="0"/>
            <c:showPercent val="1"/>
            <c:showBubbleSize val="0"/>
            <c:showLeaderLines val="1"/>
            <c:leaderLines>
              <c:spPr>
                <a:ln>
                  <a:solidFill>
                    <a:srgbClr val="BA9B44"/>
                  </a:solidFill>
                </a:ln>
              </c:spPr>
            </c:leaderLines>
            <c:extLst>
              <c:ext xmlns:c15="http://schemas.microsoft.com/office/drawing/2012/chart" uri="{CE6537A1-D6FC-4f65-9D91-7224C49458BB}"/>
            </c:extLst>
          </c:dLbls>
          <c:cat>
            <c:strRef>
              <c:f>'F73'!$A$6:$A$13</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'F73'!$C$6:$C$13</c:f>
              <c:numCache>
                <c:formatCode>0.00%</c:formatCode>
                <c:ptCount val="8"/>
                <c:pt idx="0">
                  <c:v>6.194256777537082E-2</c:v>
                </c:pt>
                <c:pt idx="1">
                  <c:v>0.20452611201263299</c:v>
                </c:pt>
                <c:pt idx="2">
                  <c:v>7.797424865824841E-2</c:v>
                </c:pt>
                <c:pt idx="3">
                  <c:v>5.5364378242543063E-3</c:v>
                </c:pt>
                <c:pt idx="4">
                  <c:v>0.25265246872228564</c:v>
                </c:pt>
                <c:pt idx="5">
                  <c:v>1.4600180950538322E-3</c:v>
                </c:pt>
                <c:pt idx="6">
                  <c:v>0.34666678595832767</c:v>
                </c:pt>
                <c:pt idx="7">
                  <c:v>4.9241360953826301E-2</c:v>
                </c:pt>
              </c:numCache>
            </c:numRef>
          </c:val>
          <c:extLst>
            <c:ext xmlns:c16="http://schemas.microsoft.com/office/drawing/2014/chart" uri="{C3380CC4-5D6E-409C-BE32-E72D297353CC}">
              <c16:uniqueId val="{00000010-2486-4B8B-8490-A671E8CD525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4586288416075651E-2"/>
          <c:y val="7.0874861572535988E-2"/>
          <c:w val="0.95839243498817972"/>
          <c:h val="0.8539091915836102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004-4449-AA9C-57A6BF401826}"/>
              </c:ext>
            </c:extLst>
          </c:dPt>
          <c:dPt>
            <c:idx val="5"/>
            <c:invertIfNegative val="0"/>
            <c:bubble3D val="0"/>
            <c:extLst>
              <c:ext xmlns:c16="http://schemas.microsoft.com/office/drawing/2014/chart" uri="{C3380CC4-5D6E-409C-BE32-E72D297353CC}">
                <c16:uniqueId val="{00000001-3004-4449-AA9C-57A6BF401826}"/>
              </c:ext>
            </c:extLst>
          </c:dPt>
          <c:dPt>
            <c:idx val="6"/>
            <c:invertIfNegative val="0"/>
            <c:bubble3D val="0"/>
            <c:spPr>
              <a:solidFill>
                <a:srgbClr val="7C878E"/>
              </a:solidFill>
              <a:ln>
                <a:noFill/>
              </a:ln>
              <a:effectLst/>
            </c:spPr>
            <c:extLst>
              <c:ext xmlns:c16="http://schemas.microsoft.com/office/drawing/2014/chart" uri="{C3380CC4-5D6E-409C-BE32-E72D297353CC}">
                <c16:uniqueId val="{00000003-3004-4449-AA9C-57A6BF401826}"/>
              </c:ext>
            </c:extLst>
          </c:dPt>
          <c:dPt>
            <c:idx val="7"/>
            <c:invertIfNegative val="0"/>
            <c:bubble3D val="0"/>
            <c:spPr>
              <a:solidFill>
                <a:srgbClr val="FFC000"/>
              </a:solidFill>
              <a:ln>
                <a:noFill/>
              </a:ln>
              <a:effectLst/>
            </c:spPr>
            <c:extLst>
              <c:ext xmlns:c16="http://schemas.microsoft.com/office/drawing/2014/chart" uri="{C3380CC4-5D6E-409C-BE32-E72D297353CC}">
                <c16:uniqueId val="{00000005-3004-4449-AA9C-57A6BF401826}"/>
              </c:ext>
            </c:extLst>
          </c:dPt>
          <c:dPt>
            <c:idx val="17"/>
            <c:invertIfNegative val="0"/>
            <c:bubble3D val="0"/>
            <c:extLst>
              <c:ext xmlns:c16="http://schemas.microsoft.com/office/drawing/2014/chart" uri="{C3380CC4-5D6E-409C-BE32-E72D297353CC}">
                <c16:uniqueId val="{00000006-3004-4449-AA9C-57A6BF401826}"/>
              </c:ext>
            </c:extLst>
          </c:dPt>
          <c:dPt>
            <c:idx val="18"/>
            <c:invertIfNegative val="0"/>
            <c:bubble3D val="0"/>
            <c:extLst>
              <c:ext xmlns:c16="http://schemas.microsoft.com/office/drawing/2014/chart" uri="{C3380CC4-5D6E-409C-BE32-E72D297353CC}">
                <c16:uniqueId val="{00000007-3004-4449-AA9C-57A6BF40182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'F74'!$A$6:$A$13</c:f>
              <c:numCache>
                <c:formatCode>General</c:formatCode>
                <c:ptCount val="8"/>
                <c:pt idx="0">
                  <c:v>2013</c:v>
                </c:pt>
                <c:pt idx="1">
                  <c:v>2014</c:v>
                </c:pt>
                <c:pt idx="2">
                  <c:v>2015</c:v>
                </c:pt>
                <c:pt idx="3">
                  <c:v>2016</c:v>
                </c:pt>
                <c:pt idx="4">
                  <c:v>2017</c:v>
                </c:pt>
                <c:pt idx="5">
                  <c:v>2018</c:v>
                </c:pt>
                <c:pt idx="6">
                  <c:v>2019</c:v>
                </c:pt>
                <c:pt idx="7" formatCode="mmm\-yy">
                  <c:v>44105</c:v>
                </c:pt>
              </c:numCache>
            </c:numRef>
          </c:cat>
          <c:val>
            <c:numRef>
              <c:f>'F74'!$B$6:$B$13</c:f>
              <c:numCache>
                <c:formatCode>#,##0</c:formatCode>
                <c:ptCount val="8"/>
                <c:pt idx="0">
                  <c:v>70246</c:v>
                </c:pt>
                <c:pt idx="1">
                  <c:v>77509</c:v>
                </c:pt>
                <c:pt idx="2">
                  <c:v>82606</c:v>
                </c:pt>
                <c:pt idx="3">
                  <c:v>89558</c:v>
                </c:pt>
                <c:pt idx="4">
                  <c:v>96726</c:v>
                </c:pt>
                <c:pt idx="5">
                  <c:v>104065</c:v>
                </c:pt>
                <c:pt idx="6">
                  <c:v>109333</c:v>
                </c:pt>
                <c:pt idx="7">
                  <c:v>110774</c:v>
                </c:pt>
              </c:numCache>
            </c:numRef>
          </c:val>
          <c:extLst>
            <c:ext xmlns:c16="http://schemas.microsoft.com/office/drawing/2014/chart" uri="{C3380CC4-5D6E-409C-BE32-E72D297353CC}">
              <c16:uniqueId val="{00000008-3004-4449-AA9C-57A6BF401826}"/>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2BA4-47EB-94F5-BC8F5E980567}"/>
              </c:ext>
            </c:extLst>
          </c:dPt>
          <c:dPt>
            <c:idx val="1"/>
            <c:bubble3D val="0"/>
            <c:spPr>
              <a:solidFill>
                <a:schemeClr val="accent5"/>
              </a:solidFill>
              <a:ln>
                <a:noFill/>
              </a:ln>
              <a:effectLst/>
            </c:spPr>
            <c:extLst>
              <c:ext xmlns:c16="http://schemas.microsoft.com/office/drawing/2014/chart" uri="{C3380CC4-5D6E-409C-BE32-E72D297353CC}">
                <c16:uniqueId val="{00000003-2BA4-47EB-94F5-BC8F5E980567}"/>
              </c:ext>
            </c:extLst>
          </c:dPt>
          <c:dPt>
            <c:idx val="2"/>
            <c:bubble3D val="0"/>
            <c:spPr>
              <a:solidFill>
                <a:schemeClr val="accent4"/>
              </a:solidFill>
              <a:ln>
                <a:noFill/>
              </a:ln>
              <a:effectLst/>
            </c:spPr>
            <c:extLst>
              <c:ext xmlns:c16="http://schemas.microsoft.com/office/drawing/2014/chart" uri="{C3380CC4-5D6E-409C-BE32-E72D297353CC}">
                <c16:uniqueId val="{00000005-2BA4-47EB-94F5-BC8F5E980567}"/>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2BA4-47EB-94F5-BC8F5E980567}"/>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2BA4-47EB-94F5-BC8F5E980567}"/>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2BA4-47EB-94F5-BC8F5E980567}"/>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2BA4-47EB-94F5-BC8F5E980567}"/>
              </c:ext>
            </c:extLst>
          </c:dPt>
          <c:dLbls>
            <c:dLbl>
              <c:idx val="0"/>
              <c:layout>
                <c:manualLayout>
                  <c:x val="0.14550489907622757"/>
                  <c:y val="-9.5579322638146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A4-47EB-94F5-BC8F5E980567}"/>
                </c:ext>
              </c:extLst>
            </c:dLbl>
            <c:dLbl>
              <c:idx val="1"/>
              <c:layout>
                <c:manualLayout>
                  <c:x val="-0.13064206387013011"/>
                  <c:y val="6.80017404241582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A4-47EB-94F5-BC8F5E980567}"/>
                </c:ext>
              </c:extLst>
            </c:dLbl>
            <c:dLbl>
              <c:idx val="2"/>
              <c:layout>
                <c:manualLayout>
                  <c:x val="-6.8252398165531802E-2"/>
                  <c:y val="-4.56822041629822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A4-47EB-94F5-BC8F5E980567}"/>
                </c:ext>
              </c:extLst>
            </c:dLbl>
            <c:dLbl>
              <c:idx val="3"/>
              <c:layout>
                <c:manualLayout>
                  <c:x val="-0.12472842585068325"/>
                  <c:y val="-6.85948882058191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A4-47EB-94F5-BC8F5E980567}"/>
                </c:ext>
              </c:extLst>
            </c:dLbl>
            <c:dLbl>
              <c:idx val="4"/>
              <c:layout>
                <c:manualLayout>
                  <c:x val="0.21522991565556085"/>
                  <c:y val="-5.77079736690667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A4-47EB-94F5-BC8F5E98056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'F75'!$A$6:$A$10</c:f>
              <c:strCache>
                <c:ptCount val="5"/>
                <c:pt idx="0">
                  <c:v>Agricultura</c:v>
                </c:pt>
                <c:pt idx="1">
                  <c:v>Caza</c:v>
                </c:pt>
                <c:pt idx="2">
                  <c:v>Ganadería</c:v>
                </c:pt>
                <c:pt idx="3">
                  <c:v>Pesca</c:v>
                </c:pt>
                <c:pt idx="4">
                  <c:v>Silvicultura</c:v>
                </c:pt>
              </c:strCache>
            </c:strRef>
          </c:cat>
          <c:val>
            <c:numRef>
              <c:f>'F75'!$B$6:$B$10</c:f>
              <c:numCache>
                <c:formatCode>0.00%</c:formatCode>
                <c:ptCount val="5"/>
                <c:pt idx="0">
                  <c:v>0.79321862530918807</c:v>
                </c:pt>
                <c:pt idx="1">
                  <c:v>3.7012295303952188E-4</c:v>
                </c:pt>
                <c:pt idx="2">
                  <c:v>0.1943867694585372</c:v>
                </c:pt>
                <c:pt idx="3">
                  <c:v>8.5489374763031041E-3</c:v>
                </c:pt>
                <c:pt idx="4">
                  <c:v>3.4755448029320959E-3</c:v>
                </c:pt>
              </c:numCache>
            </c:numRef>
          </c:val>
          <c:extLst>
            <c:ext xmlns:c16="http://schemas.microsoft.com/office/drawing/2014/chart" uri="{C3380CC4-5D6E-409C-BE32-E72D297353CC}">
              <c16:uniqueId val="{0000000E-2BA4-47EB-94F5-BC8F5E98056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'F6'!$C$5</c:f>
              <c:strCache>
                <c:ptCount val="1"/>
                <c:pt idx="0">
                  <c:v>Variación</c:v>
                </c:pt>
              </c:strCache>
            </c:strRef>
          </c:tx>
          <c:spPr>
            <a:solidFill>
              <a:srgbClr val="7C878E"/>
            </a:solidFill>
            <a:ln w="12700" cap="rnd">
              <a:noFill/>
              <a:round/>
            </a:ln>
            <a:effectLst/>
          </c:spPr>
          <c:invertIfNegative val="0"/>
          <c:cat>
            <c:numRef>
              <c:f>'F6'!$A$6:$A$86</c:f>
              <c:numCache>
                <c:formatCode>m/d/yyyy</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numCache>
            </c:numRef>
          </c:cat>
          <c:val>
            <c:numRef>
              <c:f>'F6'!$C$6:$C$86</c:f>
              <c:numCache>
                <c:formatCode>0.00%</c:formatCode>
                <c:ptCount val="81"/>
                <c:pt idx="0">
                  <c:v>-0.10720595744296273</c:v>
                </c:pt>
                <c:pt idx="1">
                  <c:v>-0.11964152581015672</c:v>
                </c:pt>
                <c:pt idx="2">
                  <c:v>-8.1044719413622499E-2</c:v>
                </c:pt>
                <c:pt idx="3">
                  <c:v>-0.11554471808359243</c:v>
                </c:pt>
                <c:pt idx="4">
                  <c:v>-0.10891483069765899</c:v>
                </c:pt>
                <c:pt idx="5">
                  <c:v>-7.7219959366713734E-2</c:v>
                </c:pt>
                <c:pt idx="6">
                  <c:v>-7.438022329824838E-2</c:v>
                </c:pt>
                <c:pt idx="7">
                  <c:v>-9.2486787324992228E-2</c:v>
                </c:pt>
                <c:pt idx="8">
                  <c:v>-5.618848476229403E-2</c:v>
                </c:pt>
                <c:pt idx="9">
                  <c:v>-5.3102737551659958E-2</c:v>
                </c:pt>
                <c:pt idx="10">
                  <c:v>-5.5464107548969223E-2</c:v>
                </c:pt>
                <c:pt idx="11">
                  <c:v>2.4060319641968572E-2</c:v>
                </c:pt>
                <c:pt idx="12">
                  <c:v>-2.0021304147067206E-2</c:v>
                </c:pt>
                <c:pt idx="13">
                  <c:v>-2.6786081376349156E-2</c:v>
                </c:pt>
                <c:pt idx="14">
                  <c:v>-1.1401294177163344E-2</c:v>
                </c:pt>
                <c:pt idx="15">
                  <c:v>2.7561928033448548E-3</c:v>
                </c:pt>
                <c:pt idx="16">
                  <c:v>-2.1376448096621575E-2</c:v>
                </c:pt>
                <c:pt idx="17">
                  <c:v>-2.0185656055481034E-3</c:v>
                </c:pt>
                <c:pt idx="18">
                  <c:v>-8.3118604584149249E-3</c:v>
                </c:pt>
                <c:pt idx="19">
                  <c:v>-5.2293194392079106E-4</c:v>
                </c:pt>
                <c:pt idx="20">
                  <c:v>-2.5162973081041835E-2</c:v>
                </c:pt>
                <c:pt idx="21">
                  <c:v>3.5057721591459255E-3</c:v>
                </c:pt>
                <c:pt idx="22">
                  <c:v>-1.2810306173882265E-2</c:v>
                </c:pt>
                <c:pt idx="23">
                  <c:v>2.2707006027267756E-2</c:v>
                </c:pt>
                <c:pt idx="24">
                  <c:v>1.1551438983683144E-2</c:v>
                </c:pt>
                <c:pt idx="25">
                  <c:v>9.8859843847516365E-2</c:v>
                </c:pt>
                <c:pt idx="26">
                  <c:v>5.1411507844454182E-2</c:v>
                </c:pt>
                <c:pt idx="27">
                  <c:v>4.6697207735857449E-2</c:v>
                </c:pt>
                <c:pt idx="28">
                  <c:v>5.9970931851824373E-2</c:v>
                </c:pt>
                <c:pt idx="29">
                  <c:v>6.4321088931425283E-2</c:v>
                </c:pt>
                <c:pt idx="30">
                  <c:v>4.4655085004324128E-2</c:v>
                </c:pt>
                <c:pt idx="31">
                  <c:v>7.2638175593529419E-2</c:v>
                </c:pt>
                <c:pt idx="32">
                  <c:v>7.3751530108469146E-2</c:v>
                </c:pt>
                <c:pt idx="33">
                  <c:v>6.2362894439194523E-2</c:v>
                </c:pt>
                <c:pt idx="34">
                  <c:v>8.8095980579651706E-2</c:v>
                </c:pt>
                <c:pt idx="35">
                  <c:v>6.1069442530827953E-2</c:v>
                </c:pt>
                <c:pt idx="36">
                  <c:v>8.360848570300819E-2</c:v>
                </c:pt>
                <c:pt idx="37">
                  <c:v>-1.1011145108359684E-2</c:v>
                </c:pt>
                <c:pt idx="38">
                  <c:v>4.478106180787661E-2</c:v>
                </c:pt>
                <c:pt idx="39">
                  <c:v>-3.0823066224037331E-3</c:v>
                </c:pt>
                <c:pt idx="40">
                  <c:v>5.8211835054789163E-2</c:v>
                </c:pt>
                <c:pt idx="41">
                  <c:v>4.4166966347954098E-2</c:v>
                </c:pt>
                <c:pt idx="42">
                  <c:v>7.9200383558242465E-4</c:v>
                </c:pt>
                <c:pt idx="43">
                  <c:v>3.8748197551929667E-2</c:v>
                </c:pt>
                <c:pt idx="44">
                  <c:v>1.9459633322611813E-2</c:v>
                </c:pt>
                <c:pt idx="45">
                  <c:v>1.0660765531192603E-2</c:v>
                </c:pt>
                <c:pt idx="46">
                  <c:v>4.3078209323958394E-2</c:v>
                </c:pt>
                <c:pt idx="47">
                  <c:v>7.1208336935002087E-3</c:v>
                </c:pt>
                <c:pt idx="48">
                  <c:v>9.3916520420465124E-3</c:v>
                </c:pt>
                <c:pt idx="49">
                  <c:v>2.1817834984037984E-2</c:v>
                </c:pt>
                <c:pt idx="50">
                  <c:v>-2.3470726547700632E-2</c:v>
                </c:pt>
                <c:pt idx="51">
                  <c:v>2.1110042534084973E-2</c:v>
                </c:pt>
                <c:pt idx="52">
                  <c:v>-2.6763780317931121E-3</c:v>
                </c:pt>
                <c:pt idx="53">
                  <c:v>-2.3082669552577317E-2</c:v>
                </c:pt>
                <c:pt idx="54">
                  <c:v>-3.2028097542709365E-3</c:v>
                </c:pt>
                <c:pt idx="55">
                  <c:v>-2.209985197972749E-2</c:v>
                </c:pt>
                <c:pt idx="56">
                  <c:v>-1.9316173125922296E-2</c:v>
                </c:pt>
                <c:pt idx="57">
                  <c:v>1.6943757253106206E-2</c:v>
                </c:pt>
                <c:pt idx="58">
                  <c:v>-2.5014297598003426E-2</c:v>
                </c:pt>
                <c:pt idx="59">
                  <c:v>-3.2033460413029888E-2</c:v>
                </c:pt>
                <c:pt idx="60">
                  <c:v>-9.4080413420956511E-3</c:v>
                </c:pt>
                <c:pt idx="61">
                  <c:v>1.2219285103579348E-2</c:v>
                </c:pt>
                <c:pt idx="62">
                  <c:v>6.5024087678015721E-2</c:v>
                </c:pt>
                <c:pt idx="63">
                  <c:v>-1.6530429583192598E-2</c:v>
                </c:pt>
                <c:pt idx="64">
                  <c:v>1.7908059015017599E-3</c:v>
                </c:pt>
                <c:pt idx="65">
                  <c:v>5.7072119925958434E-3</c:v>
                </c:pt>
                <c:pt idx="66">
                  <c:v>8.6058488852103418E-2</c:v>
                </c:pt>
                <c:pt idx="67">
                  <c:v>4.640209444689225E-2</c:v>
                </c:pt>
                <c:pt idx="68">
                  <c:v>1.9772755054366441E-2</c:v>
                </c:pt>
                <c:pt idx="69">
                  <c:v>6.2220233239169705E-2</c:v>
                </c:pt>
                <c:pt idx="70">
                  <c:v>4.5741134507523651E-2</c:v>
                </c:pt>
                <c:pt idx="71">
                  <c:v>8.1264025468004014E-2</c:v>
                </c:pt>
                <c:pt idx="72">
                  <c:v>3.048510615469217E-2</c:v>
                </c:pt>
                <c:pt idx="73">
                  <c:v>5.3408971148004351E-2</c:v>
                </c:pt>
                <c:pt idx="74">
                  <c:v>2.6296700660420658E-2</c:v>
                </c:pt>
                <c:pt idx="75">
                  <c:v>-6.8560854952607553E-2</c:v>
                </c:pt>
                <c:pt idx="76">
                  <c:v>-0.15961148593270413</c:v>
                </c:pt>
                <c:pt idx="77">
                  <c:v>-7.5886097312237166E-2</c:v>
                </c:pt>
                <c:pt idx="78">
                  <c:v>-0.10795372205465201</c:v>
                </c:pt>
                <c:pt idx="79">
                  <c:v>-0.13545107546223617</c:v>
                </c:pt>
                <c:pt idx="80">
                  <c:v>-6.3665184359366064E-2</c:v>
                </c:pt>
              </c:numCache>
            </c:numRef>
          </c:val>
          <c:extLst>
            <c:ext xmlns:c16="http://schemas.microsoft.com/office/drawing/2014/chart" uri="{C3380CC4-5D6E-409C-BE32-E72D297353CC}">
              <c16:uniqueId val="{00000000-114E-4BE8-A7BE-C3B152347292}"/>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'F6'!$B$5</c:f>
              <c:strCache>
                <c:ptCount val="1"/>
                <c:pt idx="0">
                  <c:v>Horas trabajadas</c:v>
                </c:pt>
              </c:strCache>
            </c:strRef>
          </c:tx>
          <c:spPr>
            <a:ln w="19050" cap="rnd">
              <a:solidFill>
                <a:srgbClr val="FBBB27"/>
              </a:solidFill>
              <a:round/>
            </a:ln>
            <a:effectLst/>
          </c:spPr>
          <c:marker>
            <c:symbol val="none"/>
          </c:marker>
          <c:cat>
            <c:numLit>
              <c:formatCode>General</c:formatCode>
              <c:ptCount val="8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numLit>
          </c:cat>
          <c:val>
            <c:numRef>
              <c:f>'F6'!$B$6:$B$86</c:f>
              <c:numCache>
                <c:formatCode>_-* #,##0_-;\-* #,##0_-;_-* "-"??_-;_-@_-</c:formatCode>
                <c:ptCount val="81"/>
                <c:pt idx="0">
                  <c:v>2568.5140000000001</c:v>
                </c:pt>
                <c:pt idx="1">
                  <c:v>2359.2849999999999</c:v>
                </c:pt>
                <c:pt idx="2">
                  <c:v>2498.576</c:v>
                </c:pt>
                <c:pt idx="3">
                  <c:v>2520.143</c:v>
                </c:pt>
                <c:pt idx="4">
                  <c:v>2586.585</c:v>
                </c:pt>
                <c:pt idx="5">
                  <c:v>2539.4270000000001</c:v>
                </c:pt>
                <c:pt idx="6">
                  <c:v>2637.4360000000001</c:v>
                </c:pt>
                <c:pt idx="7">
                  <c:v>2575.8609999999999</c:v>
                </c:pt>
                <c:pt idx="8">
                  <c:v>2548.4270000000001</c:v>
                </c:pt>
                <c:pt idx="9">
                  <c:v>2592.011</c:v>
                </c:pt>
                <c:pt idx="10">
                  <c:v>2471.9940000000001</c:v>
                </c:pt>
                <c:pt idx="11">
                  <c:v>2420.002</c:v>
                </c:pt>
                <c:pt idx="12">
                  <c:v>2517.0889999999999</c:v>
                </c:pt>
                <c:pt idx="13">
                  <c:v>2296.0889999999999</c:v>
                </c:pt>
                <c:pt idx="14">
                  <c:v>2470.0889999999999</c:v>
                </c:pt>
                <c:pt idx="15">
                  <c:v>2527.0889999999999</c:v>
                </c:pt>
                <c:pt idx="16">
                  <c:v>2531.2930000000001</c:v>
                </c:pt>
                <c:pt idx="17">
                  <c:v>2534.3009999999999</c:v>
                </c:pt>
                <c:pt idx="18">
                  <c:v>2615.5140000000001</c:v>
                </c:pt>
                <c:pt idx="19">
                  <c:v>2574.5140000000001</c:v>
                </c:pt>
                <c:pt idx="20">
                  <c:v>2484.3009999999999</c:v>
                </c:pt>
                <c:pt idx="21">
                  <c:v>2601.098</c:v>
                </c:pt>
                <c:pt idx="22">
                  <c:v>2440.3270000000002</c:v>
                </c:pt>
                <c:pt idx="23">
                  <c:v>2474.953</c:v>
                </c:pt>
                <c:pt idx="24">
                  <c:v>2546.165</c:v>
                </c:pt>
                <c:pt idx="25">
                  <c:v>2523.08</c:v>
                </c:pt>
                <c:pt idx="26">
                  <c:v>2597.08</c:v>
                </c:pt>
                <c:pt idx="27">
                  <c:v>2645.0970000000002</c:v>
                </c:pt>
                <c:pt idx="28">
                  <c:v>2683.0970000000002</c:v>
                </c:pt>
                <c:pt idx="29">
                  <c:v>2697.31</c:v>
                </c:pt>
                <c:pt idx="30">
                  <c:v>2732.31</c:v>
                </c:pt>
                <c:pt idx="31">
                  <c:v>2761.5219999999999</c:v>
                </c:pt>
                <c:pt idx="32">
                  <c:v>2667.5219999999999</c:v>
                </c:pt>
                <c:pt idx="33">
                  <c:v>2763.31</c:v>
                </c:pt>
                <c:pt idx="34">
                  <c:v>2655.31</c:v>
                </c:pt>
                <c:pt idx="35">
                  <c:v>2626.0970000000002</c:v>
                </c:pt>
                <c:pt idx="36">
                  <c:v>2759.0459999999998</c:v>
                </c:pt>
                <c:pt idx="37">
                  <c:v>2495.2979999999998</c:v>
                </c:pt>
                <c:pt idx="38">
                  <c:v>2713.38</c:v>
                </c:pt>
                <c:pt idx="39">
                  <c:v>2636.944</c:v>
                </c:pt>
                <c:pt idx="40">
                  <c:v>2839.2849999999999</c:v>
                </c:pt>
                <c:pt idx="41">
                  <c:v>2816.442</c:v>
                </c:pt>
                <c:pt idx="42">
                  <c:v>2734.4740000000002</c:v>
                </c:pt>
                <c:pt idx="43">
                  <c:v>2868.5259999999998</c:v>
                </c:pt>
                <c:pt idx="44">
                  <c:v>2719.431</c:v>
                </c:pt>
                <c:pt idx="45">
                  <c:v>2792.7689999999998</c:v>
                </c:pt>
                <c:pt idx="46">
                  <c:v>2769.6959999999999</c:v>
                </c:pt>
                <c:pt idx="47">
                  <c:v>2644.797</c:v>
                </c:pt>
                <c:pt idx="48">
                  <c:v>2784.9580000000001</c:v>
                </c:pt>
                <c:pt idx="49">
                  <c:v>2549.7399999999998</c:v>
                </c:pt>
                <c:pt idx="50">
                  <c:v>2649.6950000000002</c:v>
                </c:pt>
                <c:pt idx="51">
                  <c:v>2692.61</c:v>
                </c:pt>
                <c:pt idx="52">
                  <c:v>2831.6860000000001</c:v>
                </c:pt>
                <c:pt idx="53">
                  <c:v>2751.431</c:v>
                </c:pt>
                <c:pt idx="54">
                  <c:v>2725.7159999999999</c:v>
                </c:pt>
                <c:pt idx="55">
                  <c:v>2805.1320000000001</c:v>
                </c:pt>
                <c:pt idx="56">
                  <c:v>2666.902</c:v>
                </c:pt>
                <c:pt idx="57">
                  <c:v>2840.0889999999999</c:v>
                </c:pt>
                <c:pt idx="58">
                  <c:v>2700.4140000000002</c:v>
                </c:pt>
                <c:pt idx="59">
                  <c:v>2560.0749999999998</c:v>
                </c:pt>
                <c:pt idx="60">
                  <c:v>2758.7570000000001</c:v>
                </c:pt>
                <c:pt idx="61">
                  <c:v>2580.8960000000002</c:v>
                </c:pt>
                <c:pt idx="62">
                  <c:v>2821.989</c:v>
                </c:pt>
                <c:pt idx="63">
                  <c:v>2648.1</c:v>
                </c:pt>
                <c:pt idx="64">
                  <c:v>2836.7570000000001</c:v>
                </c:pt>
                <c:pt idx="65">
                  <c:v>2767.134</c:v>
                </c:pt>
                <c:pt idx="66">
                  <c:v>2960.2869999999998</c:v>
                </c:pt>
                <c:pt idx="67">
                  <c:v>2935.2959999999998</c:v>
                </c:pt>
                <c:pt idx="68">
                  <c:v>2719.634</c:v>
                </c:pt>
                <c:pt idx="69">
                  <c:v>3016.8</c:v>
                </c:pt>
                <c:pt idx="70">
                  <c:v>2823.9340000000002</c:v>
                </c:pt>
                <c:pt idx="71">
                  <c:v>2768.1170000000002</c:v>
                </c:pt>
                <c:pt idx="72">
                  <c:v>2842.8580000000002</c:v>
                </c:pt>
                <c:pt idx="73">
                  <c:v>2718.739</c:v>
                </c:pt>
                <c:pt idx="74">
                  <c:v>2896.1979999999999</c:v>
                </c:pt>
                <c:pt idx="75">
                  <c:v>2466.5439999999999</c:v>
                </c:pt>
                <c:pt idx="76">
                  <c:v>2383.9780000000001</c:v>
                </c:pt>
                <c:pt idx="77">
                  <c:v>2557.1469999999999</c:v>
                </c:pt>
                <c:pt idx="78">
                  <c:v>2640.7130000000002</c:v>
                </c:pt>
                <c:pt idx="79">
                  <c:v>2537.7069999999999</c:v>
                </c:pt>
                <c:pt idx="80">
                  <c:v>2546.4879999999998</c:v>
                </c:pt>
              </c:numCache>
            </c:numRef>
          </c:val>
          <c:smooth val="0"/>
          <c:extLst>
            <c:ext xmlns:c16="http://schemas.microsoft.com/office/drawing/2014/chart" uri="{C3380CC4-5D6E-409C-BE32-E72D297353CC}">
              <c16:uniqueId val="{00000001-114E-4BE8-A7BE-C3B152347292}"/>
            </c:ext>
          </c:extLst>
        </c:ser>
        <c:dLbls>
          <c:showLegendKey val="0"/>
          <c:showVal val="0"/>
          <c:showCatName val="0"/>
          <c:showSerName val="0"/>
          <c:showPercent val="0"/>
          <c:showBubbleSize val="0"/>
        </c:dLbls>
        <c:marker val="1"/>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1"/>
      </c:catAx>
      <c:valAx>
        <c:axId val="1"/>
        <c:scaling>
          <c:orientation val="minMax"/>
          <c:min val="200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Título</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024-459A-9B07-F8D8EE3D9112}"/>
              </c:ext>
            </c:extLst>
          </c:dPt>
          <c:dPt>
            <c:idx val="5"/>
            <c:invertIfNegative val="0"/>
            <c:bubble3D val="0"/>
            <c:extLst>
              <c:ext xmlns:c16="http://schemas.microsoft.com/office/drawing/2014/chart" uri="{C3380CC4-5D6E-409C-BE32-E72D297353CC}">
                <c16:uniqueId val="{00000002-B024-459A-9B07-F8D8EE3D9112}"/>
              </c:ext>
            </c:extLst>
          </c:dPt>
          <c:dPt>
            <c:idx val="6"/>
            <c:invertIfNegative val="0"/>
            <c:bubble3D val="0"/>
            <c:extLst>
              <c:ext xmlns:c16="http://schemas.microsoft.com/office/drawing/2014/chart" uri="{C3380CC4-5D6E-409C-BE32-E72D297353CC}">
                <c16:uniqueId val="{00000003-B024-459A-9B07-F8D8EE3D9112}"/>
              </c:ext>
            </c:extLst>
          </c:dPt>
          <c:dPt>
            <c:idx val="7"/>
            <c:invertIfNegative val="0"/>
            <c:bubble3D val="0"/>
            <c:spPr>
              <a:solidFill>
                <a:srgbClr val="FFC000"/>
              </a:solidFill>
              <a:ln>
                <a:noFill/>
              </a:ln>
              <a:effectLst/>
            </c:spPr>
            <c:extLst>
              <c:ext xmlns:c16="http://schemas.microsoft.com/office/drawing/2014/chart" uri="{C3380CC4-5D6E-409C-BE32-E72D297353CC}">
                <c16:uniqueId val="{00000005-B024-459A-9B07-F8D8EE3D9112}"/>
              </c:ext>
            </c:extLst>
          </c:dPt>
          <c:dPt>
            <c:idx val="17"/>
            <c:invertIfNegative val="0"/>
            <c:bubble3D val="0"/>
            <c:extLst>
              <c:ext xmlns:c16="http://schemas.microsoft.com/office/drawing/2014/chart" uri="{C3380CC4-5D6E-409C-BE32-E72D297353CC}">
                <c16:uniqueId val="{00000006-B024-459A-9B07-F8D8EE3D9112}"/>
              </c:ext>
            </c:extLst>
          </c:dPt>
          <c:dPt>
            <c:idx val="18"/>
            <c:invertIfNegative val="0"/>
            <c:bubble3D val="0"/>
            <c:extLst>
              <c:ext xmlns:c16="http://schemas.microsoft.com/office/drawing/2014/chart" uri="{C3380CC4-5D6E-409C-BE32-E72D297353CC}">
                <c16:uniqueId val="{00000007-B024-459A-9B07-F8D8EE3D9112}"/>
              </c:ext>
            </c:extLst>
          </c:dPt>
          <c:dLbls>
            <c:dLbl>
              <c:idx val="1"/>
              <c:layout>
                <c:manualLayout>
                  <c:x val="-2.0072991555785711E-17"/>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24-459A-9B07-F8D8EE3D9112}"/>
                </c:ext>
              </c:extLst>
            </c:dLbl>
            <c:dLbl>
              <c:idx val="2"/>
              <c:layout>
                <c:manualLayout>
                  <c:x val="2.1898061935305881E-3"/>
                  <c:y val="1.04575163398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24-459A-9B07-F8D8EE3D9112}"/>
                </c:ext>
              </c:extLst>
            </c:dLbl>
            <c:dLbl>
              <c:idx val="3"/>
              <c:layout>
                <c:manualLayout>
                  <c:x val="2.1898061935305881E-3"/>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24-459A-9B07-F8D8EE3D911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24-459A-9B07-F8D8EE3D9112}"/>
                </c:ext>
              </c:extLst>
            </c:dLbl>
            <c:dLbl>
              <c:idx val="5"/>
              <c:layout>
                <c:manualLayout>
                  <c:x val="2.1898061935305881E-3"/>
                  <c:y val="2.09150326797385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4-459A-9B07-F8D8EE3D9112}"/>
                </c:ext>
              </c:extLst>
            </c:dLbl>
            <c:dLbl>
              <c:idx val="6"/>
              <c:layout>
                <c:manualLayout>
                  <c:x val="2.1898061935305881E-3"/>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4-459A-9B07-F8D8EE3D911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4-459A-9B07-F8D8EE3D911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'F76'!$A$6:$A$13</c:f>
              <c:numCache>
                <c:formatCode>General</c:formatCode>
                <c:ptCount val="8"/>
                <c:pt idx="0">
                  <c:v>2013</c:v>
                </c:pt>
                <c:pt idx="1">
                  <c:v>2014</c:v>
                </c:pt>
                <c:pt idx="2">
                  <c:v>2015</c:v>
                </c:pt>
                <c:pt idx="3">
                  <c:v>2016</c:v>
                </c:pt>
                <c:pt idx="4">
                  <c:v>2017</c:v>
                </c:pt>
                <c:pt idx="5">
                  <c:v>2018</c:v>
                </c:pt>
                <c:pt idx="6">
                  <c:v>2019</c:v>
                </c:pt>
                <c:pt idx="7" formatCode="mmm\-yy">
                  <c:v>44105</c:v>
                </c:pt>
              </c:numCache>
            </c:numRef>
          </c:cat>
          <c:val>
            <c:numRef>
              <c:f>'F76'!$B$6:$B$13</c:f>
              <c:numCache>
                <c:formatCode>#,##0</c:formatCode>
                <c:ptCount val="8"/>
                <c:pt idx="0">
                  <c:v>347298</c:v>
                </c:pt>
                <c:pt idx="1">
                  <c:v>363344</c:v>
                </c:pt>
                <c:pt idx="2">
                  <c:v>385457</c:v>
                </c:pt>
                <c:pt idx="3">
                  <c:v>407270</c:v>
                </c:pt>
                <c:pt idx="4">
                  <c:v>435724</c:v>
                </c:pt>
                <c:pt idx="5">
                  <c:v>452017</c:v>
                </c:pt>
                <c:pt idx="6">
                  <c:v>458198</c:v>
                </c:pt>
                <c:pt idx="7">
                  <c:v>451827</c:v>
                </c:pt>
              </c:numCache>
            </c:numRef>
          </c:val>
          <c:extLst>
            <c:ext xmlns:c16="http://schemas.microsoft.com/office/drawing/2014/chart" uri="{C3380CC4-5D6E-409C-BE32-E72D297353CC}">
              <c16:uniqueId val="{0000000C-B024-459A-9B07-F8D8EE3D911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82911525199626"/>
          <c:y val="8.286316128666521E-2"/>
          <c:w val="0.59642347873936574"/>
          <c:h val="0.7023600224966508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F75-46F9-B36F-6EF69FF601F9}"/>
              </c:ext>
            </c:extLst>
          </c:dPt>
          <c:dPt>
            <c:idx val="1"/>
            <c:bubble3D val="0"/>
            <c:spPr>
              <a:solidFill>
                <a:srgbClr val="393D3F"/>
              </a:solidFill>
            </c:spPr>
            <c:extLst>
              <c:ext xmlns:c16="http://schemas.microsoft.com/office/drawing/2014/chart" uri="{C3380CC4-5D6E-409C-BE32-E72D297353CC}">
                <c16:uniqueId val="{00000003-2F75-46F9-B36F-6EF69FF601F9}"/>
              </c:ext>
            </c:extLst>
          </c:dPt>
          <c:dPt>
            <c:idx val="2"/>
            <c:bubble3D val="0"/>
            <c:spPr>
              <a:solidFill>
                <a:srgbClr val="BDCFD6"/>
              </a:solidFill>
            </c:spPr>
            <c:extLst>
              <c:ext xmlns:c16="http://schemas.microsoft.com/office/drawing/2014/chart" uri="{C3380CC4-5D6E-409C-BE32-E72D297353CC}">
                <c16:uniqueId val="{00000005-2F75-46F9-B36F-6EF69FF601F9}"/>
              </c:ext>
            </c:extLst>
          </c:dPt>
          <c:dPt>
            <c:idx val="3"/>
            <c:bubble3D val="0"/>
            <c:spPr>
              <a:solidFill>
                <a:srgbClr val="4F81BD">
                  <a:lumMod val="20000"/>
                  <a:lumOff val="80000"/>
                </a:srgbClr>
              </a:solidFill>
            </c:spPr>
            <c:extLst>
              <c:ext xmlns:c16="http://schemas.microsoft.com/office/drawing/2014/chart" uri="{C3380CC4-5D6E-409C-BE32-E72D297353CC}">
                <c16:uniqueId val="{00000007-2F75-46F9-B36F-6EF69FF601F9}"/>
              </c:ext>
            </c:extLst>
          </c:dPt>
          <c:dPt>
            <c:idx val="4"/>
            <c:bubble3D val="0"/>
            <c:spPr>
              <a:solidFill>
                <a:srgbClr val="EEECE1">
                  <a:lumMod val="75000"/>
                </a:srgbClr>
              </a:solidFill>
            </c:spPr>
            <c:extLst>
              <c:ext xmlns:c16="http://schemas.microsoft.com/office/drawing/2014/chart" uri="{C3380CC4-5D6E-409C-BE32-E72D297353CC}">
                <c16:uniqueId val="{00000009-2F75-46F9-B36F-6EF69FF601F9}"/>
              </c:ext>
            </c:extLst>
          </c:dPt>
          <c:dPt>
            <c:idx val="5"/>
            <c:bubble3D val="0"/>
            <c:spPr>
              <a:solidFill>
                <a:srgbClr val="9E6900"/>
              </a:solidFill>
            </c:spPr>
            <c:extLst>
              <c:ext xmlns:c16="http://schemas.microsoft.com/office/drawing/2014/chart" uri="{C3380CC4-5D6E-409C-BE32-E72D297353CC}">
                <c16:uniqueId val="{0000000B-2F75-46F9-B36F-6EF69FF601F9}"/>
              </c:ext>
            </c:extLst>
          </c:dPt>
          <c:dPt>
            <c:idx val="6"/>
            <c:bubble3D val="0"/>
            <c:spPr>
              <a:solidFill>
                <a:srgbClr val="663300"/>
              </a:solidFill>
            </c:spPr>
            <c:extLst>
              <c:ext xmlns:c16="http://schemas.microsoft.com/office/drawing/2014/chart" uri="{C3380CC4-5D6E-409C-BE32-E72D297353CC}">
                <c16:uniqueId val="{0000000D-2F75-46F9-B36F-6EF69FF601F9}"/>
              </c:ext>
            </c:extLst>
          </c:dPt>
          <c:dPt>
            <c:idx val="7"/>
            <c:bubble3D val="0"/>
            <c:spPr>
              <a:solidFill>
                <a:srgbClr val="FAD496"/>
              </a:solidFill>
            </c:spPr>
            <c:extLst>
              <c:ext xmlns:c16="http://schemas.microsoft.com/office/drawing/2014/chart" uri="{C3380CC4-5D6E-409C-BE32-E72D297353CC}">
                <c16:uniqueId val="{0000000F-2F75-46F9-B36F-6EF69FF601F9}"/>
              </c:ext>
            </c:extLst>
          </c:dPt>
          <c:dPt>
            <c:idx val="8"/>
            <c:bubble3D val="0"/>
            <c:spPr>
              <a:solidFill>
                <a:srgbClr val="FBBB27"/>
              </a:solidFill>
            </c:spPr>
            <c:extLst>
              <c:ext xmlns:c16="http://schemas.microsoft.com/office/drawing/2014/chart" uri="{C3380CC4-5D6E-409C-BE32-E72D297353CC}">
                <c16:uniqueId val="{00000011-2F75-46F9-B36F-6EF69FF601F9}"/>
              </c:ext>
            </c:extLst>
          </c:dPt>
          <c:dLbls>
            <c:dLbl>
              <c:idx val="0"/>
              <c:layout>
                <c:manualLayout>
                  <c:x val="8.7642752989209677E-2"/>
                  <c:y val="6.4143447178092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F75-46F9-B36F-6EF69FF601F9}"/>
                </c:ext>
              </c:extLst>
            </c:dLbl>
            <c:dLbl>
              <c:idx val="1"/>
              <c:layout>
                <c:manualLayout>
                  <c:x val="-3.6199095022624438E-2"/>
                  <c:y val="8.63703426845524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F75-46F9-B36F-6EF69FF601F9}"/>
                </c:ext>
              </c:extLst>
            </c:dLbl>
            <c:dLbl>
              <c:idx val="2"/>
              <c:layout>
                <c:manualLayout>
                  <c:x val="-6.6114337517765173E-2"/>
                  <c:y val="6.348758507105539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F75-46F9-B36F-6EF69FF601F9}"/>
                </c:ext>
              </c:extLst>
            </c:dLbl>
            <c:dLbl>
              <c:idx val="3"/>
              <c:layout>
                <c:manualLayout>
                  <c:x val="3.1287039346326053E-3"/>
                  <c:y val="2.60509128448715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F75-46F9-B36F-6EF69FF601F9}"/>
                </c:ext>
              </c:extLst>
            </c:dLbl>
            <c:dLbl>
              <c:idx val="4"/>
              <c:layout>
                <c:manualLayout>
                  <c:x val="5.9153375058886834E-2"/>
                  <c:y val="7.34383997541480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F75-46F9-B36F-6EF69FF601F9}"/>
                </c:ext>
              </c:extLst>
            </c:dLbl>
            <c:dLbl>
              <c:idx val="5"/>
              <c:layout>
                <c:manualLayout>
                  <c:x val="-3.4339893033732777E-2"/>
                  <c:y val="6.66191024612051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F75-46F9-B36F-6EF69FF601F9}"/>
                </c:ext>
              </c:extLst>
            </c:dLbl>
            <c:dLbl>
              <c:idx val="6"/>
              <c:layout>
                <c:manualLayout>
                  <c:x val="-8.8404782735491391E-2"/>
                  <c:y val="2.6529426803920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F75-46F9-B36F-6EF69FF601F9}"/>
                </c:ext>
              </c:extLst>
            </c:dLbl>
            <c:dLbl>
              <c:idx val="7"/>
              <c:layout>
                <c:manualLayout>
                  <c:x val="4.5195821110596467E-2"/>
                  <c:y val="-3.166156907445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F75-46F9-B36F-6EF69FF601F9}"/>
                </c:ext>
              </c:extLst>
            </c:dLbl>
            <c:dLbl>
              <c:idx val="8"/>
              <c:layout>
                <c:manualLayout>
                  <c:x val="0.3580968212306794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F75-46F9-B36F-6EF69FF601F9}"/>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'F77'!$A$5:$A$13</c:f>
              <c:strCache>
                <c:ptCount val="9"/>
                <c:pt idx="0">
                  <c:v>Elaboración de alimentos.</c:v>
                </c:pt>
                <c:pt idx="1">
                  <c:v>Fabricación y ensamble de maquinaria, equipos, aparatos y accesorios y artículos eléctricos, electrónicos y sus partes.</c:v>
                </c:pt>
                <c:pt idx="2">
                  <c:v>Industria química.</c:v>
                </c:pt>
                <c:pt idx="3">
                  <c:v>Fabricación de productos metálicos, excepto maquinaria y equipo.</c:v>
                </c:pt>
                <c:pt idx="4">
                  <c:v>Fabricación de productos de hule y plástico.</c:v>
                </c:pt>
                <c:pt idx="5">
                  <c:v>Construcción, reconstrucción y ensamble de equipo de transporte y sus partes.</c:v>
                </c:pt>
                <c:pt idx="6">
                  <c:v>Elaboración de bebidas.</c:v>
                </c:pt>
                <c:pt idx="7">
                  <c:v>Fabricación y/o reparación de muebles de madera y sus partes; excepto de metal y de plástico moldeado.</c:v>
                </c:pt>
                <c:pt idx="8">
                  <c:v>Fabricación, ensamble y reparación de maquinaria, equipo y sus partes; excepto los eléctricos.</c:v>
                </c:pt>
              </c:strCache>
            </c:strRef>
          </c:cat>
          <c:val>
            <c:numRef>
              <c:f>'F77'!$B$5:$B$13</c:f>
              <c:numCache>
                <c:formatCode>0.00%</c:formatCode>
                <c:ptCount val="9"/>
                <c:pt idx="0">
                  <c:v>0.21301515845666594</c:v>
                </c:pt>
                <c:pt idx="1">
                  <c:v>0.12669893565457577</c:v>
                </c:pt>
                <c:pt idx="2">
                  <c:v>0.10432090158401335</c:v>
                </c:pt>
                <c:pt idx="3">
                  <c:v>0.10218512837878214</c:v>
                </c:pt>
                <c:pt idx="4">
                  <c:v>8.5550442979281896E-2</c:v>
                </c:pt>
                <c:pt idx="5">
                  <c:v>6.0126995509343181E-2</c:v>
                </c:pt>
                <c:pt idx="6">
                  <c:v>4.6072943847977214E-2</c:v>
                </c:pt>
                <c:pt idx="7">
                  <c:v>4.4935340296175304E-2</c:v>
                </c:pt>
                <c:pt idx="8">
                  <c:v>3.8572285410123787E-2</c:v>
                </c:pt>
              </c:numCache>
            </c:numRef>
          </c:val>
          <c:extLst>
            <c:ext xmlns:c16="http://schemas.microsoft.com/office/drawing/2014/chart" uri="{C3380CC4-5D6E-409C-BE32-E72D297353CC}">
              <c16:uniqueId val="{00000012-2F75-46F9-B36F-6EF69FF601F9}"/>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5CD-45D9-9847-33DAE04D4795}"/>
              </c:ext>
            </c:extLst>
          </c:dPt>
          <c:dPt>
            <c:idx val="5"/>
            <c:invertIfNegative val="0"/>
            <c:bubble3D val="0"/>
            <c:extLst>
              <c:ext xmlns:c16="http://schemas.microsoft.com/office/drawing/2014/chart" uri="{C3380CC4-5D6E-409C-BE32-E72D297353CC}">
                <c16:uniqueId val="{00000002-95CD-45D9-9847-33DAE04D4795}"/>
              </c:ext>
            </c:extLst>
          </c:dPt>
          <c:dPt>
            <c:idx val="6"/>
            <c:invertIfNegative val="0"/>
            <c:bubble3D val="0"/>
            <c:extLst>
              <c:ext xmlns:c16="http://schemas.microsoft.com/office/drawing/2014/chart" uri="{C3380CC4-5D6E-409C-BE32-E72D297353CC}">
                <c16:uniqueId val="{00000003-95CD-45D9-9847-33DAE04D4795}"/>
              </c:ext>
            </c:extLst>
          </c:dPt>
          <c:dPt>
            <c:idx val="7"/>
            <c:invertIfNegative val="0"/>
            <c:bubble3D val="0"/>
            <c:spPr>
              <a:solidFill>
                <a:srgbClr val="FFC000"/>
              </a:solidFill>
              <a:ln>
                <a:noFill/>
              </a:ln>
              <a:effectLst/>
            </c:spPr>
            <c:extLst>
              <c:ext xmlns:c16="http://schemas.microsoft.com/office/drawing/2014/chart" uri="{C3380CC4-5D6E-409C-BE32-E72D297353CC}">
                <c16:uniqueId val="{00000005-95CD-45D9-9847-33DAE04D4795}"/>
              </c:ext>
            </c:extLst>
          </c:dPt>
          <c:dPt>
            <c:idx val="17"/>
            <c:invertIfNegative val="0"/>
            <c:bubble3D val="0"/>
            <c:extLst>
              <c:ext xmlns:c16="http://schemas.microsoft.com/office/drawing/2014/chart" uri="{C3380CC4-5D6E-409C-BE32-E72D297353CC}">
                <c16:uniqueId val="{00000006-95CD-45D9-9847-33DAE04D4795}"/>
              </c:ext>
            </c:extLst>
          </c:dPt>
          <c:dPt>
            <c:idx val="18"/>
            <c:invertIfNegative val="0"/>
            <c:bubble3D val="0"/>
            <c:extLst>
              <c:ext xmlns:c16="http://schemas.microsoft.com/office/drawing/2014/chart" uri="{C3380CC4-5D6E-409C-BE32-E72D297353CC}">
                <c16:uniqueId val="{00000007-95CD-45D9-9847-33DAE04D4795}"/>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CD-45D9-9847-33DAE04D4795}"/>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CD-45D9-9847-33DAE04D4795}"/>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CD-45D9-9847-33DAE04D4795}"/>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CD-45D9-9847-33DAE04D4795}"/>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CD-45D9-9847-33DAE04D4795}"/>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CD-45D9-9847-33DAE04D4795}"/>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CD-45D9-9847-33DAE04D4795}"/>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CD-45D9-9847-33DAE04D4795}"/>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'F78'!$A$6:$A$13</c:f>
              <c:numCache>
                <c:formatCode>General</c:formatCode>
                <c:ptCount val="8"/>
                <c:pt idx="0">
                  <c:v>2013</c:v>
                </c:pt>
                <c:pt idx="1">
                  <c:v>2014</c:v>
                </c:pt>
                <c:pt idx="2">
                  <c:v>2015</c:v>
                </c:pt>
                <c:pt idx="3">
                  <c:v>2016</c:v>
                </c:pt>
                <c:pt idx="4">
                  <c:v>2017</c:v>
                </c:pt>
                <c:pt idx="5">
                  <c:v>2018</c:v>
                </c:pt>
                <c:pt idx="6">
                  <c:v>2019</c:v>
                </c:pt>
                <c:pt idx="7" formatCode="mmm\-yy">
                  <c:v>44105</c:v>
                </c:pt>
              </c:numCache>
            </c:numRef>
          </c:cat>
          <c:val>
            <c:numRef>
              <c:f>'F78'!$B$6:$B$13</c:f>
              <c:numCache>
                <c:formatCode>#,##0</c:formatCode>
                <c:ptCount val="8"/>
                <c:pt idx="0">
                  <c:v>282499</c:v>
                </c:pt>
                <c:pt idx="1">
                  <c:v>295797</c:v>
                </c:pt>
                <c:pt idx="2">
                  <c:v>312586</c:v>
                </c:pt>
                <c:pt idx="3">
                  <c:v>334254</c:v>
                </c:pt>
                <c:pt idx="4">
                  <c:v>343480</c:v>
                </c:pt>
                <c:pt idx="5">
                  <c:v>354114</c:v>
                </c:pt>
                <c:pt idx="6">
                  <c:v>363625</c:v>
                </c:pt>
                <c:pt idx="7">
                  <c:v>365761</c:v>
                </c:pt>
              </c:numCache>
            </c:numRef>
          </c:val>
          <c:extLst>
            <c:ext xmlns:c16="http://schemas.microsoft.com/office/drawing/2014/chart" uri="{C3380CC4-5D6E-409C-BE32-E72D297353CC}">
              <c16:uniqueId val="{0000000C-95CD-45D9-9847-33DAE04D4795}"/>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E005-4A03-A42A-BD94913248F0}"/>
              </c:ext>
            </c:extLst>
          </c:dPt>
          <c:dPt>
            <c:idx val="1"/>
            <c:bubble3D val="0"/>
            <c:spPr>
              <a:solidFill>
                <a:srgbClr val="FBD1AF"/>
              </a:solidFill>
              <a:ln>
                <a:noFill/>
              </a:ln>
            </c:spPr>
            <c:extLst>
              <c:ext xmlns:c16="http://schemas.microsoft.com/office/drawing/2014/chart" uri="{C3380CC4-5D6E-409C-BE32-E72D297353CC}">
                <c16:uniqueId val="{00000003-E005-4A03-A42A-BD94913248F0}"/>
              </c:ext>
            </c:extLst>
          </c:dPt>
          <c:dPt>
            <c:idx val="2"/>
            <c:bubble3D val="0"/>
            <c:spPr>
              <a:solidFill>
                <a:srgbClr val="C9C943"/>
              </a:solidFill>
              <a:ln>
                <a:noFill/>
              </a:ln>
            </c:spPr>
            <c:extLst>
              <c:ext xmlns:c16="http://schemas.microsoft.com/office/drawing/2014/chart" uri="{C3380CC4-5D6E-409C-BE32-E72D297353CC}">
                <c16:uniqueId val="{00000005-E005-4A03-A42A-BD94913248F0}"/>
              </c:ext>
            </c:extLst>
          </c:dPt>
          <c:dPt>
            <c:idx val="3"/>
            <c:bubble3D val="0"/>
            <c:spPr>
              <a:solidFill>
                <a:srgbClr val="663300"/>
              </a:solidFill>
              <a:ln>
                <a:noFill/>
              </a:ln>
            </c:spPr>
            <c:extLst>
              <c:ext xmlns:c16="http://schemas.microsoft.com/office/drawing/2014/chart" uri="{C3380CC4-5D6E-409C-BE32-E72D297353CC}">
                <c16:uniqueId val="{00000007-E005-4A03-A42A-BD94913248F0}"/>
              </c:ext>
            </c:extLst>
          </c:dPt>
          <c:dPt>
            <c:idx val="4"/>
            <c:bubble3D val="0"/>
            <c:spPr>
              <a:solidFill>
                <a:srgbClr val="9E6900"/>
              </a:solidFill>
              <a:ln>
                <a:noFill/>
              </a:ln>
            </c:spPr>
            <c:extLst>
              <c:ext xmlns:c16="http://schemas.microsoft.com/office/drawing/2014/chart" uri="{C3380CC4-5D6E-409C-BE32-E72D297353CC}">
                <c16:uniqueId val="{00000009-E005-4A03-A42A-BD94913248F0}"/>
              </c:ext>
            </c:extLst>
          </c:dPt>
          <c:dPt>
            <c:idx val="5"/>
            <c:bubble3D val="0"/>
            <c:spPr>
              <a:solidFill>
                <a:srgbClr val="FAD496"/>
              </a:solidFill>
              <a:ln>
                <a:noFill/>
              </a:ln>
            </c:spPr>
            <c:extLst>
              <c:ext xmlns:c16="http://schemas.microsoft.com/office/drawing/2014/chart" uri="{C3380CC4-5D6E-409C-BE32-E72D297353CC}">
                <c16:uniqueId val="{0000000B-E005-4A03-A42A-BD94913248F0}"/>
              </c:ext>
            </c:extLst>
          </c:dPt>
          <c:dPt>
            <c:idx val="6"/>
            <c:bubble3D val="0"/>
            <c:spPr>
              <a:solidFill>
                <a:srgbClr val="FBBB27"/>
              </a:solidFill>
              <a:ln>
                <a:noFill/>
              </a:ln>
            </c:spPr>
            <c:extLst>
              <c:ext xmlns:c16="http://schemas.microsoft.com/office/drawing/2014/chart" uri="{C3380CC4-5D6E-409C-BE32-E72D297353CC}">
                <c16:uniqueId val="{0000000D-E005-4A03-A42A-BD94913248F0}"/>
              </c:ext>
            </c:extLst>
          </c:dPt>
          <c:dPt>
            <c:idx val="7"/>
            <c:bubble3D val="0"/>
            <c:spPr>
              <a:solidFill>
                <a:srgbClr val="BDCFD6"/>
              </a:solidFill>
              <a:ln>
                <a:noFill/>
              </a:ln>
            </c:spPr>
            <c:extLst>
              <c:ext xmlns:c16="http://schemas.microsoft.com/office/drawing/2014/chart" uri="{C3380CC4-5D6E-409C-BE32-E72D297353CC}">
                <c16:uniqueId val="{0000000F-E005-4A03-A42A-BD94913248F0}"/>
              </c:ext>
            </c:extLst>
          </c:dPt>
          <c:dPt>
            <c:idx val="8"/>
            <c:bubble3D val="0"/>
            <c:spPr>
              <a:solidFill>
                <a:srgbClr val="7C878E"/>
              </a:solidFill>
              <a:ln>
                <a:noFill/>
              </a:ln>
            </c:spPr>
            <c:extLst>
              <c:ext xmlns:c16="http://schemas.microsoft.com/office/drawing/2014/chart" uri="{C3380CC4-5D6E-409C-BE32-E72D297353CC}">
                <c16:uniqueId val="{00000011-E005-4A03-A42A-BD94913248F0}"/>
              </c:ext>
            </c:extLst>
          </c:dPt>
          <c:dLbls>
            <c:dLbl>
              <c:idx val="0"/>
              <c:layout>
                <c:manualLayout>
                  <c:x val="2.6812125354690457E-2"/>
                  <c:y val="3.42047797472469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005-4A03-A42A-BD94913248F0}"/>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005-4A03-A42A-BD94913248F0}"/>
                </c:ext>
              </c:extLst>
            </c:dLbl>
            <c:dLbl>
              <c:idx val="2"/>
              <c:layout>
                <c:manualLayout>
                  <c:x val="4.0484222738862381E-2"/>
                  <c:y val="2.30984572359918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005-4A03-A42A-BD94913248F0}"/>
                </c:ext>
              </c:extLst>
            </c:dLbl>
            <c:dLbl>
              <c:idx val="3"/>
              <c:layout>
                <c:manualLayout>
                  <c:x val="-1.9604545434105144E-3"/>
                  <c:y val="2.40078974092887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005-4A03-A42A-BD94913248F0}"/>
                </c:ext>
              </c:extLst>
            </c:dLbl>
            <c:dLbl>
              <c:idx val="4"/>
              <c:layout>
                <c:manualLayout>
                  <c:x val="-1.3003919832367056E-2"/>
                  <c:y val="6.46551578529023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005-4A03-A42A-BD94913248F0}"/>
                </c:ext>
              </c:extLst>
            </c:dLbl>
            <c:dLbl>
              <c:idx val="5"/>
              <c:layout>
                <c:manualLayout>
                  <c:x val="-6.7874004472905328E-2"/>
                  <c:y val="1.00965757135656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005-4A03-A42A-BD94913248F0}"/>
                </c:ext>
              </c:extLst>
            </c:dLbl>
            <c:dLbl>
              <c:idx val="6"/>
              <c:layout>
                <c:manualLayout>
                  <c:x val="-7.9993117339690667E-2"/>
                  <c:y val="1.7260547655423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005-4A03-A42A-BD94913248F0}"/>
                </c:ext>
              </c:extLst>
            </c:dLbl>
            <c:dLbl>
              <c:idx val="7"/>
              <c:layout>
                <c:manualLayout>
                  <c:x val="-3.8817063886331139E-2"/>
                  <c:y val="-4.9933991997218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005-4A03-A42A-BD94913248F0}"/>
                </c:ext>
              </c:extLst>
            </c:dLbl>
            <c:dLbl>
              <c:idx val="8"/>
              <c:layout>
                <c:manualLayout>
                  <c:x val="0.12167571286598884"/>
                  <c:y val="-1.30086095559975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005-4A03-A42A-BD94913248F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'F79'!$A$6:$A$14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'F79'!$B$6:$B$14</c:f>
              <c:numCache>
                <c:formatCode>0.00%</c:formatCode>
                <c:ptCount val="9"/>
                <c:pt idx="0">
                  <c:v>0.18840991795188661</c:v>
                </c:pt>
                <c:pt idx="1">
                  <c:v>0.17577051681289149</c:v>
                </c:pt>
                <c:pt idx="2">
                  <c:v>0.14931608345340264</c:v>
                </c:pt>
                <c:pt idx="3">
                  <c:v>0.14337504545317845</c:v>
                </c:pt>
                <c:pt idx="4">
                  <c:v>0.1151243571621906</c:v>
                </c:pt>
                <c:pt idx="5">
                  <c:v>7.6615604178684987E-2</c:v>
                </c:pt>
                <c:pt idx="6">
                  <c:v>6.2663870669644933E-2</c:v>
                </c:pt>
                <c:pt idx="7">
                  <c:v>5.1213770741003008E-2</c:v>
                </c:pt>
                <c:pt idx="8">
                  <c:v>3.7510833577117299E-2</c:v>
                </c:pt>
              </c:numCache>
            </c:numRef>
          </c:val>
          <c:extLst>
            <c:ext xmlns:c16="http://schemas.microsoft.com/office/drawing/2014/chart" uri="{C3380CC4-5D6E-409C-BE32-E72D297353CC}">
              <c16:uniqueId val="{00000012-E005-4A03-A42A-BD94913248F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70C-48D2-BED0-B46F2AE75563}"/>
              </c:ext>
            </c:extLst>
          </c:dPt>
          <c:dPt>
            <c:idx val="5"/>
            <c:invertIfNegative val="0"/>
            <c:bubble3D val="0"/>
            <c:extLst>
              <c:ext xmlns:c16="http://schemas.microsoft.com/office/drawing/2014/chart" uri="{C3380CC4-5D6E-409C-BE32-E72D297353CC}">
                <c16:uniqueId val="{00000001-670C-48D2-BED0-B46F2AE75563}"/>
              </c:ext>
            </c:extLst>
          </c:dPt>
          <c:dPt>
            <c:idx val="6"/>
            <c:invertIfNegative val="0"/>
            <c:bubble3D val="0"/>
            <c:spPr>
              <a:solidFill>
                <a:srgbClr val="7C878E"/>
              </a:solidFill>
              <a:ln>
                <a:noFill/>
              </a:ln>
              <a:effectLst/>
            </c:spPr>
            <c:extLst>
              <c:ext xmlns:c16="http://schemas.microsoft.com/office/drawing/2014/chart" uri="{C3380CC4-5D6E-409C-BE32-E72D297353CC}">
                <c16:uniqueId val="{00000003-670C-48D2-BED0-B46F2AE75563}"/>
              </c:ext>
            </c:extLst>
          </c:dPt>
          <c:dPt>
            <c:idx val="7"/>
            <c:invertIfNegative val="0"/>
            <c:bubble3D val="0"/>
            <c:spPr>
              <a:solidFill>
                <a:srgbClr val="FFC000"/>
              </a:solidFill>
              <a:ln>
                <a:noFill/>
              </a:ln>
              <a:effectLst/>
            </c:spPr>
            <c:extLst>
              <c:ext xmlns:c16="http://schemas.microsoft.com/office/drawing/2014/chart" uri="{C3380CC4-5D6E-409C-BE32-E72D297353CC}">
                <c16:uniqueId val="{00000005-670C-48D2-BED0-B46F2AE75563}"/>
              </c:ext>
            </c:extLst>
          </c:dPt>
          <c:dPt>
            <c:idx val="17"/>
            <c:invertIfNegative val="0"/>
            <c:bubble3D val="0"/>
            <c:extLst>
              <c:ext xmlns:c16="http://schemas.microsoft.com/office/drawing/2014/chart" uri="{C3380CC4-5D6E-409C-BE32-E72D297353CC}">
                <c16:uniqueId val="{00000006-670C-48D2-BED0-B46F2AE75563}"/>
              </c:ext>
            </c:extLst>
          </c:dPt>
          <c:dPt>
            <c:idx val="18"/>
            <c:invertIfNegative val="0"/>
            <c:bubble3D val="0"/>
            <c:extLst>
              <c:ext xmlns:c16="http://schemas.microsoft.com/office/drawing/2014/chart" uri="{C3380CC4-5D6E-409C-BE32-E72D297353CC}">
                <c16:uniqueId val="{00000007-670C-48D2-BED0-B46F2AE75563}"/>
              </c:ext>
            </c:extLst>
          </c:dPt>
          <c:dLbls>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0C-48D2-BED0-B46F2AE75563}"/>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0C-48D2-BED0-B46F2AE75563}"/>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0C-48D2-BED0-B46F2AE75563}"/>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'F80'!$A$6:$A$13</c:f>
              <c:numCache>
                <c:formatCode>General</c:formatCode>
                <c:ptCount val="8"/>
                <c:pt idx="0">
                  <c:v>2013</c:v>
                </c:pt>
                <c:pt idx="1">
                  <c:v>2014</c:v>
                </c:pt>
                <c:pt idx="2">
                  <c:v>2015</c:v>
                </c:pt>
                <c:pt idx="3">
                  <c:v>2016</c:v>
                </c:pt>
                <c:pt idx="4">
                  <c:v>2017</c:v>
                </c:pt>
                <c:pt idx="5">
                  <c:v>2018</c:v>
                </c:pt>
                <c:pt idx="6">
                  <c:v>2019</c:v>
                </c:pt>
                <c:pt idx="7" formatCode="mmm\-yy">
                  <c:v>44105</c:v>
                </c:pt>
              </c:numCache>
            </c:numRef>
          </c:cat>
          <c:val>
            <c:numRef>
              <c:f>'F80'!$B$6:$B$13</c:f>
              <c:numCache>
                <c:formatCode>#,##0</c:formatCode>
                <c:ptCount val="8"/>
                <c:pt idx="0">
                  <c:v>523456</c:v>
                </c:pt>
                <c:pt idx="1">
                  <c:v>540644</c:v>
                </c:pt>
                <c:pt idx="2">
                  <c:v>551836</c:v>
                </c:pt>
                <c:pt idx="3">
                  <c:v>575641</c:v>
                </c:pt>
                <c:pt idx="4">
                  <c:v>605107</c:v>
                </c:pt>
                <c:pt idx="5">
                  <c:v>614655</c:v>
                </c:pt>
                <c:pt idx="6">
                  <c:v>640252</c:v>
                </c:pt>
                <c:pt idx="7">
                  <c:v>619956</c:v>
                </c:pt>
              </c:numCache>
            </c:numRef>
          </c:val>
          <c:extLst>
            <c:ext xmlns:c16="http://schemas.microsoft.com/office/drawing/2014/chart" uri="{C3380CC4-5D6E-409C-BE32-E72D297353CC}">
              <c16:uniqueId val="{00000008-670C-48D2-BED0-B46F2AE75563}"/>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01F-4E04-A00E-0DF7447BC881}"/>
              </c:ext>
            </c:extLst>
          </c:dPt>
          <c:dPt>
            <c:idx val="1"/>
            <c:bubble3D val="0"/>
            <c:spPr>
              <a:solidFill>
                <a:srgbClr val="FBBB27"/>
              </a:solidFill>
            </c:spPr>
            <c:extLst>
              <c:ext xmlns:c16="http://schemas.microsoft.com/office/drawing/2014/chart" uri="{C3380CC4-5D6E-409C-BE32-E72D297353CC}">
                <c16:uniqueId val="{00000003-201F-4E04-A00E-0DF7447BC881}"/>
              </c:ext>
            </c:extLst>
          </c:dPt>
          <c:dPt>
            <c:idx val="2"/>
            <c:bubble3D val="0"/>
            <c:spPr>
              <a:solidFill>
                <a:srgbClr val="FAD496"/>
              </a:solidFill>
            </c:spPr>
            <c:extLst>
              <c:ext xmlns:c16="http://schemas.microsoft.com/office/drawing/2014/chart" uri="{C3380CC4-5D6E-409C-BE32-E72D297353CC}">
                <c16:uniqueId val="{00000005-201F-4E04-A00E-0DF7447BC881}"/>
              </c:ext>
            </c:extLst>
          </c:dPt>
          <c:dPt>
            <c:idx val="3"/>
            <c:bubble3D val="0"/>
            <c:spPr>
              <a:solidFill>
                <a:srgbClr val="663300"/>
              </a:solidFill>
            </c:spPr>
            <c:extLst>
              <c:ext xmlns:c16="http://schemas.microsoft.com/office/drawing/2014/chart" uri="{C3380CC4-5D6E-409C-BE32-E72D297353CC}">
                <c16:uniqueId val="{00000007-201F-4E04-A00E-0DF7447BC881}"/>
              </c:ext>
            </c:extLst>
          </c:dPt>
          <c:dPt>
            <c:idx val="4"/>
            <c:bubble3D val="0"/>
            <c:spPr>
              <a:solidFill>
                <a:srgbClr val="95682B"/>
              </a:solidFill>
            </c:spPr>
            <c:extLst>
              <c:ext xmlns:c16="http://schemas.microsoft.com/office/drawing/2014/chart" uri="{C3380CC4-5D6E-409C-BE32-E72D297353CC}">
                <c16:uniqueId val="{00000009-201F-4E04-A00E-0DF7447BC881}"/>
              </c:ext>
            </c:extLst>
          </c:dPt>
          <c:dPt>
            <c:idx val="5"/>
            <c:bubble3D val="0"/>
            <c:spPr>
              <a:solidFill>
                <a:srgbClr val="B5B367"/>
              </a:solidFill>
            </c:spPr>
            <c:extLst>
              <c:ext xmlns:c16="http://schemas.microsoft.com/office/drawing/2014/chart" uri="{C3380CC4-5D6E-409C-BE32-E72D297353CC}">
                <c16:uniqueId val="{0000000B-201F-4E04-A00E-0DF7447BC881}"/>
              </c:ext>
            </c:extLst>
          </c:dPt>
          <c:dPt>
            <c:idx val="6"/>
            <c:bubble3D val="0"/>
            <c:spPr>
              <a:solidFill>
                <a:srgbClr val="FFF915"/>
              </a:solidFill>
            </c:spPr>
            <c:extLst>
              <c:ext xmlns:c16="http://schemas.microsoft.com/office/drawing/2014/chart" uri="{C3380CC4-5D6E-409C-BE32-E72D297353CC}">
                <c16:uniqueId val="{0000000D-201F-4E04-A00E-0DF7447BC881}"/>
              </c:ext>
            </c:extLst>
          </c:dPt>
          <c:dPt>
            <c:idx val="7"/>
            <c:bubble3D val="0"/>
            <c:spPr>
              <a:solidFill>
                <a:srgbClr val="CC9900"/>
              </a:solidFill>
            </c:spPr>
            <c:extLst>
              <c:ext xmlns:c16="http://schemas.microsoft.com/office/drawing/2014/chart" uri="{C3380CC4-5D6E-409C-BE32-E72D297353CC}">
                <c16:uniqueId val="{0000000F-201F-4E04-A00E-0DF7447BC881}"/>
              </c:ext>
            </c:extLst>
          </c:dPt>
          <c:dPt>
            <c:idx val="8"/>
            <c:bubble3D val="0"/>
            <c:spPr>
              <a:solidFill>
                <a:srgbClr val="BDCFD6"/>
              </a:solidFill>
            </c:spPr>
            <c:extLst>
              <c:ext xmlns:c16="http://schemas.microsoft.com/office/drawing/2014/chart" uri="{C3380CC4-5D6E-409C-BE32-E72D297353CC}">
                <c16:uniqueId val="{00000011-201F-4E04-A00E-0DF7447BC881}"/>
              </c:ext>
            </c:extLst>
          </c:dPt>
          <c:dPt>
            <c:idx val="9"/>
            <c:bubble3D val="0"/>
            <c:spPr>
              <a:solidFill>
                <a:srgbClr val="4F81BD">
                  <a:lumMod val="60000"/>
                  <a:lumOff val="40000"/>
                </a:srgbClr>
              </a:solidFill>
            </c:spPr>
            <c:extLst>
              <c:ext xmlns:c16="http://schemas.microsoft.com/office/drawing/2014/chart" uri="{C3380CC4-5D6E-409C-BE32-E72D297353CC}">
                <c16:uniqueId val="{00000013-201F-4E04-A00E-0DF7447BC881}"/>
              </c:ext>
            </c:extLst>
          </c:dPt>
          <c:dPt>
            <c:idx val="10"/>
            <c:bubble3D val="0"/>
            <c:spPr>
              <a:solidFill>
                <a:srgbClr val="393D3F"/>
              </a:solidFill>
            </c:spPr>
            <c:extLst>
              <c:ext xmlns:c16="http://schemas.microsoft.com/office/drawing/2014/chart" uri="{C3380CC4-5D6E-409C-BE32-E72D297353CC}">
                <c16:uniqueId val="{00000015-201F-4E04-A00E-0DF7447BC881}"/>
              </c:ext>
            </c:extLst>
          </c:dPt>
          <c:dPt>
            <c:idx val="11"/>
            <c:bubble3D val="0"/>
            <c:spPr>
              <a:solidFill>
                <a:schemeClr val="bg1">
                  <a:lumMod val="65000"/>
                </a:schemeClr>
              </a:solidFill>
            </c:spPr>
            <c:extLst>
              <c:ext xmlns:c16="http://schemas.microsoft.com/office/drawing/2014/chart" uri="{C3380CC4-5D6E-409C-BE32-E72D297353CC}">
                <c16:uniqueId val="{00000017-201F-4E04-A00E-0DF7447BC881}"/>
              </c:ext>
            </c:extLst>
          </c:dPt>
          <c:dPt>
            <c:idx val="12"/>
            <c:bubble3D val="0"/>
            <c:spPr>
              <a:solidFill>
                <a:schemeClr val="bg1">
                  <a:lumMod val="50000"/>
                </a:schemeClr>
              </a:solidFill>
            </c:spPr>
            <c:extLst>
              <c:ext xmlns:c16="http://schemas.microsoft.com/office/drawing/2014/chart" uri="{C3380CC4-5D6E-409C-BE32-E72D297353CC}">
                <c16:uniqueId val="{00000019-201F-4E04-A00E-0DF7447BC881}"/>
              </c:ext>
            </c:extLst>
          </c:dPt>
          <c:dPt>
            <c:idx val="13"/>
            <c:bubble3D val="0"/>
            <c:spPr>
              <a:solidFill>
                <a:schemeClr val="bg2">
                  <a:lumMod val="75000"/>
                </a:schemeClr>
              </a:solidFill>
            </c:spPr>
            <c:extLst>
              <c:ext xmlns:c16="http://schemas.microsoft.com/office/drawing/2014/chart" uri="{C3380CC4-5D6E-409C-BE32-E72D297353CC}">
                <c16:uniqueId val="{0000001B-201F-4E04-A00E-0DF7447BC881}"/>
              </c:ext>
            </c:extLst>
          </c:dPt>
          <c:dLbls>
            <c:dLbl>
              <c:idx val="0"/>
              <c:layout>
                <c:manualLayout>
                  <c:x val="4.6673133206521965E-2"/>
                  <c:y val="-3.53587732858172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1F-4E04-A00E-0DF7447BC881}"/>
                </c:ext>
              </c:extLst>
            </c:dLbl>
            <c:dLbl>
              <c:idx val="1"/>
              <c:layout>
                <c:manualLayout>
                  <c:x val="6.0695614930148774E-3"/>
                  <c:y val="1.152861914917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01F-4E04-A00E-0DF7447BC881}"/>
                </c:ext>
              </c:extLst>
            </c:dLbl>
            <c:dLbl>
              <c:idx val="2"/>
              <c:layout>
                <c:manualLayout>
                  <c:x val="-6.0103366708791031E-2"/>
                  <c:y val="0.15008328174441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01F-4E04-A00E-0DF7447BC881}"/>
                </c:ext>
              </c:extLst>
            </c:dLbl>
            <c:dLbl>
              <c:idx val="3"/>
              <c:layout>
                <c:manualLayout>
                  <c:x val="-0.14742215093483685"/>
                  <c:y val="9.00415904099647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01F-4E04-A00E-0DF7447BC881}"/>
                </c:ext>
              </c:extLst>
            </c:dLbl>
            <c:dLbl>
              <c:idx val="4"/>
              <c:layout>
                <c:manualLayout>
                  <c:x val="-0.17245244807362042"/>
                  <c:y val="-4.51052480542996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01F-4E04-A00E-0DF7447BC881}"/>
                </c:ext>
              </c:extLst>
            </c:dLbl>
            <c:dLbl>
              <c:idx val="5"/>
              <c:layout>
                <c:manualLayout>
                  <c:x val="-7.987754661257683E-2"/>
                  <c:y val="-5.16400237199746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01F-4E04-A00E-0DF7447BC881}"/>
                </c:ext>
              </c:extLst>
            </c:dLbl>
            <c:dLbl>
              <c:idx val="6"/>
              <c:layout>
                <c:manualLayout>
                  <c:x val="7.3701726461294387E-2"/>
                  <c:y val="-5.9907794677234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1F-4E04-A00E-0DF7447BC881}"/>
                </c:ext>
              </c:extLst>
            </c:dLbl>
            <c:dLbl>
              <c:idx val="7"/>
              <c:layout>
                <c:manualLayout>
                  <c:x val="7.3404969157964128E-2"/>
                  <c:y val="6.945079386005014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01F-4E04-A00E-0DF7447BC881}"/>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01F-4E04-A00E-0DF7447BC881}"/>
                </c:ext>
              </c:extLst>
            </c:dLbl>
            <c:dLbl>
              <c:idx val="9"/>
              <c:layout>
                <c:manualLayout>
                  <c:x val="4.054369323406775E-2"/>
                  <c:y val="0.153016604401048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01F-4E04-A00E-0DF7447BC88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'F81'!$A$6:$A$15</c:f>
              <c:strCache>
                <c:ptCount val="10"/>
                <c:pt idx="0">
                  <c:v>Servicios de administración pública y seguridad social.</c:v>
                </c:pt>
                <c:pt idx="1">
                  <c:v>Servicios profesionales y técnicos.</c:v>
                </c:pt>
                <c:pt idx="2">
                  <c:v>Servicios personales para el hogar y diversos.</c:v>
                </c:pt>
                <c:pt idx="3">
                  <c:v>Servicios de enseñanza, investigación científica y difusión cultural.</c:v>
                </c:pt>
                <c:pt idx="4">
                  <c:v>Preparación y servicio de alimentos y bebidas.</c:v>
                </c:pt>
                <c:pt idx="5">
                  <c:v>Servicios médicos, asistencia social y veterinarios.</c:v>
                </c:pt>
                <c:pt idx="6">
                  <c:v>Servicios de alojamiento temporal.</c:v>
                </c:pt>
                <c:pt idx="7">
                  <c:v>Servicios recreativos y de esparcimiento.</c:v>
                </c:pt>
                <c:pt idx="8">
                  <c:v>Servicios financieros y de seguros (bancos, financieras).</c:v>
                </c:pt>
                <c:pt idx="9">
                  <c:v>Otros</c:v>
                </c:pt>
              </c:strCache>
            </c:strRef>
          </c:cat>
          <c:val>
            <c:numRef>
              <c:f>'F81'!$B$6:$B$15</c:f>
              <c:numCache>
                <c:formatCode>0.00%</c:formatCode>
                <c:ptCount val="10"/>
                <c:pt idx="0">
                  <c:v>0.3078557187929466</c:v>
                </c:pt>
                <c:pt idx="1">
                  <c:v>0.29544999967739644</c:v>
                </c:pt>
                <c:pt idx="2">
                  <c:v>7.6819967868687458E-2</c:v>
                </c:pt>
                <c:pt idx="3">
                  <c:v>7.4110098135996755E-2</c:v>
                </c:pt>
                <c:pt idx="4">
                  <c:v>7.0393705359735201E-2</c:v>
                </c:pt>
                <c:pt idx="5">
                  <c:v>4.5216112111182087E-2</c:v>
                </c:pt>
                <c:pt idx="6">
                  <c:v>4.2412687352005624E-2</c:v>
                </c:pt>
                <c:pt idx="7">
                  <c:v>2.4387214576518334E-2</c:v>
                </c:pt>
                <c:pt idx="8">
                  <c:v>2.399363825819897E-2</c:v>
                </c:pt>
                <c:pt idx="9">
                  <c:v>3.9360857867332517E-2</c:v>
                </c:pt>
              </c:numCache>
            </c:numRef>
          </c:val>
          <c:extLst>
            <c:ext xmlns:c16="http://schemas.microsoft.com/office/drawing/2014/chart" uri="{C3380CC4-5D6E-409C-BE32-E72D297353CC}">
              <c16:uniqueId val="{0000001C-201F-4E04-A00E-0DF7447BC881}"/>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0B-46DC-A3D7-0E8B4E021A38}"/>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670B-46DC-A3D7-0E8B4E021A3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670B-46DC-A3D7-0E8B4E021A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0B-46DC-A3D7-0E8B4E021A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0B-46DC-A3D7-0E8B4E021A3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0B-46DC-A3D7-0E8B4E021A38}"/>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670B-46DC-A3D7-0E8B4E021A38}"/>
              </c:ext>
            </c:extLst>
          </c:dPt>
          <c:dPt>
            <c:idx val="7"/>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F-670B-46DC-A3D7-0E8B4E021A38}"/>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70B-46DC-A3D7-0E8B4E021A38}"/>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70B-46DC-A3D7-0E8B4E021A38}"/>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70B-46DC-A3D7-0E8B4E021A38}"/>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70B-46DC-A3D7-0E8B4E021A38}"/>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70B-46DC-A3D7-0E8B4E021A38}"/>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70B-46DC-A3D7-0E8B4E021A38}"/>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70B-46DC-A3D7-0E8B4E021A38}"/>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70B-46DC-A3D7-0E8B4E021A3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'F82'!$B$17:$B$24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'F82'!$C$17:$C$24</c:f>
              <c:numCache>
                <c:formatCode>0.00%</c:formatCode>
                <c:ptCount val="8"/>
                <c:pt idx="0">
                  <c:v>7.0654552101431484E-2</c:v>
                </c:pt>
                <c:pt idx="1">
                  <c:v>0.19605451923627279</c:v>
                </c:pt>
                <c:pt idx="2">
                  <c:v>0.11043247225386674</c:v>
                </c:pt>
                <c:pt idx="3">
                  <c:v>6.9192237175664277E-3</c:v>
                </c:pt>
                <c:pt idx="4">
                  <c:v>0.25426739314669122</c:v>
                </c:pt>
                <c:pt idx="5">
                  <c:v>2.1491598151427141E-3</c:v>
                </c:pt>
                <c:pt idx="6">
                  <c:v>0.29582243213252413</c:v>
                </c:pt>
                <c:pt idx="7">
                  <c:v>6.3700247596504472E-2</c:v>
                </c:pt>
              </c:numCache>
            </c:numRef>
          </c:val>
          <c:extLst>
            <c:ext xmlns:c16="http://schemas.microsoft.com/office/drawing/2014/chart" uri="{C3380CC4-5D6E-409C-BE32-E72D297353CC}">
              <c16:uniqueId val="{00000010-670B-46DC-A3D7-0E8B4E021A3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'F83'!$C$6</c:f>
              <c:strCache>
                <c:ptCount val="1"/>
                <c:pt idx="0">
                  <c:v>Mujeres</c:v>
                </c:pt>
              </c:strCache>
            </c:strRef>
          </c:tx>
          <c:explosion val="2"/>
          <c:dPt>
            <c:idx val="0"/>
            <c:bubble3D val="0"/>
            <c:spPr>
              <a:solidFill>
                <a:schemeClr val="accent2"/>
              </a:solidFill>
              <a:ln w="19050">
                <a:solidFill>
                  <a:schemeClr val="lt1"/>
                </a:solidFill>
              </a:ln>
              <a:effectLst/>
            </c:spPr>
            <c:extLst>
              <c:ext xmlns:c16="http://schemas.microsoft.com/office/drawing/2014/chart" uri="{C3380CC4-5D6E-409C-BE32-E72D297353CC}">
                <c16:uniqueId val="{00000005-8230-4EE5-9D63-10B7C254A72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8230-4EE5-9D63-10B7C254A72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8-8230-4EE5-9D63-10B7C254A72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8230-4EE5-9D63-10B7C254A72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8230-4EE5-9D63-10B7C254A72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8230-4EE5-9D63-10B7C254A72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1-8230-4EE5-9D63-10B7C254A72B}"/>
              </c:ext>
            </c:extLst>
          </c:dPt>
          <c:dPt>
            <c:idx val="7"/>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4-8230-4EE5-9D63-10B7C254A72B}"/>
              </c:ext>
            </c:extLst>
          </c:dPt>
          <c:dLbls>
            <c:dLbl>
              <c:idx val="0"/>
              <c:layout>
                <c:manualLayout>
                  <c:x val="0.21263285637682386"/>
                  <c:y val="2.059524669508054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0-4EE5-9D63-10B7C254A72B}"/>
                </c:ext>
              </c:extLst>
            </c:dLbl>
            <c:dLbl>
              <c:idx val="1"/>
              <c:layout>
                <c:manualLayout>
                  <c:x val="6.63411697193763E-2"/>
                  <c:y val="3.77538587493077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0-4EE5-9D63-10B7C254A72B}"/>
                </c:ext>
              </c:extLst>
            </c:dLbl>
            <c:dLbl>
              <c:idx val="2"/>
              <c:layout>
                <c:manualLayout>
                  <c:x val="2.0224904802820846E-2"/>
                  <c:y val="-4.24597644718870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230-4EE5-9D63-10B7C254A72B}"/>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0-4EE5-9D63-10B7C254A72B}"/>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230-4EE5-9D63-10B7C254A72B}"/>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2-8230-4EE5-9D63-10B7C254A72B}"/>
                </c:ext>
              </c:extLst>
            </c:dLbl>
            <c:dLbl>
              <c:idx val="6"/>
              <c:layout>
                <c:manualLayout>
                  <c:x val="-2.2271679367449372E-2"/>
                  <c:y val="-9.60992465869823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0-4EE5-9D63-10B7C254A72B}"/>
                </c:ext>
              </c:extLst>
            </c:dLbl>
            <c:dLbl>
              <c:idx val="7"/>
              <c:layout>
                <c:manualLayout>
                  <c:x val="-0.23557399411095117"/>
                  <c:y val="3.90404295793301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230-4EE5-9D63-10B7C254A72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'F83'!$A$7:$A$14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'F83'!$C$7:$C$14</c:f>
              <c:numCache>
                <c:formatCode>0.00%</c:formatCode>
                <c:ptCount val="8"/>
                <c:pt idx="0">
                  <c:v>4.8559110506013158E-2</c:v>
                </c:pt>
                <c:pt idx="1">
                  <c:v>0.21754027683231222</c:v>
                </c:pt>
                <c:pt idx="2">
                  <c:v>2.8111527115951895E-2</c:v>
                </c:pt>
                <c:pt idx="3">
                  <c:v>3.4121851599727706E-3</c:v>
                </c:pt>
                <c:pt idx="4">
                  <c:v>0.25017160199682326</c:v>
                </c:pt>
                <c:pt idx="5">
                  <c:v>4.0135012480145224E-4</c:v>
                </c:pt>
                <c:pt idx="6">
                  <c:v>0.42477450646698434</c:v>
                </c:pt>
                <c:pt idx="7">
                  <c:v>2.7029441797140914E-2</c:v>
                </c:pt>
              </c:numCache>
            </c:numRef>
          </c:val>
          <c:extLst>
            <c:ext xmlns:c16="http://schemas.microsoft.com/office/drawing/2014/chart" uri="{C3380CC4-5D6E-409C-BE32-E72D297353CC}">
              <c16:uniqueId val="{00000000-8230-4EE5-9D63-10B7C254A7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7CC1-4F1E-B460-471F69D5EB69}"/>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7CC1-4F1E-B460-471F69D5EB69}"/>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7CC1-4F1E-B460-471F69D5EB69}"/>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7CC1-4F1E-B460-471F69D5EB69}"/>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7CC1-4F1E-B460-471F69D5EB69}"/>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7CC1-4F1E-B460-471F69D5EB69}"/>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7CC1-4F1E-B460-471F69D5EB69}"/>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7CC1-4F1E-B460-471F69D5EB69}"/>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7CC1-4F1E-B460-471F69D5EB6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C1-4F1E-B460-471F69D5EB69}"/>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7CC1-4F1E-B460-471F69D5EB69}"/>
              </c:ext>
            </c:extLst>
          </c:dPt>
          <c:dLbls>
            <c:dLbl>
              <c:idx val="0"/>
              <c:layout>
                <c:manualLayout>
                  <c:x val="0.14974597628649799"/>
                  <c:y val="2.54400446321021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C1-4F1E-B460-471F69D5EB69}"/>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CC1-4F1E-B460-471F69D5EB69}"/>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CC1-4F1E-B460-471F69D5EB69}"/>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CC1-4F1E-B460-471F69D5EB69}"/>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CC1-4F1E-B460-471F69D5EB69}"/>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CC1-4F1E-B460-471F69D5EB69}"/>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CC1-4F1E-B460-471F69D5EB69}"/>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CC1-4F1E-B460-471F69D5EB69}"/>
                </c:ext>
              </c:extLst>
            </c:dLbl>
            <c:dLbl>
              <c:idx val="9"/>
              <c:layout>
                <c:manualLayout>
                  <c:x val="-0.13185793098587698"/>
                  <c:y val="1.89745414476251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7CC1-4F1E-B460-471F69D5EB69}"/>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7CC1-4F1E-B460-471F69D5EB6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'F84'!$B$23:$B$32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'F84'!$C$23:$C$32</c:f>
              <c:numCache>
                <c:formatCode>0.00%</c:formatCode>
                <c:ptCount val="10"/>
                <c:pt idx="0">
                  <c:v>2.7094491297486936E-2</c:v>
                </c:pt>
                <c:pt idx="1">
                  <c:v>0.12288699985573165</c:v>
                </c:pt>
                <c:pt idx="2">
                  <c:v>0.16397608053081808</c:v>
                </c:pt>
                <c:pt idx="3">
                  <c:v>0.15297477987892641</c:v>
                </c:pt>
                <c:pt idx="4">
                  <c:v>0.13823033057583203</c:v>
                </c:pt>
                <c:pt idx="5">
                  <c:v>0.11877702934686697</c:v>
                </c:pt>
                <c:pt idx="6">
                  <c:v>0.10619660533211357</c:v>
                </c:pt>
                <c:pt idx="7">
                  <c:v>7.866315800068667E-2</c:v>
                </c:pt>
                <c:pt idx="8">
                  <c:v>5.4801284323845546E-2</c:v>
                </c:pt>
                <c:pt idx="9">
                  <c:v>3.6370722694977563E-2</c:v>
                </c:pt>
              </c:numCache>
            </c:numRef>
          </c:val>
          <c:extLst>
            <c:ext xmlns:c16="http://schemas.microsoft.com/office/drawing/2014/chart" uri="{C3380CC4-5D6E-409C-BE32-E72D297353CC}">
              <c16:uniqueId val="{00000016-7CC1-4F1E-B460-471F69D5EB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921817221341787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899-471A-8B28-A7C1D07C8FC8}"/>
              </c:ext>
            </c:extLst>
          </c:dPt>
          <c:dPt>
            <c:idx val="5"/>
            <c:invertIfNegative val="0"/>
            <c:bubble3D val="0"/>
            <c:extLst>
              <c:ext xmlns:c16="http://schemas.microsoft.com/office/drawing/2014/chart" uri="{C3380CC4-5D6E-409C-BE32-E72D297353CC}">
                <c16:uniqueId val="{00000001-6899-471A-8B28-A7C1D07C8FC8}"/>
              </c:ext>
            </c:extLst>
          </c:dPt>
          <c:dPt>
            <c:idx val="6"/>
            <c:invertIfNegative val="0"/>
            <c:bubble3D val="0"/>
            <c:spPr>
              <a:solidFill>
                <a:srgbClr val="7C878E"/>
              </a:solidFill>
              <a:ln>
                <a:noFill/>
              </a:ln>
              <a:effectLst/>
            </c:spPr>
            <c:extLst>
              <c:ext xmlns:c16="http://schemas.microsoft.com/office/drawing/2014/chart" uri="{C3380CC4-5D6E-409C-BE32-E72D297353CC}">
                <c16:uniqueId val="{00000003-6899-471A-8B28-A7C1D07C8FC8}"/>
              </c:ext>
            </c:extLst>
          </c:dPt>
          <c:dPt>
            <c:idx val="7"/>
            <c:invertIfNegative val="0"/>
            <c:bubble3D val="0"/>
            <c:spPr>
              <a:solidFill>
                <a:srgbClr val="FFC000"/>
              </a:solidFill>
              <a:ln>
                <a:noFill/>
              </a:ln>
              <a:effectLst/>
            </c:spPr>
            <c:extLst>
              <c:ext xmlns:c16="http://schemas.microsoft.com/office/drawing/2014/chart" uri="{C3380CC4-5D6E-409C-BE32-E72D297353CC}">
                <c16:uniqueId val="{00000005-6899-471A-8B28-A7C1D07C8FC8}"/>
              </c:ext>
            </c:extLst>
          </c:dPt>
          <c:dPt>
            <c:idx val="17"/>
            <c:invertIfNegative val="0"/>
            <c:bubble3D val="0"/>
            <c:extLst>
              <c:ext xmlns:c16="http://schemas.microsoft.com/office/drawing/2014/chart" uri="{C3380CC4-5D6E-409C-BE32-E72D297353CC}">
                <c16:uniqueId val="{00000006-6899-471A-8B28-A7C1D07C8FC8}"/>
              </c:ext>
            </c:extLst>
          </c:dPt>
          <c:dPt>
            <c:idx val="18"/>
            <c:invertIfNegative val="0"/>
            <c:bubble3D val="0"/>
            <c:extLst>
              <c:ext xmlns:c16="http://schemas.microsoft.com/office/drawing/2014/chart" uri="{C3380CC4-5D6E-409C-BE32-E72D297353CC}">
                <c16:uniqueId val="{00000007-6899-471A-8B28-A7C1D07C8FC8}"/>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9-471A-8B28-A7C1D07C8FC8}"/>
                </c:ext>
              </c:extLst>
            </c:dLbl>
            <c:dLbl>
              <c:idx val="6"/>
              <c:layout>
                <c:manualLayout>
                  <c:x val="-7.9129562352771108E-3"/>
                  <c:y val="2.18170997142063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99-471A-8B28-A7C1D07C8FC8}"/>
                </c:ext>
              </c:extLst>
            </c:dLbl>
            <c:dLbl>
              <c:idx val="7"/>
              <c:layout>
                <c:manualLayout>
                  <c:x val="1.9782390588191328E-3"/>
                  <c:y val="-5.158955985831542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99-471A-8B28-A7C1D07C8FC8}"/>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'F85'!$A$6:$A$13</c:f>
              <c:numCache>
                <c:formatCode>General</c:formatCode>
                <c:ptCount val="8"/>
                <c:pt idx="0">
                  <c:v>2013</c:v>
                </c:pt>
                <c:pt idx="1">
                  <c:v>2014</c:v>
                </c:pt>
                <c:pt idx="2">
                  <c:v>2015</c:v>
                </c:pt>
                <c:pt idx="3">
                  <c:v>2016</c:v>
                </c:pt>
                <c:pt idx="4">
                  <c:v>2017</c:v>
                </c:pt>
                <c:pt idx="5">
                  <c:v>2018</c:v>
                </c:pt>
                <c:pt idx="6">
                  <c:v>2019</c:v>
                </c:pt>
                <c:pt idx="7" formatCode="mmm\-yy">
                  <c:v>44105</c:v>
                </c:pt>
              </c:numCache>
            </c:numRef>
          </c:cat>
          <c:val>
            <c:numRef>
              <c:f>'F85'!$B$6:$B$13</c:f>
              <c:numCache>
                <c:formatCode>#,##0</c:formatCode>
                <c:ptCount val="8"/>
                <c:pt idx="0">
                  <c:v>78051</c:v>
                </c:pt>
                <c:pt idx="1">
                  <c:v>79961</c:v>
                </c:pt>
                <c:pt idx="2">
                  <c:v>82957</c:v>
                </c:pt>
                <c:pt idx="3">
                  <c:v>86097</c:v>
                </c:pt>
                <c:pt idx="4">
                  <c:v>90125</c:v>
                </c:pt>
                <c:pt idx="5">
                  <c:v>93370</c:v>
                </c:pt>
                <c:pt idx="6">
                  <c:v>97390</c:v>
                </c:pt>
                <c:pt idx="7">
                  <c:v>98224</c:v>
                </c:pt>
              </c:numCache>
            </c:numRef>
          </c:val>
          <c:extLst>
            <c:ext xmlns:c16="http://schemas.microsoft.com/office/drawing/2014/chart" uri="{C3380CC4-5D6E-409C-BE32-E72D297353CC}">
              <c16:uniqueId val="{00000008-6899-471A-8B28-A7C1D07C8FC8}"/>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'F7'!$E$5</c:f>
              <c:strCache>
                <c:ptCount val="1"/>
                <c:pt idx="0">
                  <c:v> Exportaciones </c:v>
                </c:pt>
              </c:strCache>
            </c:strRef>
          </c:tx>
          <c:spPr>
            <a:ln w="28575" cap="rnd">
              <a:solidFill>
                <a:srgbClr val="FBBB27"/>
              </a:solidFill>
              <a:round/>
            </a:ln>
            <a:effectLst/>
          </c:spPr>
          <c:marker>
            <c:symbol val="none"/>
          </c:marker>
          <c:cat>
            <c:multiLvlStrRef>
              <c:f>'F7'!$C$6:$D$59</c:f>
              <c:multiLvlStrCache>
                <c:ptCount val="5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lvl>
              </c:multiLvlStrCache>
            </c:multiLvlStrRef>
          </c:cat>
          <c:val>
            <c:numRef>
              <c:f>'F7'!$E$6:$E$59</c:f>
              <c:numCache>
                <c:formatCode>_-* #,##0_-;\-* #,##0_-;_-* "-"??_-;_-@_-</c:formatCode>
                <c:ptCount val="54"/>
                <c:pt idx="0">
                  <c:v>167155</c:v>
                </c:pt>
                <c:pt idx="1">
                  <c:v>158761</c:v>
                </c:pt>
                <c:pt idx="2">
                  <c:v>198232</c:v>
                </c:pt>
                <c:pt idx="3">
                  <c:v>176793</c:v>
                </c:pt>
                <c:pt idx="4">
                  <c:v>153691</c:v>
                </c:pt>
                <c:pt idx="5">
                  <c:v>192735</c:v>
                </c:pt>
                <c:pt idx="6">
                  <c:v>171039</c:v>
                </c:pt>
                <c:pt idx="7">
                  <c:v>170733</c:v>
                </c:pt>
                <c:pt idx="8">
                  <c:v>138979</c:v>
                </c:pt>
                <c:pt idx="9">
                  <c:v>164814</c:v>
                </c:pt>
                <c:pt idx="10">
                  <c:v>160231</c:v>
                </c:pt>
                <c:pt idx="11">
                  <c:v>127625</c:v>
                </c:pt>
                <c:pt idx="12">
                  <c:v>130011</c:v>
                </c:pt>
                <c:pt idx="13">
                  <c:v>166658</c:v>
                </c:pt>
                <c:pt idx="14">
                  <c:v>165626</c:v>
                </c:pt>
                <c:pt idx="15">
                  <c:v>181959</c:v>
                </c:pt>
                <c:pt idx="16">
                  <c:v>180517</c:v>
                </c:pt>
                <c:pt idx="17">
                  <c:v>208407</c:v>
                </c:pt>
                <c:pt idx="18">
                  <c:v>206653</c:v>
                </c:pt>
                <c:pt idx="19">
                  <c:v>176186</c:v>
                </c:pt>
                <c:pt idx="20">
                  <c:v>233689</c:v>
                </c:pt>
                <c:pt idx="21">
                  <c:v>257294</c:v>
                </c:pt>
                <c:pt idx="22">
                  <c:v>240601</c:v>
                </c:pt>
                <c:pt idx="23">
                  <c:v>256854</c:v>
                </c:pt>
                <c:pt idx="24">
                  <c:v>258989</c:v>
                </c:pt>
                <c:pt idx="25">
                  <c:v>265100</c:v>
                </c:pt>
                <c:pt idx="26">
                  <c:v>267897</c:v>
                </c:pt>
                <c:pt idx="27">
                  <c:v>256704</c:v>
                </c:pt>
                <c:pt idx="28">
                  <c:v>252451</c:v>
                </c:pt>
                <c:pt idx="29">
                  <c:v>355883</c:v>
                </c:pt>
                <c:pt idx="30">
                  <c:v>318841</c:v>
                </c:pt>
                <c:pt idx="31">
                  <c:v>303905</c:v>
                </c:pt>
                <c:pt idx="32">
                  <c:v>298750</c:v>
                </c:pt>
                <c:pt idx="33">
                  <c:v>346251</c:v>
                </c:pt>
                <c:pt idx="34">
                  <c:v>314505</c:v>
                </c:pt>
                <c:pt idx="35">
                  <c:v>263917</c:v>
                </c:pt>
                <c:pt idx="36">
                  <c:v>298504</c:v>
                </c:pt>
                <c:pt idx="37">
                  <c:v>337885</c:v>
                </c:pt>
                <c:pt idx="38">
                  <c:v>295418</c:v>
                </c:pt>
                <c:pt idx="39">
                  <c:v>322758</c:v>
                </c:pt>
                <c:pt idx="40">
                  <c:v>312618</c:v>
                </c:pt>
                <c:pt idx="41">
                  <c:v>343491</c:v>
                </c:pt>
                <c:pt idx="42">
                  <c:v>318191</c:v>
                </c:pt>
                <c:pt idx="43">
                  <c:v>357769</c:v>
                </c:pt>
                <c:pt idx="44">
                  <c:v>325482</c:v>
                </c:pt>
                <c:pt idx="45">
                  <c:v>404793</c:v>
                </c:pt>
                <c:pt idx="46">
                  <c:v>375353</c:v>
                </c:pt>
                <c:pt idx="47">
                  <c:v>398490</c:v>
                </c:pt>
                <c:pt idx="48">
                  <c:v>375483</c:v>
                </c:pt>
                <c:pt idx="49">
                  <c:v>461885</c:v>
                </c:pt>
                <c:pt idx="50">
                  <c:v>461163</c:v>
                </c:pt>
                <c:pt idx="51">
                  <c:v>460808</c:v>
                </c:pt>
                <c:pt idx="52">
                  <c:v>447594</c:v>
                </c:pt>
                <c:pt idx="53">
                  <c:v>424175</c:v>
                </c:pt>
              </c:numCache>
            </c:numRef>
          </c:val>
          <c:smooth val="0"/>
          <c:extLst>
            <c:ext xmlns:c16="http://schemas.microsoft.com/office/drawing/2014/chart" uri="{C3380CC4-5D6E-409C-BE32-E72D297353CC}">
              <c16:uniqueId val="{00000000-037A-446A-A225-A6BA671F2090}"/>
            </c:ext>
          </c:extLst>
        </c:ser>
        <c:dLbls>
          <c:showLegendKey val="0"/>
          <c:showVal val="0"/>
          <c:showCatName val="0"/>
          <c:showSerName val="0"/>
          <c:showPercent val="0"/>
          <c:showBubbleSize val="0"/>
        </c:dLbls>
        <c:smooth val="0"/>
        <c:axId val="604730927"/>
        <c:axId val="1"/>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min val="10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503685542301223"/>
          <c:y val="0.20513305976804616"/>
          <c:w val="0.55966068376372557"/>
          <c:h val="0.5453751389184460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C3D7-4DCA-8E95-EF3B8EE93183}"/>
              </c:ext>
            </c:extLst>
          </c:dPt>
          <c:dPt>
            <c:idx val="1"/>
            <c:bubble3D val="0"/>
            <c:spPr>
              <a:solidFill>
                <a:srgbClr val="FBBB27"/>
              </a:solidFill>
            </c:spPr>
            <c:extLst>
              <c:ext xmlns:c16="http://schemas.microsoft.com/office/drawing/2014/chart" uri="{C3380CC4-5D6E-409C-BE32-E72D297353CC}">
                <c16:uniqueId val="{00000003-C3D7-4DCA-8E95-EF3B8EE93183}"/>
              </c:ext>
            </c:extLst>
          </c:dPt>
          <c:dPt>
            <c:idx val="3"/>
            <c:bubble3D val="0"/>
            <c:spPr>
              <a:solidFill>
                <a:srgbClr val="FAD496"/>
              </a:solidFill>
            </c:spPr>
            <c:extLst>
              <c:ext xmlns:c16="http://schemas.microsoft.com/office/drawing/2014/chart" uri="{C3380CC4-5D6E-409C-BE32-E72D297353CC}">
                <c16:uniqueId val="{00000005-C3D7-4DCA-8E95-EF3B8EE93183}"/>
              </c:ext>
            </c:extLst>
          </c:dPt>
          <c:dPt>
            <c:idx val="4"/>
            <c:bubble3D val="0"/>
            <c:spPr>
              <a:solidFill>
                <a:srgbClr val="BDCFD6"/>
              </a:solidFill>
            </c:spPr>
            <c:extLst>
              <c:ext xmlns:c16="http://schemas.microsoft.com/office/drawing/2014/chart" uri="{C3380CC4-5D6E-409C-BE32-E72D297353CC}">
                <c16:uniqueId val="{00000007-C3D7-4DCA-8E95-EF3B8EE93183}"/>
              </c:ext>
            </c:extLst>
          </c:dPt>
          <c:dPt>
            <c:idx val="5"/>
            <c:bubble3D val="0"/>
            <c:spPr>
              <a:solidFill>
                <a:srgbClr val="FFC000">
                  <a:lumMod val="50000"/>
                </a:srgbClr>
              </a:solidFill>
            </c:spPr>
            <c:extLst>
              <c:ext xmlns:c16="http://schemas.microsoft.com/office/drawing/2014/chart" uri="{C3380CC4-5D6E-409C-BE32-E72D297353CC}">
                <c16:uniqueId val="{00000009-C3D7-4DCA-8E95-EF3B8EE93183}"/>
              </c:ext>
            </c:extLst>
          </c:dPt>
          <c:dPt>
            <c:idx val="6"/>
            <c:bubble3D val="0"/>
            <c:spPr>
              <a:solidFill>
                <a:srgbClr val="7C878E"/>
              </a:solidFill>
            </c:spPr>
            <c:extLst>
              <c:ext xmlns:c16="http://schemas.microsoft.com/office/drawing/2014/chart" uri="{C3380CC4-5D6E-409C-BE32-E72D297353CC}">
                <c16:uniqueId val="{0000000B-C3D7-4DCA-8E95-EF3B8EE93183}"/>
              </c:ext>
            </c:extLst>
          </c:dPt>
          <c:dPt>
            <c:idx val="7"/>
            <c:bubble3D val="0"/>
            <c:spPr>
              <a:solidFill>
                <a:srgbClr val="FFC000">
                  <a:lumMod val="75000"/>
                </a:srgbClr>
              </a:solidFill>
            </c:spPr>
            <c:extLst>
              <c:ext xmlns:c16="http://schemas.microsoft.com/office/drawing/2014/chart" uri="{C3380CC4-5D6E-409C-BE32-E72D297353CC}">
                <c16:uniqueId val="{0000000D-C3D7-4DCA-8E95-EF3B8EE93183}"/>
              </c:ext>
            </c:extLst>
          </c:dPt>
          <c:dLbls>
            <c:dLbl>
              <c:idx val="0"/>
              <c:layout>
                <c:manualLayout>
                  <c:x val="-9.0233957868168138E-2"/>
                  <c:y val="-3.1260277327191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3D7-4DCA-8E95-EF3B8EE93183}"/>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3D7-4DCA-8E95-EF3B8EE93183}"/>
                </c:ext>
              </c:extLst>
            </c:dLbl>
            <c:dLbl>
              <c:idx val="2"/>
              <c:layout>
                <c:manualLayout>
                  <c:x val="9.0329499063724714E-2"/>
                  <c:y val="7.509397831205605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3D7-4DCA-8E95-EF3B8EE93183}"/>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3D7-4DCA-8E95-EF3B8EE93183}"/>
                </c:ext>
              </c:extLst>
            </c:dLbl>
            <c:dLbl>
              <c:idx val="4"/>
              <c:layout>
                <c:manualLayout>
                  <c:x val="-6.8807270512582213E-3"/>
                  <c:y val="3.8707085641472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3D7-4DCA-8E95-EF3B8EE93183}"/>
                </c:ext>
              </c:extLst>
            </c:dLbl>
            <c:dLbl>
              <c:idx val="5"/>
              <c:layout>
                <c:manualLayout>
                  <c:x val="-6.5970410152774092E-2"/>
                  <c:y val="5.14646447452252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3D7-4DCA-8E95-EF3B8EE93183}"/>
                </c:ext>
              </c:extLst>
            </c:dLbl>
            <c:dLbl>
              <c:idx val="6"/>
              <c:layout>
                <c:manualLayout>
                  <c:x val="-7.0190472867405623E-2"/>
                  <c:y val="1.61949322205199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3D7-4DCA-8E95-EF3B8EE93183}"/>
                </c:ext>
              </c:extLst>
            </c:dLbl>
            <c:dLbl>
              <c:idx val="7"/>
              <c:layout>
                <c:manualLayout>
                  <c:x val="-0.16435859029839769"/>
                  <c:y val="2.753628687980267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3D7-4DCA-8E95-EF3B8EE93183}"/>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'F86'!$A$6:$A$13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'F86'!$B$6:$B$13</c:f>
              <c:numCache>
                <c:formatCode>0.00%</c:formatCode>
                <c:ptCount val="8"/>
                <c:pt idx="0">
                  <c:v>3.4869278384101643E-2</c:v>
                </c:pt>
                <c:pt idx="1">
                  <c:v>0.30683946896888742</c:v>
                </c:pt>
                <c:pt idx="2">
                  <c:v>0.12054080469131781</c:v>
                </c:pt>
                <c:pt idx="3">
                  <c:v>1.6085681707118423E-3</c:v>
                </c:pt>
                <c:pt idx="4">
                  <c:v>0.15723244828147906</c:v>
                </c:pt>
                <c:pt idx="5">
                  <c:v>1.2827822120866591E-3</c:v>
                </c:pt>
                <c:pt idx="6">
                  <c:v>0.31594111418797849</c:v>
                </c:pt>
                <c:pt idx="7">
                  <c:v>6.1685535103437043E-2</c:v>
                </c:pt>
              </c:numCache>
            </c:numRef>
          </c:val>
          <c:extLst>
            <c:ext xmlns:c16="http://schemas.microsoft.com/office/drawing/2014/chart" uri="{C3380CC4-5D6E-409C-BE32-E72D297353CC}">
              <c16:uniqueId val="{0000000F-C3D7-4DCA-8E95-EF3B8EE9318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D91-429E-A157-E9A530E19D1A}"/>
              </c:ext>
            </c:extLst>
          </c:dPt>
          <c:dPt>
            <c:idx val="19"/>
            <c:invertIfNegative val="0"/>
            <c:bubble3D val="0"/>
            <c:extLst>
              <c:ext xmlns:c16="http://schemas.microsoft.com/office/drawing/2014/chart" uri="{C3380CC4-5D6E-409C-BE32-E72D297353CC}">
                <c16:uniqueId val="{00000001-DD91-429E-A157-E9A530E19D1A}"/>
              </c:ext>
            </c:extLst>
          </c:dPt>
          <c:dPt>
            <c:idx val="31"/>
            <c:invertIfNegative val="0"/>
            <c:bubble3D val="0"/>
            <c:spPr>
              <a:solidFill>
                <a:srgbClr val="FFC000"/>
              </a:solidFill>
              <a:ln>
                <a:noFill/>
              </a:ln>
              <a:effectLst/>
            </c:spPr>
            <c:extLst>
              <c:ext xmlns:c16="http://schemas.microsoft.com/office/drawing/2014/chart" uri="{C3380CC4-5D6E-409C-BE32-E72D297353CC}">
                <c16:uniqueId val="{00000003-DD91-429E-A157-E9A530E19D1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'F87'!$A$7:$A$38</c:f>
              <c:strCache>
                <c:ptCount val="32"/>
                <c:pt idx="0">
                  <c:v>Yucatán</c:v>
                </c:pt>
                <c:pt idx="1">
                  <c:v>San Luis Potosí</c:v>
                </c:pt>
                <c:pt idx="2">
                  <c:v>Ciudad de México</c:v>
                </c:pt>
                <c:pt idx="3">
                  <c:v>Veracruz</c:v>
                </c:pt>
                <c:pt idx="4">
                  <c:v>Campeche</c:v>
                </c:pt>
                <c:pt idx="5">
                  <c:v>Nuevo León</c:v>
                </c:pt>
                <c:pt idx="6">
                  <c:v>Guerrero</c:v>
                </c:pt>
                <c:pt idx="7">
                  <c:v>Aguascalientes</c:v>
                </c:pt>
                <c:pt idx="8">
                  <c:v>Quintana Roo</c:v>
                </c:pt>
                <c:pt idx="9">
                  <c:v>Coahuila</c:v>
                </c:pt>
                <c:pt idx="10">
                  <c:v>Hidalgo</c:v>
                </c:pt>
                <c:pt idx="11">
                  <c:v>Sonora</c:v>
                </c:pt>
                <c:pt idx="12">
                  <c:v>Tamaulipas</c:v>
                </c:pt>
                <c:pt idx="13">
                  <c:v>Colima</c:v>
                </c:pt>
                <c:pt idx="14">
                  <c:v>Chiapas</c:v>
                </c:pt>
                <c:pt idx="15">
                  <c:v>Querétaro</c:v>
                </c:pt>
                <c:pt idx="16">
                  <c:v>Zacatecas</c:v>
                </c:pt>
                <c:pt idx="17">
                  <c:v>Michoacán</c:v>
                </c:pt>
                <c:pt idx="18">
                  <c:v>Puebla</c:v>
                </c:pt>
                <c:pt idx="19">
                  <c:v>Sinaloa</c:v>
                </c:pt>
                <c:pt idx="20">
                  <c:v>Morelos</c:v>
                </c:pt>
                <c:pt idx="21">
                  <c:v>Tlaxcala</c:v>
                </c:pt>
                <c:pt idx="22">
                  <c:v>Oaxaca</c:v>
                </c:pt>
                <c:pt idx="23">
                  <c:v>Baja California Sur</c:v>
                </c:pt>
                <c:pt idx="24">
                  <c:v>Nayarit</c:v>
                </c:pt>
                <c:pt idx="25">
                  <c:v>Tabasco</c:v>
                </c:pt>
                <c:pt idx="26">
                  <c:v>Guanajuato</c:v>
                </c:pt>
                <c:pt idx="27">
                  <c:v>Durango</c:v>
                </c:pt>
                <c:pt idx="28">
                  <c:v>Baja California</c:v>
                </c:pt>
                <c:pt idx="29">
                  <c:v>Estado de México</c:v>
                </c:pt>
                <c:pt idx="30">
                  <c:v>Chihuahua</c:v>
                </c:pt>
                <c:pt idx="31">
                  <c:v>Jalisco</c:v>
                </c:pt>
              </c:strCache>
            </c:strRef>
          </c:cat>
          <c:val>
            <c:numRef>
              <c:f>'F87'!$F$7:$F$38</c:f>
              <c:numCache>
                <c:formatCode>General</c:formatCode>
                <c:ptCount val="32"/>
                <c:pt idx="0">
                  <c:v>-147</c:v>
                </c:pt>
                <c:pt idx="1">
                  <c:v>-60</c:v>
                </c:pt>
                <c:pt idx="2">
                  <c:v>-44</c:v>
                </c:pt>
                <c:pt idx="3">
                  <c:v>-37</c:v>
                </c:pt>
                <c:pt idx="4">
                  <c:v>-20</c:v>
                </c:pt>
                <c:pt idx="5">
                  <c:v>-16</c:v>
                </c:pt>
                <c:pt idx="6">
                  <c:v>-5</c:v>
                </c:pt>
                <c:pt idx="7">
                  <c:v>-3</c:v>
                </c:pt>
                <c:pt idx="8">
                  <c:v>-3</c:v>
                </c:pt>
                <c:pt idx="9">
                  <c:v>5</c:v>
                </c:pt>
                <c:pt idx="10">
                  <c:v>7</c:v>
                </c:pt>
                <c:pt idx="11">
                  <c:v>9</c:v>
                </c:pt>
                <c:pt idx="12">
                  <c:v>15</c:v>
                </c:pt>
                <c:pt idx="13">
                  <c:v>16</c:v>
                </c:pt>
                <c:pt idx="14">
                  <c:v>35</c:v>
                </c:pt>
                <c:pt idx="15">
                  <c:v>45</c:v>
                </c:pt>
                <c:pt idx="16">
                  <c:v>54</c:v>
                </c:pt>
                <c:pt idx="17">
                  <c:v>58</c:v>
                </c:pt>
                <c:pt idx="18">
                  <c:v>59</c:v>
                </c:pt>
                <c:pt idx="19">
                  <c:v>62</c:v>
                </c:pt>
                <c:pt idx="20">
                  <c:v>65</c:v>
                </c:pt>
                <c:pt idx="21">
                  <c:v>67</c:v>
                </c:pt>
                <c:pt idx="22">
                  <c:v>70</c:v>
                </c:pt>
                <c:pt idx="23">
                  <c:v>74</c:v>
                </c:pt>
                <c:pt idx="24">
                  <c:v>79</c:v>
                </c:pt>
                <c:pt idx="25">
                  <c:v>85</c:v>
                </c:pt>
                <c:pt idx="26">
                  <c:v>92</c:v>
                </c:pt>
                <c:pt idx="27">
                  <c:v>93</c:v>
                </c:pt>
                <c:pt idx="28">
                  <c:v>104</c:v>
                </c:pt>
                <c:pt idx="29">
                  <c:v>126</c:v>
                </c:pt>
                <c:pt idx="30">
                  <c:v>137</c:v>
                </c:pt>
                <c:pt idx="31">
                  <c:v>186</c:v>
                </c:pt>
              </c:numCache>
            </c:numRef>
          </c:val>
          <c:extLst>
            <c:ext xmlns:c16="http://schemas.microsoft.com/office/drawing/2014/chart" uri="{C3380CC4-5D6E-409C-BE32-E72D297353CC}">
              <c16:uniqueId val="{00000004-DD91-429E-A157-E9A530E19D1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spPr>
              <a:solidFill>
                <a:srgbClr val="800040"/>
              </a:solidFill>
              <a:ln>
                <a:noFill/>
              </a:ln>
              <a:effectLst/>
            </c:spPr>
            <c:extLst>
              <c:ext xmlns:c16="http://schemas.microsoft.com/office/drawing/2014/chart" uri="{C3380CC4-5D6E-409C-BE32-E72D297353CC}">
                <c16:uniqueId val="{00000001-E46F-4475-BF95-C002B0C0891A}"/>
              </c:ext>
            </c:extLst>
          </c:dPt>
          <c:dPt>
            <c:idx val="16"/>
            <c:invertIfNegative val="0"/>
            <c:bubble3D val="0"/>
            <c:extLst>
              <c:ext xmlns:c16="http://schemas.microsoft.com/office/drawing/2014/chart" uri="{C3380CC4-5D6E-409C-BE32-E72D297353CC}">
                <c16:uniqueId val="{00000002-E46F-4475-BF95-C002B0C0891A}"/>
              </c:ext>
            </c:extLst>
          </c:dPt>
          <c:dPt>
            <c:idx val="19"/>
            <c:invertIfNegative val="0"/>
            <c:bubble3D val="0"/>
            <c:extLst>
              <c:ext xmlns:c16="http://schemas.microsoft.com/office/drawing/2014/chart" uri="{C3380CC4-5D6E-409C-BE32-E72D297353CC}">
                <c16:uniqueId val="{00000003-E46F-4475-BF95-C002B0C0891A}"/>
              </c:ext>
            </c:extLst>
          </c:dPt>
          <c:dPt>
            <c:idx val="20"/>
            <c:invertIfNegative val="0"/>
            <c:bubble3D val="0"/>
            <c:spPr>
              <a:solidFill>
                <a:srgbClr val="FFC000"/>
              </a:solidFill>
              <a:ln>
                <a:noFill/>
              </a:ln>
              <a:effectLst/>
            </c:spPr>
            <c:extLst>
              <c:ext xmlns:c16="http://schemas.microsoft.com/office/drawing/2014/chart" uri="{C3380CC4-5D6E-409C-BE32-E72D297353CC}">
                <c16:uniqueId val="{00000005-E46F-4475-BF95-C002B0C0891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'F88'!$A$7:$A$39</c:f>
              <c:strCache>
                <c:ptCount val="33"/>
                <c:pt idx="0">
                  <c:v>Yucatán</c:v>
                </c:pt>
                <c:pt idx="1">
                  <c:v>Campeche</c:v>
                </c:pt>
                <c:pt idx="2">
                  <c:v>San Luis Potosí</c:v>
                </c:pt>
                <c:pt idx="3">
                  <c:v>Veracruz</c:v>
                </c:pt>
                <c:pt idx="4">
                  <c:v>Ciudad de México</c:v>
                </c:pt>
                <c:pt idx="5">
                  <c:v>Guerrero</c:v>
                </c:pt>
                <c:pt idx="6">
                  <c:v>Nuevo León</c:v>
                </c:pt>
                <c:pt idx="7">
                  <c:v>Aguascalientes</c:v>
                </c:pt>
                <c:pt idx="8">
                  <c:v>Quintana Roo</c:v>
                </c:pt>
                <c:pt idx="9">
                  <c:v>Coahuila</c:v>
                </c:pt>
                <c:pt idx="10">
                  <c:v>Sonora</c:v>
                </c:pt>
                <c:pt idx="11">
                  <c:v>Tamaulipas</c:v>
                </c:pt>
                <c:pt idx="12">
                  <c:v>Hidalgo</c:v>
                </c:pt>
                <c:pt idx="13">
                  <c:v>Nacional</c:v>
                </c:pt>
                <c:pt idx="14">
                  <c:v>Colima</c:v>
                </c:pt>
                <c:pt idx="15">
                  <c:v>Sinaloa</c:v>
                </c:pt>
                <c:pt idx="16">
                  <c:v>Michoacán</c:v>
                </c:pt>
                <c:pt idx="17">
                  <c:v>Estado de México</c:v>
                </c:pt>
                <c:pt idx="18">
                  <c:v>Querétaro</c:v>
                </c:pt>
                <c:pt idx="19">
                  <c:v>Puebla</c:v>
                </c:pt>
                <c:pt idx="20">
                  <c:v>Jalisco</c:v>
                </c:pt>
                <c:pt idx="21">
                  <c:v>Guanajuato</c:v>
                </c:pt>
                <c:pt idx="22">
                  <c:v>Chiapas</c:v>
                </c:pt>
                <c:pt idx="23">
                  <c:v>Baja California</c:v>
                </c:pt>
                <c:pt idx="24">
                  <c:v>Chihuahua</c:v>
                </c:pt>
                <c:pt idx="25">
                  <c:v>Zacatecas</c:v>
                </c:pt>
                <c:pt idx="26">
                  <c:v>Oaxaca</c:v>
                </c:pt>
                <c:pt idx="27">
                  <c:v>Morelos</c:v>
                </c:pt>
                <c:pt idx="28">
                  <c:v>Baja California Sur</c:v>
                </c:pt>
                <c:pt idx="29">
                  <c:v>Nayarit</c:v>
                </c:pt>
                <c:pt idx="30">
                  <c:v>Durango</c:v>
                </c:pt>
                <c:pt idx="31">
                  <c:v>Tabasco</c:v>
                </c:pt>
                <c:pt idx="32">
                  <c:v>Tlaxcala</c:v>
                </c:pt>
              </c:strCache>
            </c:strRef>
          </c:cat>
          <c:val>
            <c:numRef>
              <c:f>'F88'!$F$7:$F$39</c:f>
              <c:numCache>
                <c:formatCode>0.00%</c:formatCode>
                <c:ptCount val="33"/>
                <c:pt idx="0">
                  <c:v>-7.4851061663017103E-3</c:v>
                </c:pt>
                <c:pt idx="1">
                  <c:v>-3.4299434059338299E-3</c:v>
                </c:pt>
                <c:pt idx="2">
                  <c:v>-2.6125576939823899E-3</c:v>
                </c:pt>
                <c:pt idx="3">
                  <c:v>-8.5527380319461198E-4</c:v>
                </c:pt>
                <c:pt idx="4">
                  <c:v>-3.7149925277990499E-4</c:v>
                </c:pt>
                <c:pt idx="5">
                  <c:v>-3.6226633821190301E-4</c:v>
                </c:pt>
                <c:pt idx="6">
                  <c:v>-2.28636753358047E-4</c:v>
                </c:pt>
                <c:pt idx="7">
                  <c:v>-1.8707907208781501E-4</c:v>
                </c:pt>
                <c:pt idx="8">
                  <c:v>-1.78976255816754E-4</c:v>
                </c:pt>
                <c:pt idx="9">
                  <c:v>1.46365738707965E-4</c:v>
                </c:pt>
                <c:pt idx="10">
                  <c:v>2.3925988940876099E-4</c:v>
                </c:pt>
                <c:pt idx="11">
                  <c:v>4.4109862965369101E-4</c:v>
                </c:pt>
                <c:pt idx="12">
                  <c:v>4.51438152972994E-4</c:v>
                </c:pt>
                <c:pt idx="13">
                  <c:v>1.2059595164981599E-3</c:v>
                </c:pt>
                <c:pt idx="14">
                  <c:v>1.49211974260943E-3</c:v>
                </c:pt>
                <c:pt idx="15">
                  <c:v>1.53393206165409E-3</c:v>
                </c:pt>
                <c:pt idx="16">
                  <c:v>1.60544744927615E-3</c:v>
                </c:pt>
                <c:pt idx="17">
                  <c:v>1.7250585287715799E-3</c:v>
                </c:pt>
                <c:pt idx="18">
                  <c:v>1.73076923076931E-3</c:v>
                </c:pt>
                <c:pt idx="19">
                  <c:v>1.7761989342806E-3</c:v>
                </c:pt>
                <c:pt idx="20">
                  <c:v>1.89722352557165E-3</c:v>
                </c:pt>
                <c:pt idx="21">
                  <c:v>1.9245251443393799E-3</c:v>
                </c:pt>
                <c:pt idx="22">
                  <c:v>2.43123089747144E-3</c:v>
                </c:pt>
                <c:pt idx="23">
                  <c:v>2.5325086446208499E-3</c:v>
                </c:pt>
                <c:pt idx="24">
                  <c:v>3.4435088601232301E-3</c:v>
                </c:pt>
                <c:pt idx="25">
                  <c:v>4.6098685333788598E-3</c:v>
                </c:pt>
                <c:pt idx="26">
                  <c:v>5.0676898573807101E-3</c:v>
                </c:pt>
                <c:pt idx="27">
                  <c:v>5.4103545863160001E-3</c:v>
                </c:pt>
                <c:pt idx="28">
                  <c:v>5.8304443744090504E-3</c:v>
                </c:pt>
                <c:pt idx="29">
                  <c:v>6.2204724409449198E-3</c:v>
                </c:pt>
                <c:pt idx="30">
                  <c:v>6.5135172993415801E-3</c:v>
                </c:pt>
                <c:pt idx="31">
                  <c:v>7.9165502468101501E-3</c:v>
                </c:pt>
                <c:pt idx="32">
                  <c:v>1.3078274448565399E-2</c:v>
                </c:pt>
              </c:numCache>
            </c:numRef>
          </c:val>
          <c:extLst>
            <c:ext xmlns:c16="http://schemas.microsoft.com/office/drawing/2014/chart" uri="{C3380CC4-5D6E-409C-BE32-E72D297353CC}">
              <c16:uniqueId val="{00000006-E46F-4475-BF95-C002B0C0891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830C-417C-B30A-CDDEB51888BE}"/>
              </c:ext>
            </c:extLst>
          </c:dPt>
          <c:dPt>
            <c:idx val="19"/>
            <c:invertIfNegative val="0"/>
            <c:bubble3D val="0"/>
            <c:extLst>
              <c:ext xmlns:c16="http://schemas.microsoft.com/office/drawing/2014/chart" uri="{C3380CC4-5D6E-409C-BE32-E72D297353CC}">
                <c16:uniqueId val="{00000001-830C-417C-B30A-CDDEB51888BE}"/>
              </c:ext>
            </c:extLst>
          </c:dPt>
          <c:dPt>
            <c:idx val="30"/>
            <c:invertIfNegative val="0"/>
            <c:bubble3D val="0"/>
            <c:spPr>
              <a:solidFill>
                <a:srgbClr val="FFC000"/>
              </a:solidFill>
              <a:ln>
                <a:noFill/>
              </a:ln>
              <a:effectLst/>
            </c:spPr>
            <c:extLst>
              <c:ext xmlns:c16="http://schemas.microsoft.com/office/drawing/2014/chart" uri="{C3380CC4-5D6E-409C-BE32-E72D297353CC}">
                <c16:uniqueId val="{00000003-830C-417C-B30A-CDDEB51888B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Guanajuato</c:v>
                </c:pt>
                <c:pt idx="1">
                  <c:v>Veracruz</c:v>
                </c:pt>
                <c:pt idx="2">
                  <c:v>Sonora</c:v>
                </c:pt>
                <c:pt idx="3">
                  <c:v>Coahuila</c:v>
                </c:pt>
                <c:pt idx="4">
                  <c:v>Quintana Roo</c:v>
                </c:pt>
                <c:pt idx="5">
                  <c:v>Yucatán</c:v>
                </c:pt>
                <c:pt idx="6">
                  <c:v>Campeche</c:v>
                </c:pt>
                <c:pt idx="7">
                  <c:v>Zacatecas</c:v>
                </c:pt>
                <c:pt idx="8">
                  <c:v>Guerrero</c:v>
                </c:pt>
                <c:pt idx="9">
                  <c:v>Morelos</c:v>
                </c:pt>
                <c:pt idx="10">
                  <c:v>Hidalgo</c:v>
                </c:pt>
                <c:pt idx="11">
                  <c:v>Baja California</c:v>
                </c:pt>
                <c:pt idx="12">
                  <c:v>Oaxaca</c:v>
                </c:pt>
                <c:pt idx="13">
                  <c:v>Tamaulipas</c:v>
                </c:pt>
                <c:pt idx="14">
                  <c:v>Puebla</c:v>
                </c:pt>
                <c:pt idx="15">
                  <c:v>Aguascalientes</c:v>
                </c:pt>
                <c:pt idx="16">
                  <c:v>San Luis Potosí</c:v>
                </c:pt>
                <c:pt idx="17">
                  <c:v>Chiapas</c:v>
                </c:pt>
                <c:pt idx="18">
                  <c:v>Tlaxcala</c:v>
                </c:pt>
                <c:pt idx="19">
                  <c:v>Baja California Sur</c:v>
                </c:pt>
                <c:pt idx="20">
                  <c:v>Nayarit</c:v>
                </c:pt>
                <c:pt idx="21">
                  <c:v>Sinaloa</c:v>
                </c:pt>
                <c:pt idx="22">
                  <c:v>Durango</c:v>
                </c:pt>
                <c:pt idx="23">
                  <c:v>Tabasco</c:v>
                </c:pt>
                <c:pt idx="24">
                  <c:v>Chihuahua</c:v>
                </c:pt>
                <c:pt idx="25">
                  <c:v>Michoacán</c:v>
                </c:pt>
                <c:pt idx="26">
                  <c:v>Colima</c:v>
                </c:pt>
                <c:pt idx="27">
                  <c:v>Querétaro</c:v>
                </c:pt>
                <c:pt idx="28">
                  <c:v>Estado de México</c:v>
                </c:pt>
                <c:pt idx="29">
                  <c:v>Ciudad de México</c:v>
                </c:pt>
                <c:pt idx="30">
                  <c:v>Jalisco</c:v>
                </c:pt>
                <c:pt idx="31">
                  <c:v>Nuevo León</c:v>
                </c:pt>
              </c:strCache>
            </c:strRef>
          </c:cat>
          <c:val>
            <c:numRef>
              <c:f>'F89'!$F$7:$F$38</c:f>
              <c:numCache>
                <c:formatCode>#,##0</c:formatCode>
                <c:ptCount val="32"/>
                <c:pt idx="0">
                  <c:v>-1011</c:v>
                </c:pt>
                <c:pt idx="1">
                  <c:v>-778</c:v>
                </c:pt>
                <c:pt idx="2">
                  <c:v>-648</c:v>
                </c:pt>
                <c:pt idx="3">
                  <c:v>-380</c:v>
                </c:pt>
                <c:pt idx="4">
                  <c:v>-288</c:v>
                </c:pt>
                <c:pt idx="5">
                  <c:v>-265</c:v>
                </c:pt>
                <c:pt idx="6">
                  <c:v>-222</c:v>
                </c:pt>
                <c:pt idx="7">
                  <c:v>-216</c:v>
                </c:pt>
                <c:pt idx="8">
                  <c:v>-211</c:v>
                </c:pt>
                <c:pt idx="9">
                  <c:v>-196</c:v>
                </c:pt>
                <c:pt idx="10">
                  <c:v>-192</c:v>
                </c:pt>
                <c:pt idx="11">
                  <c:v>-155</c:v>
                </c:pt>
                <c:pt idx="12">
                  <c:v>-141</c:v>
                </c:pt>
                <c:pt idx="13">
                  <c:v>-126</c:v>
                </c:pt>
                <c:pt idx="14">
                  <c:v>-111</c:v>
                </c:pt>
                <c:pt idx="15">
                  <c:v>-98</c:v>
                </c:pt>
                <c:pt idx="16">
                  <c:v>-89</c:v>
                </c:pt>
                <c:pt idx="17">
                  <c:v>-63</c:v>
                </c:pt>
                <c:pt idx="18">
                  <c:v>-41</c:v>
                </c:pt>
                <c:pt idx="19">
                  <c:v>28</c:v>
                </c:pt>
                <c:pt idx="20">
                  <c:v>34</c:v>
                </c:pt>
                <c:pt idx="21">
                  <c:v>61</c:v>
                </c:pt>
                <c:pt idx="22">
                  <c:v>97</c:v>
                </c:pt>
                <c:pt idx="23">
                  <c:v>159</c:v>
                </c:pt>
                <c:pt idx="24">
                  <c:v>176</c:v>
                </c:pt>
                <c:pt idx="25">
                  <c:v>189</c:v>
                </c:pt>
                <c:pt idx="26">
                  <c:v>237</c:v>
                </c:pt>
                <c:pt idx="27">
                  <c:v>406</c:v>
                </c:pt>
                <c:pt idx="28">
                  <c:v>623</c:v>
                </c:pt>
                <c:pt idx="29">
                  <c:v>899</c:v>
                </c:pt>
                <c:pt idx="30">
                  <c:v>1075</c:v>
                </c:pt>
                <c:pt idx="31">
                  <c:v>1101</c:v>
                </c:pt>
              </c:numCache>
            </c:numRef>
          </c:val>
          <c:extLst>
            <c:ext xmlns:c16="http://schemas.microsoft.com/office/drawing/2014/chart" uri="{C3380CC4-5D6E-409C-BE32-E72D297353CC}">
              <c16:uniqueId val="{00000004-830C-417C-B30A-CDDEB51888B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D81-40D2-B5B3-0226F60F5489}"/>
              </c:ext>
            </c:extLst>
          </c:dPt>
          <c:dPt>
            <c:idx val="19"/>
            <c:invertIfNegative val="0"/>
            <c:bubble3D val="0"/>
            <c:extLst>
              <c:ext xmlns:c16="http://schemas.microsoft.com/office/drawing/2014/chart" uri="{C3380CC4-5D6E-409C-BE32-E72D297353CC}">
                <c16:uniqueId val="{00000001-4D81-40D2-B5B3-0226F60F5489}"/>
              </c:ext>
            </c:extLst>
          </c:dPt>
          <c:dPt>
            <c:idx val="29"/>
            <c:invertIfNegative val="0"/>
            <c:bubble3D val="0"/>
            <c:spPr>
              <a:solidFill>
                <a:srgbClr val="FFC000"/>
              </a:solidFill>
              <a:ln>
                <a:noFill/>
              </a:ln>
              <a:effectLst/>
            </c:spPr>
            <c:extLst>
              <c:ext xmlns:c16="http://schemas.microsoft.com/office/drawing/2014/chart" uri="{C3380CC4-5D6E-409C-BE32-E72D297353CC}">
                <c16:uniqueId val="{00000003-4D81-40D2-B5B3-0226F60F548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'F90'!$A$7:$A$38</c:f>
              <c:strCache>
                <c:ptCount val="32"/>
                <c:pt idx="0">
                  <c:v>Guanajuato</c:v>
                </c:pt>
                <c:pt idx="1">
                  <c:v>Veracruz</c:v>
                </c:pt>
                <c:pt idx="2">
                  <c:v>Sonora</c:v>
                </c:pt>
                <c:pt idx="3">
                  <c:v>Yucatán</c:v>
                </c:pt>
                <c:pt idx="4">
                  <c:v>Quintana Roo</c:v>
                </c:pt>
                <c:pt idx="5">
                  <c:v>Coahuila</c:v>
                </c:pt>
                <c:pt idx="6">
                  <c:v>Hidalgo</c:v>
                </c:pt>
                <c:pt idx="7">
                  <c:v>Zacatecas</c:v>
                </c:pt>
                <c:pt idx="8">
                  <c:v>Oaxaca</c:v>
                </c:pt>
                <c:pt idx="9">
                  <c:v>Campeche</c:v>
                </c:pt>
                <c:pt idx="10">
                  <c:v>Guerrero</c:v>
                </c:pt>
                <c:pt idx="11">
                  <c:v>Morelos</c:v>
                </c:pt>
                <c:pt idx="12">
                  <c:v>Tamaulipas</c:v>
                </c:pt>
                <c:pt idx="13">
                  <c:v>San Luis Potosí</c:v>
                </c:pt>
                <c:pt idx="14">
                  <c:v>Puebla</c:v>
                </c:pt>
                <c:pt idx="15">
                  <c:v>Aguascalientes</c:v>
                </c:pt>
                <c:pt idx="16">
                  <c:v>Tlaxcala</c:v>
                </c:pt>
                <c:pt idx="17">
                  <c:v>Baja California</c:v>
                </c:pt>
                <c:pt idx="18">
                  <c:v>Sinaloa</c:v>
                </c:pt>
                <c:pt idx="19">
                  <c:v>Chiapas</c:v>
                </c:pt>
                <c:pt idx="20">
                  <c:v>Nayarit</c:v>
                </c:pt>
                <c:pt idx="21">
                  <c:v>Baja California Sur</c:v>
                </c:pt>
                <c:pt idx="22">
                  <c:v>Michoacán</c:v>
                </c:pt>
                <c:pt idx="23">
                  <c:v>Durango</c:v>
                </c:pt>
                <c:pt idx="24">
                  <c:v>Chihuahua</c:v>
                </c:pt>
                <c:pt idx="25">
                  <c:v>Tabasco</c:v>
                </c:pt>
                <c:pt idx="26">
                  <c:v>Colima</c:v>
                </c:pt>
                <c:pt idx="27">
                  <c:v>Querétaro</c:v>
                </c:pt>
                <c:pt idx="28">
                  <c:v>Estado de México</c:v>
                </c:pt>
                <c:pt idx="29">
                  <c:v>Jalisco</c:v>
                </c:pt>
                <c:pt idx="30">
                  <c:v>Ciudad de México</c:v>
                </c:pt>
                <c:pt idx="31">
                  <c:v>Nuevo León</c:v>
                </c:pt>
              </c:strCache>
            </c:strRef>
          </c:cat>
          <c:val>
            <c:numRef>
              <c:f>'F90'!$F$7:$F$38</c:f>
              <c:numCache>
                <c:formatCode>#,##0</c:formatCode>
                <c:ptCount val="32"/>
                <c:pt idx="0">
                  <c:v>-678</c:v>
                </c:pt>
                <c:pt idx="1">
                  <c:v>-569</c:v>
                </c:pt>
                <c:pt idx="2">
                  <c:v>-417</c:v>
                </c:pt>
                <c:pt idx="3">
                  <c:v>-327</c:v>
                </c:pt>
                <c:pt idx="4">
                  <c:v>-300</c:v>
                </c:pt>
                <c:pt idx="5">
                  <c:v>-257</c:v>
                </c:pt>
                <c:pt idx="6">
                  <c:v>-183</c:v>
                </c:pt>
                <c:pt idx="7">
                  <c:v>-152</c:v>
                </c:pt>
                <c:pt idx="8">
                  <c:v>-151</c:v>
                </c:pt>
                <c:pt idx="9">
                  <c:v>-143</c:v>
                </c:pt>
                <c:pt idx="10">
                  <c:v>-137</c:v>
                </c:pt>
                <c:pt idx="11">
                  <c:v>-137</c:v>
                </c:pt>
                <c:pt idx="12">
                  <c:v>-119</c:v>
                </c:pt>
                <c:pt idx="13">
                  <c:v>-97</c:v>
                </c:pt>
                <c:pt idx="14">
                  <c:v>-79</c:v>
                </c:pt>
                <c:pt idx="15">
                  <c:v>-69</c:v>
                </c:pt>
                <c:pt idx="16">
                  <c:v>-42</c:v>
                </c:pt>
                <c:pt idx="17">
                  <c:v>-23</c:v>
                </c:pt>
                <c:pt idx="18">
                  <c:v>-19</c:v>
                </c:pt>
                <c:pt idx="19">
                  <c:v>13</c:v>
                </c:pt>
                <c:pt idx="20">
                  <c:v>36</c:v>
                </c:pt>
                <c:pt idx="21">
                  <c:v>48</c:v>
                </c:pt>
                <c:pt idx="22">
                  <c:v>90</c:v>
                </c:pt>
                <c:pt idx="23">
                  <c:v>193</c:v>
                </c:pt>
                <c:pt idx="24">
                  <c:v>194</c:v>
                </c:pt>
                <c:pt idx="25">
                  <c:v>215</c:v>
                </c:pt>
                <c:pt idx="26">
                  <c:v>216</c:v>
                </c:pt>
                <c:pt idx="27">
                  <c:v>382</c:v>
                </c:pt>
                <c:pt idx="28">
                  <c:v>766</c:v>
                </c:pt>
                <c:pt idx="29">
                  <c:v>834</c:v>
                </c:pt>
                <c:pt idx="30">
                  <c:v>932</c:v>
                </c:pt>
                <c:pt idx="31">
                  <c:v>1087</c:v>
                </c:pt>
              </c:numCache>
            </c:numRef>
          </c:val>
          <c:extLst>
            <c:ext xmlns:c16="http://schemas.microsoft.com/office/drawing/2014/chart" uri="{C3380CC4-5D6E-409C-BE32-E72D297353CC}">
              <c16:uniqueId val="{00000004-4D81-40D2-B5B3-0226F60F548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7512-456D-BCBB-6024DD3AD8D8}"/>
              </c:ext>
            </c:extLst>
          </c:dPt>
          <c:dPt>
            <c:idx val="18"/>
            <c:invertIfNegative val="0"/>
            <c:bubble3D val="0"/>
            <c:spPr>
              <a:solidFill>
                <a:srgbClr val="7C878E"/>
              </a:solidFill>
              <a:ln>
                <a:noFill/>
              </a:ln>
              <a:effectLst/>
            </c:spPr>
            <c:extLst>
              <c:ext xmlns:c16="http://schemas.microsoft.com/office/drawing/2014/chart" uri="{C3380CC4-5D6E-409C-BE32-E72D297353CC}">
                <c16:uniqueId val="{00000003-7512-456D-BCBB-6024DD3AD8D8}"/>
              </c:ext>
            </c:extLst>
          </c:dPt>
          <c:dPt>
            <c:idx val="30"/>
            <c:invertIfNegative val="0"/>
            <c:bubble3D val="0"/>
            <c:spPr>
              <a:solidFill>
                <a:srgbClr val="7C878E"/>
              </a:solidFill>
              <a:ln>
                <a:noFill/>
              </a:ln>
              <a:effectLst/>
            </c:spPr>
            <c:extLst>
              <c:ext xmlns:c16="http://schemas.microsoft.com/office/drawing/2014/chart" uri="{C3380CC4-5D6E-409C-BE32-E72D297353CC}">
                <c16:uniqueId val="{00000005-7512-456D-BCBB-6024DD3AD8D8}"/>
              </c:ext>
            </c:extLst>
          </c:dPt>
          <c:dPt>
            <c:idx val="42"/>
            <c:invertIfNegative val="0"/>
            <c:bubble3D val="0"/>
            <c:spPr>
              <a:solidFill>
                <a:srgbClr val="7C878E"/>
              </a:solidFill>
              <a:ln>
                <a:noFill/>
              </a:ln>
              <a:effectLst/>
            </c:spPr>
            <c:extLst>
              <c:ext xmlns:c16="http://schemas.microsoft.com/office/drawing/2014/chart" uri="{C3380CC4-5D6E-409C-BE32-E72D297353CC}">
                <c16:uniqueId val="{00000007-7512-456D-BCBB-6024DD3AD8D8}"/>
              </c:ext>
            </c:extLst>
          </c:dPt>
          <c:dPt>
            <c:idx val="54"/>
            <c:invertIfNegative val="0"/>
            <c:bubble3D val="0"/>
            <c:spPr>
              <a:solidFill>
                <a:srgbClr val="7C878E"/>
              </a:solidFill>
              <a:ln>
                <a:noFill/>
              </a:ln>
              <a:effectLst/>
            </c:spPr>
            <c:extLst>
              <c:ext xmlns:c16="http://schemas.microsoft.com/office/drawing/2014/chart" uri="{C3380CC4-5D6E-409C-BE32-E72D297353CC}">
                <c16:uniqueId val="{00000009-7512-456D-BCBB-6024DD3AD8D8}"/>
              </c:ext>
            </c:extLst>
          </c:dPt>
          <c:dPt>
            <c:idx val="66"/>
            <c:invertIfNegative val="0"/>
            <c:bubble3D val="0"/>
            <c:spPr>
              <a:solidFill>
                <a:srgbClr val="7C878E"/>
              </a:solidFill>
              <a:ln>
                <a:noFill/>
              </a:ln>
              <a:effectLst/>
            </c:spPr>
            <c:extLst>
              <c:ext xmlns:c16="http://schemas.microsoft.com/office/drawing/2014/chart" uri="{C3380CC4-5D6E-409C-BE32-E72D297353CC}">
                <c16:uniqueId val="{0000000B-7512-456D-BCBB-6024DD3AD8D8}"/>
              </c:ext>
            </c:extLst>
          </c:dPt>
          <c:dPt>
            <c:idx val="78"/>
            <c:invertIfNegative val="0"/>
            <c:bubble3D val="0"/>
            <c:spPr>
              <a:solidFill>
                <a:srgbClr val="7C878E"/>
              </a:solidFill>
              <a:ln>
                <a:noFill/>
              </a:ln>
              <a:effectLst/>
            </c:spPr>
            <c:extLst>
              <c:ext xmlns:c16="http://schemas.microsoft.com/office/drawing/2014/chart" uri="{C3380CC4-5D6E-409C-BE32-E72D297353CC}">
                <c16:uniqueId val="{0000000D-7512-456D-BCBB-6024DD3AD8D8}"/>
              </c:ext>
            </c:extLst>
          </c:dPt>
          <c:dPt>
            <c:idx val="90"/>
            <c:invertIfNegative val="0"/>
            <c:bubble3D val="0"/>
            <c:spPr>
              <a:solidFill>
                <a:srgbClr val="FBBB27"/>
              </a:solidFill>
              <a:ln>
                <a:noFill/>
              </a:ln>
              <a:effectLst/>
            </c:spPr>
            <c:extLst>
              <c:ext xmlns:c16="http://schemas.microsoft.com/office/drawing/2014/chart" uri="{C3380CC4-5D6E-409C-BE32-E72D297353CC}">
                <c16:uniqueId val="{0000000F-7512-456D-BCBB-6024DD3AD8D8}"/>
              </c:ext>
            </c:extLst>
          </c:dPt>
          <c:cat>
            <c:multiLvlStrRef>
              <c:f>'F91'!$A$6:$B$96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'F91'!$C$6:$C$96</c:f>
              <c:numCache>
                <c:formatCode>0.0</c:formatCode>
                <c:ptCount val="91"/>
                <c:pt idx="0">
                  <c:v>1.0320261140710001</c:v>
                </c:pt>
                <c:pt idx="1">
                  <c:v>2.723476736236</c:v>
                </c:pt>
                <c:pt idx="2">
                  <c:v>-4.0218901583479996</c:v>
                </c:pt>
                <c:pt idx="3">
                  <c:v>7.9427438426080004</c:v>
                </c:pt>
                <c:pt idx="4">
                  <c:v>0.95002674246399998</c:v>
                </c:pt>
                <c:pt idx="5">
                  <c:v>5.9928043574000001E-2</c:v>
                </c:pt>
                <c:pt idx="6">
                  <c:v>1.8366437117379999</c:v>
                </c:pt>
                <c:pt idx="7">
                  <c:v>5.0771519136289998</c:v>
                </c:pt>
                <c:pt idx="8">
                  <c:v>3.6746253499030002</c:v>
                </c:pt>
                <c:pt idx="9">
                  <c:v>8.0107340341650008</c:v>
                </c:pt>
                <c:pt idx="10">
                  <c:v>4.6256725416859998</c:v>
                </c:pt>
                <c:pt idx="11">
                  <c:v>5.1320545049669999</c:v>
                </c:pt>
                <c:pt idx="12">
                  <c:v>5.8816124831029999</c:v>
                </c:pt>
                <c:pt idx="13">
                  <c:v>3.4971850364999999</c:v>
                </c:pt>
                <c:pt idx="14">
                  <c:v>12.295644839551001</c:v>
                </c:pt>
                <c:pt idx="15">
                  <c:v>6.8383674961620002</c:v>
                </c:pt>
                <c:pt idx="16">
                  <c:v>13.354112004127</c:v>
                </c:pt>
                <c:pt idx="17">
                  <c:v>12.409077309042001</c:v>
                </c:pt>
                <c:pt idx="18">
                  <c:v>7.4096678147650001</c:v>
                </c:pt>
                <c:pt idx="19">
                  <c:v>4.5749955652000001</c:v>
                </c:pt>
                <c:pt idx="20">
                  <c:v>9.2770379950449993</c:v>
                </c:pt>
                <c:pt idx="21">
                  <c:v>6.379148046499</c:v>
                </c:pt>
                <c:pt idx="22">
                  <c:v>6.9450380704589998</c:v>
                </c:pt>
                <c:pt idx="23">
                  <c:v>10.879351107490001</c:v>
                </c:pt>
                <c:pt idx="24">
                  <c:v>10.511925890560001</c:v>
                </c:pt>
                <c:pt idx="25">
                  <c:v>6.821661741752</c:v>
                </c:pt>
                <c:pt idx="26">
                  <c:v>2.289303368403</c:v>
                </c:pt>
                <c:pt idx="27">
                  <c:v>2.2010498885829999</c:v>
                </c:pt>
                <c:pt idx="28">
                  <c:v>1.076685133294</c:v>
                </c:pt>
                <c:pt idx="29">
                  <c:v>4.4836719409050003</c:v>
                </c:pt>
                <c:pt idx="30">
                  <c:v>9.3521235590330001</c:v>
                </c:pt>
                <c:pt idx="31">
                  <c:v>8.4389486205219999</c:v>
                </c:pt>
                <c:pt idx="32">
                  <c:v>15.372518518481</c:v>
                </c:pt>
                <c:pt idx="33">
                  <c:v>1.5733215258440001</c:v>
                </c:pt>
                <c:pt idx="34">
                  <c:v>2.5300235594929998</c:v>
                </c:pt>
                <c:pt idx="35">
                  <c:v>4.1497697399710001</c:v>
                </c:pt>
                <c:pt idx="36">
                  <c:v>3.0425857673849999</c:v>
                </c:pt>
                <c:pt idx="37">
                  <c:v>6.1101867152510003</c:v>
                </c:pt>
                <c:pt idx="38">
                  <c:v>3.423654641308</c:v>
                </c:pt>
                <c:pt idx="39">
                  <c:v>6.7129483853330001</c:v>
                </c:pt>
                <c:pt idx="40">
                  <c:v>2.5366213624410001</c:v>
                </c:pt>
                <c:pt idx="41">
                  <c:v>2.139164990502</c:v>
                </c:pt>
                <c:pt idx="42">
                  <c:v>-5.790848298847</c:v>
                </c:pt>
                <c:pt idx="43">
                  <c:v>-2.1347351787459998</c:v>
                </c:pt>
                <c:pt idx="44">
                  <c:v>-7.4956250849110004</c:v>
                </c:pt>
                <c:pt idx="45">
                  <c:v>-2.9660104016309998</c:v>
                </c:pt>
                <c:pt idx="46">
                  <c:v>1.0896067397810001</c:v>
                </c:pt>
                <c:pt idx="47">
                  <c:v>-1.8752672764980001</c:v>
                </c:pt>
                <c:pt idx="48">
                  <c:v>-0.866313662368</c:v>
                </c:pt>
                <c:pt idx="49">
                  <c:v>0.468765711232</c:v>
                </c:pt>
                <c:pt idx="50">
                  <c:v>7.2803455529359997</c:v>
                </c:pt>
                <c:pt idx="51">
                  <c:v>-4.9507208707819998</c:v>
                </c:pt>
                <c:pt idx="52">
                  <c:v>1.412987376589</c:v>
                </c:pt>
                <c:pt idx="53">
                  <c:v>3.5797863923089999</c:v>
                </c:pt>
                <c:pt idx="54">
                  <c:v>2.1686654519589998</c:v>
                </c:pt>
                <c:pt idx="55">
                  <c:v>2.9697854657049998</c:v>
                </c:pt>
                <c:pt idx="56">
                  <c:v>3.125859218784</c:v>
                </c:pt>
                <c:pt idx="57">
                  <c:v>1.1864029164609999</c:v>
                </c:pt>
                <c:pt idx="58">
                  <c:v>0.49484905389</c:v>
                </c:pt>
                <c:pt idx="59">
                  <c:v>4.6732440976770002</c:v>
                </c:pt>
                <c:pt idx="60">
                  <c:v>4.6955024748199996</c:v>
                </c:pt>
                <c:pt idx="61">
                  <c:v>1.7583301586310001</c:v>
                </c:pt>
                <c:pt idx="62">
                  <c:v>-2.574021072132</c:v>
                </c:pt>
                <c:pt idx="63">
                  <c:v>5.714736118387</c:v>
                </c:pt>
                <c:pt idx="64">
                  <c:v>0.76847481583099997</c:v>
                </c:pt>
                <c:pt idx="65">
                  <c:v>-2.3939456354190001</c:v>
                </c:pt>
                <c:pt idx="66">
                  <c:v>2.7801703161629998</c:v>
                </c:pt>
                <c:pt idx="67">
                  <c:v>2.1900080197679999</c:v>
                </c:pt>
                <c:pt idx="68">
                  <c:v>-2.951513449648</c:v>
                </c:pt>
                <c:pt idx="69">
                  <c:v>3.6965071578069999</c:v>
                </c:pt>
                <c:pt idx="70">
                  <c:v>-2.6205820905800001</c:v>
                </c:pt>
                <c:pt idx="71">
                  <c:v>-6.2048747447629999</c:v>
                </c:pt>
                <c:pt idx="72">
                  <c:v>-3.5654498995849999</c:v>
                </c:pt>
                <c:pt idx="73">
                  <c:v>-1.5573775164129999</c:v>
                </c:pt>
                <c:pt idx="74">
                  <c:v>1.7540258480140001</c:v>
                </c:pt>
                <c:pt idx="75">
                  <c:v>0.57943450899100002</c:v>
                </c:pt>
                <c:pt idx="76">
                  <c:v>0.30934075404900002</c:v>
                </c:pt>
                <c:pt idx="77">
                  <c:v>-0.688378417834</c:v>
                </c:pt>
                <c:pt idx="78">
                  <c:v>0.32211090194399999</c:v>
                </c:pt>
                <c:pt idx="79">
                  <c:v>-5.0801768325000003E-2</c:v>
                </c:pt>
                <c:pt idx="80">
                  <c:v>-2.8546178485999999E-2</c:v>
                </c:pt>
                <c:pt idx="81">
                  <c:v>-1.950936997588</c:v>
                </c:pt>
                <c:pt idx="82">
                  <c:v>1.2659188975010001</c:v>
                </c:pt>
                <c:pt idx="83">
                  <c:v>0.53536727597900002</c:v>
                </c:pt>
                <c:pt idx="84">
                  <c:v>-2.8809446726669998</c:v>
                </c:pt>
                <c:pt idx="85">
                  <c:v>-3.6427896381939999</c:v>
                </c:pt>
                <c:pt idx="86">
                  <c:v>-5.0791894329279996</c:v>
                </c:pt>
                <c:pt idx="87">
                  <c:v>-25.251710248510001</c:v>
                </c:pt>
                <c:pt idx="88">
                  <c:v>-22.403274150520001</c:v>
                </c:pt>
                <c:pt idx="89">
                  <c:v>-10.033030109815</c:v>
                </c:pt>
                <c:pt idx="90">
                  <c:v>-5.0685318904230003</c:v>
                </c:pt>
              </c:numCache>
            </c:numRef>
          </c:val>
          <c:extLst>
            <c:ext xmlns:c16="http://schemas.microsoft.com/office/drawing/2014/chart" uri="{C3380CC4-5D6E-409C-BE32-E72D297353CC}">
              <c16:uniqueId val="{00000010-7512-456D-BCBB-6024DD3AD8D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'F91'!$D$5</c:f>
              <c:strCache>
                <c:ptCount val="1"/>
                <c:pt idx="0">
                  <c:v>Variación promedio</c:v>
                </c:pt>
              </c:strCache>
            </c:strRef>
          </c:tx>
          <c:spPr>
            <a:ln w="28575" cap="rnd">
              <a:solidFill>
                <a:srgbClr val="B69630"/>
              </a:solidFill>
              <a:round/>
            </a:ln>
            <a:effectLst/>
          </c:spPr>
          <c:marker>
            <c:symbol val="none"/>
          </c:marker>
          <c:cat>
            <c:multiLvlStrRef>
              <c:f>'F91'!$A$6:$B$96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'F91'!$D$6:$D$96</c:f>
              <c:numCache>
                <c:formatCode>0.0</c:formatCode>
                <c:ptCount val="91"/>
                <c:pt idx="0">
                  <c:v>3.9265107824851699</c:v>
                </c:pt>
                <c:pt idx="1">
                  <c:v>3.6945727996175801</c:v>
                </c:pt>
                <c:pt idx="2">
                  <c:v>2.6842849422807502</c:v>
                </c:pt>
                <c:pt idx="3">
                  <c:v>3.3066346898272498</c:v>
                </c:pt>
                <c:pt idx="4">
                  <c:v>2.8101510824370801</c:v>
                </c:pt>
                <c:pt idx="5">
                  <c:v>2.43705282291375</c:v>
                </c:pt>
                <c:pt idx="6">
                  <c:v>1.8741216145964199</c:v>
                </c:pt>
                <c:pt idx="7">
                  <c:v>1.8967017910802499</c:v>
                </c:pt>
                <c:pt idx="8">
                  <c:v>1.99789995578792</c:v>
                </c:pt>
                <c:pt idx="9">
                  <c:v>2.4305088235044998</c:v>
                </c:pt>
                <c:pt idx="10">
                  <c:v>2.7816297246652502</c:v>
                </c:pt>
                <c:pt idx="11">
                  <c:v>3.0869327813910798</c:v>
                </c:pt>
                <c:pt idx="12">
                  <c:v>3.49106497881042</c:v>
                </c:pt>
                <c:pt idx="13">
                  <c:v>3.55554067049908</c:v>
                </c:pt>
                <c:pt idx="14">
                  <c:v>4.9153352536573296</c:v>
                </c:pt>
                <c:pt idx="15">
                  <c:v>4.8233038914534996</c:v>
                </c:pt>
                <c:pt idx="16">
                  <c:v>5.8569776632587498</c:v>
                </c:pt>
                <c:pt idx="17">
                  <c:v>6.8860734353810802</c:v>
                </c:pt>
                <c:pt idx="18">
                  <c:v>7.3504921106333301</c:v>
                </c:pt>
                <c:pt idx="19">
                  <c:v>7.30864574826425</c:v>
                </c:pt>
                <c:pt idx="20">
                  <c:v>7.7755134686927496</c:v>
                </c:pt>
                <c:pt idx="21">
                  <c:v>7.6395479697205797</c:v>
                </c:pt>
                <c:pt idx="22">
                  <c:v>7.83282843045167</c:v>
                </c:pt>
                <c:pt idx="23">
                  <c:v>8.3117698139952498</c:v>
                </c:pt>
                <c:pt idx="24">
                  <c:v>8.6976292646166709</c:v>
                </c:pt>
                <c:pt idx="25">
                  <c:v>8.9746689900543295</c:v>
                </c:pt>
                <c:pt idx="26">
                  <c:v>8.1408072007920005</c:v>
                </c:pt>
                <c:pt idx="27">
                  <c:v>7.7543640668270797</c:v>
                </c:pt>
                <c:pt idx="28">
                  <c:v>6.7312451609243302</c:v>
                </c:pt>
                <c:pt idx="29">
                  <c:v>6.0707947135795797</c:v>
                </c:pt>
                <c:pt idx="30">
                  <c:v>6.2326660256019197</c:v>
                </c:pt>
                <c:pt idx="31">
                  <c:v>6.5546621135454197</c:v>
                </c:pt>
                <c:pt idx="32">
                  <c:v>7.06261882383175</c:v>
                </c:pt>
                <c:pt idx="33">
                  <c:v>6.6621332804438298</c:v>
                </c:pt>
                <c:pt idx="34">
                  <c:v>6.2942154045300001</c:v>
                </c:pt>
                <c:pt idx="35">
                  <c:v>5.7334169572367504</c:v>
                </c:pt>
                <c:pt idx="36">
                  <c:v>5.1109719469721702</c:v>
                </c:pt>
                <c:pt idx="37">
                  <c:v>5.0516823614304203</c:v>
                </c:pt>
                <c:pt idx="38">
                  <c:v>5.1462116341725004</c:v>
                </c:pt>
                <c:pt idx="39">
                  <c:v>5.5222031755683298</c:v>
                </c:pt>
                <c:pt idx="40">
                  <c:v>5.6438645279972501</c:v>
                </c:pt>
                <c:pt idx="41">
                  <c:v>5.4484889487970003</c:v>
                </c:pt>
                <c:pt idx="42">
                  <c:v>4.1865746273070004</c:v>
                </c:pt>
                <c:pt idx="43">
                  <c:v>3.30543431070133</c:v>
                </c:pt>
                <c:pt idx="44">
                  <c:v>1.3997556770853301</c:v>
                </c:pt>
                <c:pt idx="45">
                  <c:v>1.02147801646242</c:v>
                </c:pt>
                <c:pt idx="46">
                  <c:v>0.90144328148641695</c:v>
                </c:pt>
                <c:pt idx="47">
                  <c:v>0.39935686344733301</c:v>
                </c:pt>
                <c:pt idx="48">
                  <c:v>7.3615244301249994E-2</c:v>
                </c:pt>
                <c:pt idx="49">
                  <c:v>-0.39650317270033297</c:v>
                </c:pt>
                <c:pt idx="50">
                  <c:v>-7.5112263398000007E-2</c:v>
                </c:pt>
                <c:pt idx="51">
                  <c:v>-1.0470847014075799</c:v>
                </c:pt>
                <c:pt idx="52">
                  <c:v>-1.14072086689525</c:v>
                </c:pt>
                <c:pt idx="53">
                  <c:v>-1.0206690834113299</c:v>
                </c:pt>
                <c:pt idx="54">
                  <c:v>-0.35737627084416701</c:v>
                </c:pt>
                <c:pt idx="55">
                  <c:v>6.8000449526749898E-2</c:v>
                </c:pt>
                <c:pt idx="56">
                  <c:v>0.95312414150133296</c:v>
                </c:pt>
                <c:pt idx="57">
                  <c:v>1.2991585846756699</c:v>
                </c:pt>
                <c:pt idx="58">
                  <c:v>1.2495954441847501</c:v>
                </c:pt>
                <c:pt idx="59">
                  <c:v>1.7953047253659999</c:v>
                </c:pt>
                <c:pt idx="60">
                  <c:v>2.2587894034649998</c:v>
                </c:pt>
                <c:pt idx="61">
                  <c:v>2.36625310741492</c:v>
                </c:pt>
                <c:pt idx="62">
                  <c:v>1.54505588865925</c:v>
                </c:pt>
                <c:pt idx="63">
                  <c:v>2.4338439710899999</c:v>
                </c:pt>
                <c:pt idx="64">
                  <c:v>2.3801345910268301</c:v>
                </c:pt>
                <c:pt idx="65">
                  <c:v>1.88232358871617</c:v>
                </c:pt>
                <c:pt idx="66">
                  <c:v>1.9332823273998301</c:v>
                </c:pt>
                <c:pt idx="67">
                  <c:v>1.8683008735717499</c:v>
                </c:pt>
                <c:pt idx="68">
                  <c:v>1.3618531512024199</c:v>
                </c:pt>
                <c:pt idx="69">
                  <c:v>1.57102850464792</c:v>
                </c:pt>
                <c:pt idx="70">
                  <c:v>1.31140924260875</c:v>
                </c:pt>
                <c:pt idx="71">
                  <c:v>0.40489933907208298</c:v>
                </c:pt>
                <c:pt idx="72">
                  <c:v>-0.283513358795</c:v>
                </c:pt>
                <c:pt idx="73">
                  <c:v>-0.55982233171533302</c:v>
                </c:pt>
                <c:pt idx="74">
                  <c:v>-0.19915175503650001</c:v>
                </c:pt>
                <c:pt idx="75">
                  <c:v>-0.62709355581949999</c:v>
                </c:pt>
                <c:pt idx="76">
                  <c:v>-0.66535472763466696</c:v>
                </c:pt>
                <c:pt idx="77">
                  <c:v>-0.52322412616924996</c:v>
                </c:pt>
                <c:pt idx="78">
                  <c:v>-0.72806241068749999</c:v>
                </c:pt>
                <c:pt idx="79">
                  <c:v>-0.91479655969524998</c:v>
                </c:pt>
                <c:pt idx="80">
                  <c:v>-0.67121595376508303</c:v>
                </c:pt>
                <c:pt idx="81">
                  <c:v>-1.1418363000480001</c:v>
                </c:pt>
                <c:pt idx="82">
                  <c:v>-0.81796121770791697</c:v>
                </c:pt>
                <c:pt idx="83">
                  <c:v>-0.25627438264608299</c:v>
                </c:pt>
                <c:pt idx="84">
                  <c:v>-0.19923228040291699</c:v>
                </c:pt>
                <c:pt idx="85">
                  <c:v>-0.373016623884667</c:v>
                </c:pt>
                <c:pt idx="86">
                  <c:v>-0.94245123062983305</c:v>
                </c:pt>
                <c:pt idx="87">
                  <c:v>-3.0950466270882502</c:v>
                </c:pt>
                <c:pt idx="88">
                  <c:v>-4.9877645358023299</c:v>
                </c:pt>
                <c:pt idx="89">
                  <c:v>-5.7664855101340802</c:v>
                </c:pt>
                <c:pt idx="90">
                  <c:v>-6.2157057428313296</c:v>
                </c:pt>
              </c:numCache>
            </c:numRef>
          </c:val>
          <c:smooth val="0"/>
          <c:extLst>
            <c:ext xmlns:c16="http://schemas.microsoft.com/office/drawing/2014/chart" uri="{C3380CC4-5D6E-409C-BE32-E72D297353CC}">
              <c16:uniqueId val="{00000011-7512-456D-BCBB-6024DD3AD8D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BD4-44DC-8569-A0E2AD8AEE2D}"/>
              </c:ext>
            </c:extLst>
          </c:dPt>
          <c:dPt>
            <c:idx val="1"/>
            <c:invertIfNegative val="0"/>
            <c:bubble3D val="0"/>
            <c:spPr>
              <a:solidFill>
                <a:srgbClr val="7C878E"/>
              </a:solidFill>
              <a:ln>
                <a:noFill/>
              </a:ln>
              <a:effectLst/>
            </c:spPr>
            <c:extLst>
              <c:ext xmlns:c16="http://schemas.microsoft.com/office/drawing/2014/chart" uri="{C3380CC4-5D6E-409C-BE32-E72D297353CC}">
                <c16:uniqueId val="{00000003-FBD4-44DC-8569-A0E2AD8AEE2D}"/>
              </c:ext>
            </c:extLst>
          </c:dPt>
          <c:dPt>
            <c:idx val="2"/>
            <c:invertIfNegative val="0"/>
            <c:bubble3D val="0"/>
            <c:spPr>
              <a:solidFill>
                <a:srgbClr val="7C878E"/>
              </a:solidFill>
              <a:ln>
                <a:noFill/>
              </a:ln>
              <a:effectLst/>
            </c:spPr>
            <c:extLst>
              <c:ext xmlns:c16="http://schemas.microsoft.com/office/drawing/2014/chart" uri="{C3380CC4-5D6E-409C-BE32-E72D297353CC}">
                <c16:uniqueId val="{00000005-FBD4-44DC-8569-A0E2AD8AEE2D}"/>
              </c:ext>
            </c:extLst>
          </c:dPt>
          <c:dPt>
            <c:idx val="3"/>
            <c:invertIfNegative val="0"/>
            <c:bubble3D val="0"/>
            <c:spPr>
              <a:solidFill>
                <a:srgbClr val="7C878E"/>
              </a:solidFill>
              <a:ln>
                <a:noFill/>
              </a:ln>
              <a:effectLst/>
            </c:spPr>
            <c:extLst>
              <c:ext xmlns:c16="http://schemas.microsoft.com/office/drawing/2014/chart" uri="{C3380CC4-5D6E-409C-BE32-E72D297353CC}">
                <c16:uniqueId val="{00000007-FBD4-44DC-8569-A0E2AD8AEE2D}"/>
              </c:ext>
            </c:extLst>
          </c:dPt>
          <c:dPt>
            <c:idx val="4"/>
            <c:invertIfNegative val="0"/>
            <c:bubble3D val="0"/>
            <c:spPr>
              <a:solidFill>
                <a:srgbClr val="7C878E"/>
              </a:solidFill>
              <a:ln>
                <a:noFill/>
              </a:ln>
              <a:effectLst/>
            </c:spPr>
            <c:extLst>
              <c:ext xmlns:c16="http://schemas.microsoft.com/office/drawing/2014/chart" uri="{C3380CC4-5D6E-409C-BE32-E72D297353CC}">
                <c16:uniqueId val="{00000009-FBD4-44DC-8569-A0E2AD8AEE2D}"/>
              </c:ext>
            </c:extLst>
          </c:dPt>
          <c:dPt>
            <c:idx val="5"/>
            <c:invertIfNegative val="0"/>
            <c:bubble3D val="0"/>
            <c:spPr>
              <a:solidFill>
                <a:srgbClr val="7C878E"/>
              </a:solidFill>
              <a:ln>
                <a:noFill/>
              </a:ln>
              <a:effectLst/>
            </c:spPr>
            <c:extLst>
              <c:ext xmlns:c16="http://schemas.microsoft.com/office/drawing/2014/chart" uri="{C3380CC4-5D6E-409C-BE32-E72D297353CC}">
                <c16:uniqueId val="{0000000B-FBD4-44DC-8569-A0E2AD8AEE2D}"/>
              </c:ext>
            </c:extLst>
          </c:dPt>
          <c:dPt>
            <c:idx val="6"/>
            <c:invertIfNegative val="0"/>
            <c:bubble3D val="0"/>
            <c:spPr>
              <a:solidFill>
                <a:srgbClr val="7C878E"/>
              </a:solidFill>
              <a:ln>
                <a:noFill/>
              </a:ln>
              <a:effectLst/>
            </c:spPr>
            <c:extLst>
              <c:ext xmlns:c16="http://schemas.microsoft.com/office/drawing/2014/chart" uri="{C3380CC4-5D6E-409C-BE32-E72D297353CC}">
                <c16:uniqueId val="{0000000D-FBD4-44DC-8569-A0E2AD8AEE2D}"/>
              </c:ext>
            </c:extLst>
          </c:dPt>
          <c:dPt>
            <c:idx val="7"/>
            <c:invertIfNegative val="0"/>
            <c:bubble3D val="0"/>
            <c:spPr>
              <a:solidFill>
                <a:srgbClr val="7C878E"/>
              </a:solidFill>
              <a:ln>
                <a:noFill/>
              </a:ln>
              <a:effectLst/>
            </c:spPr>
            <c:extLst>
              <c:ext xmlns:c16="http://schemas.microsoft.com/office/drawing/2014/chart" uri="{C3380CC4-5D6E-409C-BE32-E72D297353CC}">
                <c16:uniqueId val="{0000000F-FBD4-44DC-8569-A0E2AD8AEE2D}"/>
              </c:ext>
            </c:extLst>
          </c:dPt>
          <c:dPt>
            <c:idx val="8"/>
            <c:invertIfNegative val="0"/>
            <c:bubble3D val="0"/>
            <c:spPr>
              <a:solidFill>
                <a:srgbClr val="7C878E"/>
              </a:solidFill>
              <a:ln>
                <a:noFill/>
              </a:ln>
              <a:effectLst/>
            </c:spPr>
            <c:extLst>
              <c:ext xmlns:c16="http://schemas.microsoft.com/office/drawing/2014/chart" uri="{C3380CC4-5D6E-409C-BE32-E72D297353CC}">
                <c16:uniqueId val="{00000011-FBD4-44DC-8569-A0E2AD8AEE2D}"/>
              </c:ext>
            </c:extLst>
          </c:dPt>
          <c:dPt>
            <c:idx val="9"/>
            <c:invertIfNegative val="0"/>
            <c:bubble3D val="0"/>
            <c:spPr>
              <a:solidFill>
                <a:srgbClr val="7C878E"/>
              </a:solidFill>
              <a:ln>
                <a:noFill/>
              </a:ln>
              <a:effectLst/>
            </c:spPr>
            <c:extLst>
              <c:ext xmlns:c16="http://schemas.microsoft.com/office/drawing/2014/chart" uri="{C3380CC4-5D6E-409C-BE32-E72D297353CC}">
                <c16:uniqueId val="{00000013-FBD4-44DC-8569-A0E2AD8AEE2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BD4-44DC-8569-A0E2AD8AEE2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BD4-44DC-8569-A0E2AD8AEE2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BD4-44DC-8569-A0E2AD8AEE2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BD4-44DC-8569-A0E2AD8AEE2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BD4-44DC-8569-A0E2AD8AEE2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BD4-44DC-8569-A0E2AD8AEE2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BD4-44DC-8569-A0E2AD8AEE2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BD4-44DC-8569-A0E2AD8AEE2D}"/>
              </c:ext>
            </c:extLst>
          </c:dPt>
          <c:dPt>
            <c:idx val="20"/>
            <c:invertIfNegative val="0"/>
            <c:bubble3D val="0"/>
            <c:spPr>
              <a:solidFill>
                <a:srgbClr val="95682B"/>
              </a:solidFill>
              <a:ln>
                <a:noFill/>
              </a:ln>
              <a:effectLst/>
            </c:spPr>
            <c:extLst>
              <c:ext xmlns:c16="http://schemas.microsoft.com/office/drawing/2014/chart" uri="{C3380CC4-5D6E-409C-BE32-E72D297353CC}">
                <c16:uniqueId val="{00000025-FBD4-44DC-8569-A0E2AD8AEE2D}"/>
              </c:ext>
            </c:extLst>
          </c:dPt>
          <c:dPt>
            <c:idx val="27"/>
            <c:invertIfNegative val="0"/>
            <c:bubble3D val="0"/>
            <c:spPr>
              <a:solidFill>
                <a:srgbClr val="FBBB27"/>
              </a:solidFill>
              <a:ln>
                <a:noFill/>
              </a:ln>
              <a:effectLst/>
            </c:spPr>
            <c:extLst>
              <c:ext xmlns:c16="http://schemas.microsoft.com/office/drawing/2014/chart" uri="{C3380CC4-5D6E-409C-BE32-E72D297353CC}">
                <c16:uniqueId val="{00000027-FBD4-44DC-8569-A0E2AD8AEE2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'F92'!$A$6:$A$38</c:f>
              <c:strCache>
                <c:ptCount val="33"/>
                <c:pt idx="0">
                  <c:v>Quintana Roo</c:v>
                </c:pt>
                <c:pt idx="1">
                  <c:v>Baja California Sur</c:v>
                </c:pt>
                <c:pt idx="2">
                  <c:v>Tlaxcala</c:v>
                </c:pt>
                <c:pt idx="3">
                  <c:v>Estado de México</c:v>
                </c:pt>
                <c:pt idx="4">
                  <c:v>Ciudad de México</c:v>
                </c:pt>
                <c:pt idx="5">
                  <c:v>Colima</c:v>
                </c:pt>
                <c:pt idx="6">
                  <c:v>Tamaulipas</c:v>
                </c:pt>
                <c:pt idx="7">
                  <c:v>Morelos</c:v>
                </c:pt>
                <c:pt idx="8">
                  <c:v>Durango</c:v>
                </c:pt>
                <c:pt idx="9">
                  <c:v>Hidalgo</c:v>
                </c:pt>
                <c:pt idx="10">
                  <c:v>Oaxaca</c:v>
                </c:pt>
                <c:pt idx="11">
                  <c:v>Yucatán</c:v>
                </c:pt>
                <c:pt idx="12">
                  <c:v>Zacatecas</c:v>
                </c:pt>
                <c:pt idx="13">
                  <c:v>Veracruz</c:v>
                </c:pt>
                <c:pt idx="14">
                  <c:v>Coahuila</c:v>
                </c:pt>
                <c:pt idx="15">
                  <c:v>Puebla</c:v>
                </c:pt>
                <c:pt idx="16">
                  <c:v>Nuevo León</c:v>
                </c:pt>
                <c:pt idx="17">
                  <c:v>Guerrero</c:v>
                </c:pt>
                <c:pt idx="18">
                  <c:v>Campeche</c:v>
                </c:pt>
                <c:pt idx="19">
                  <c:v>Querétaro</c:v>
                </c:pt>
                <c:pt idx="20">
                  <c:v>Nacional</c:v>
                </c:pt>
                <c:pt idx="21">
                  <c:v>Nayarit</c:v>
                </c:pt>
                <c:pt idx="22">
                  <c:v>Sinaloa</c:v>
                </c:pt>
                <c:pt idx="23">
                  <c:v>Chihuahua</c:v>
                </c:pt>
                <c:pt idx="24">
                  <c:v>Guanajuato</c:v>
                </c:pt>
                <c:pt idx="25">
                  <c:v>Aguascalientes</c:v>
                </c:pt>
                <c:pt idx="26">
                  <c:v>Michoacán</c:v>
                </c:pt>
                <c:pt idx="27">
                  <c:v>Jalisco</c:v>
                </c:pt>
                <c:pt idx="28">
                  <c:v>Chiapas</c:v>
                </c:pt>
                <c:pt idx="29">
                  <c:v>San Luis Potosí</c:v>
                </c:pt>
                <c:pt idx="30">
                  <c:v>Baja California</c:v>
                </c:pt>
                <c:pt idx="31">
                  <c:v>Sonora</c:v>
                </c:pt>
                <c:pt idx="32">
                  <c:v>Tabasco</c:v>
                </c:pt>
              </c:strCache>
            </c:strRef>
          </c:cat>
          <c:val>
            <c:numRef>
              <c:f>'F92'!$B$6:$B$38</c:f>
              <c:numCache>
                <c:formatCode>0.0</c:formatCode>
                <c:ptCount val="33"/>
                <c:pt idx="0">
                  <c:v>-33.586044508314998</c:v>
                </c:pt>
                <c:pt idx="1">
                  <c:v>-28.774047630757</c:v>
                </c:pt>
                <c:pt idx="2">
                  <c:v>-23.675268124786001</c:v>
                </c:pt>
                <c:pt idx="3">
                  <c:v>-23.396325846023</c:v>
                </c:pt>
                <c:pt idx="4">
                  <c:v>-20.417421711951</c:v>
                </c:pt>
                <c:pt idx="5">
                  <c:v>-19.704330777043001</c:v>
                </c:pt>
                <c:pt idx="6">
                  <c:v>-19.136329805252</c:v>
                </c:pt>
                <c:pt idx="7">
                  <c:v>-18.147329903604</c:v>
                </c:pt>
                <c:pt idx="8">
                  <c:v>-17.814954893570999</c:v>
                </c:pt>
                <c:pt idx="9">
                  <c:v>-17.457760490853001</c:v>
                </c:pt>
                <c:pt idx="10">
                  <c:v>-17.180890788692999</c:v>
                </c:pt>
                <c:pt idx="11">
                  <c:v>-17.160962637122001</c:v>
                </c:pt>
                <c:pt idx="12">
                  <c:v>-16.693928546517999</c:v>
                </c:pt>
                <c:pt idx="13">
                  <c:v>-16.596209605098</c:v>
                </c:pt>
                <c:pt idx="14">
                  <c:v>-16.251292998274</c:v>
                </c:pt>
                <c:pt idx="15">
                  <c:v>-13.302257115635999</c:v>
                </c:pt>
                <c:pt idx="16">
                  <c:v>-13.280190155302</c:v>
                </c:pt>
                <c:pt idx="17">
                  <c:v>-12.99714744509</c:v>
                </c:pt>
                <c:pt idx="18">
                  <c:v>-12.345768368174999</c:v>
                </c:pt>
                <c:pt idx="19">
                  <c:v>-11.818344127810001</c:v>
                </c:pt>
                <c:pt idx="20">
                  <c:v>-11.36569266699</c:v>
                </c:pt>
                <c:pt idx="21">
                  <c:v>-10.251802401912</c:v>
                </c:pt>
                <c:pt idx="22">
                  <c:v>-9.8989357252160008</c:v>
                </c:pt>
                <c:pt idx="23">
                  <c:v>-7.7590299174100004</c:v>
                </c:pt>
                <c:pt idx="24">
                  <c:v>-7.2757117512620004</c:v>
                </c:pt>
                <c:pt idx="25">
                  <c:v>-6.7872658381380004</c:v>
                </c:pt>
                <c:pt idx="26">
                  <c:v>-5.3565810713520001</c:v>
                </c:pt>
                <c:pt idx="27">
                  <c:v>-5.0685318904230003</c:v>
                </c:pt>
                <c:pt idx="28">
                  <c:v>-2.5353775211679999</c:v>
                </c:pt>
                <c:pt idx="29">
                  <c:v>-1.8461591492939999</c:v>
                </c:pt>
                <c:pt idx="30">
                  <c:v>2.3585383234000001E-2</c:v>
                </c:pt>
                <c:pt idx="31">
                  <c:v>2.1650860116740001</c:v>
                </c:pt>
                <c:pt idx="32">
                  <c:v>12.355156485222</c:v>
                </c:pt>
              </c:numCache>
            </c:numRef>
          </c:val>
          <c:extLst>
            <c:ext xmlns:c16="http://schemas.microsoft.com/office/drawing/2014/chart" uri="{C3380CC4-5D6E-409C-BE32-E72D297353CC}">
              <c16:uniqueId val="{00000028-FBD4-44DC-8569-A0E2AD8AEE2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BA2D-455F-9C55-F4C9202B3735}"/>
              </c:ext>
            </c:extLst>
          </c:dPt>
          <c:dPt>
            <c:idx val="2"/>
            <c:invertIfNegative val="0"/>
            <c:bubble3D val="0"/>
            <c:spPr>
              <a:solidFill>
                <a:srgbClr val="95682B"/>
              </a:solidFill>
              <a:ln>
                <a:noFill/>
              </a:ln>
              <a:effectLst/>
            </c:spPr>
            <c:extLst>
              <c:ext xmlns:c16="http://schemas.microsoft.com/office/drawing/2014/chart" uri="{C3380CC4-5D6E-409C-BE32-E72D297353CC}">
                <c16:uniqueId val="{00000003-BA2D-455F-9C55-F4C9202B3735}"/>
              </c:ext>
            </c:extLst>
          </c:dPt>
          <c:dPt>
            <c:idx val="6"/>
            <c:invertIfNegative val="0"/>
            <c:bubble3D val="0"/>
            <c:spPr>
              <a:solidFill>
                <a:srgbClr val="FBBB27"/>
              </a:solidFill>
              <a:ln>
                <a:noFill/>
              </a:ln>
              <a:effectLst/>
            </c:spPr>
            <c:extLst>
              <c:ext xmlns:c16="http://schemas.microsoft.com/office/drawing/2014/chart" uri="{C3380CC4-5D6E-409C-BE32-E72D297353CC}">
                <c16:uniqueId val="{00000005-BA2D-455F-9C55-F4C9202B3735}"/>
              </c:ext>
            </c:extLst>
          </c:dPt>
          <c:dPt>
            <c:idx val="10"/>
            <c:invertIfNegative val="0"/>
            <c:bubble3D val="0"/>
            <c:spPr>
              <a:solidFill>
                <a:srgbClr val="FBBB27"/>
              </a:solidFill>
              <a:ln>
                <a:noFill/>
              </a:ln>
              <a:effectLst/>
            </c:spPr>
            <c:extLst>
              <c:ext xmlns:c16="http://schemas.microsoft.com/office/drawing/2014/chart" uri="{C3380CC4-5D6E-409C-BE32-E72D297353CC}">
                <c16:uniqueId val="{00000007-BA2D-455F-9C55-F4C9202B3735}"/>
              </c:ext>
            </c:extLst>
          </c:dPt>
          <c:dPt>
            <c:idx val="14"/>
            <c:invertIfNegative val="0"/>
            <c:bubble3D val="0"/>
            <c:spPr>
              <a:solidFill>
                <a:srgbClr val="FBBB27"/>
              </a:solidFill>
              <a:ln>
                <a:noFill/>
              </a:ln>
              <a:effectLst/>
            </c:spPr>
            <c:extLst>
              <c:ext xmlns:c16="http://schemas.microsoft.com/office/drawing/2014/chart" uri="{C3380CC4-5D6E-409C-BE32-E72D297353CC}">
                <c16:uniqueId val="{00000009-BA2D-455F-9C55-F4C9202B3735}"/>
              </c:ext>
            </c:extLst>
          </c:dPt>
          <c:dPt>
            <c:idx val="18"/>
            <c:invertIfNegative val="0"/>
            <c:bubble3D val="0"/>
            <c:spPr>
              <a:solidFill>
                <a:srgbClr val="FBBB27"/>
              </a:solidFill>
              <a:ln>
                <a:noFill/>
              </a:ln>
              <a:effectLst/>
            </c:spPr>
            <c:extLst>
              <c:ext xmlns:c16="http://schemas.microsoft.com/office/drawing/2014/chart" uri="{C3380CC4-5D6E-409C-BE32-E72D297353CC}">
                <c16:uniqueId val="{0000000B-BA2D-455F-9C55-F4C9202B3735}"/>
              </c:ext>
            </c:extLst>
          </c:dPt>
          <c:dPt>
            <c:idx val="22"/>
            <c:invertIfNegative val="0"/>
            <c:bubble3D val="0"/>
            <c:spPr>
              <a:solidFill>
                <a:srgbClr val="FBBB27"/>
              </a:solidFill>
              <a:ln>
                <a:noFill/>
              </a:ln>
              <a:effectLst/>
            </c:spPr>
            <c:extLst>
              <c:ext xmlns:c16="http://schemas.microsoft.com/office/drawing/2014/chart" uri="{C3380CC4-5D6E-409C-BE32-E72D297353CC}">
                <c16:uniqueId val="{0000000D-BA2D-455F-9C55-F4C9202B373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'F93'!$A$6:$A$8</c:f>
              <c:strCache>
                <c:ptCount val="3"/>
                <c:pt idx="0">
                  <c:v>Actividades secundarias</c:v>
                </c:pt>
                <c:pt idx="1">
                  <c:v>Industria de la construcción</c:v>
                </c:pt>
                <c:pt idx="2">
                  <c:v>Industrias manufactureras</c:v>
                </c:pt>
              </c:strCache>
            </c:strRef>
          </c:cat>
          <c:val>
            <c:numRef>
              <c:f>'F93'!$B$6:$B$8</c:f>
              <c:numCache>
                <c:formatCode>0.0</c:formatCode>
                <c:ptCount val="3"/>
                <c:pt idx="0">
                  <c:v>-5.0999999999999996</c:v>
                </c:pt>
                <c:pt idx="1">
                  <c:v>-7.3</c:v>
                </c:pt>
                <c:pt idx="2">
                  <c:v>-4.5</c:v>
                </c:pt>
              </c:numCache>
            </c:numRef>
          </c:val>
          <c:extLst>
            <c:ext xmlns:c16="http://schemas.microsoft.com/office/drawing/2014/chart" uri="{C3380CC4-5D6E-409C-BE32-E72D297353CC}">
              <c16:uniqueId val="{0000000E-BA2D-455F-9C55-F4C9202B3735}"/>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'F94'!$C$5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0A4C-4D0A-9D41-769B71C8F9AB}"/>
              </c:ext>
            </c:extLst>
          </c:dPt>
          <c:dPt>
            <c:idx val="18"/>
            <c:invertIfNegative val="0"/>
            <c:bubble3D val="0"/>
            <c:spPr>
              <a:solidFill>
                <a:srgbClr val="7C878E"/>
              </a:solidFill>
              <a:ln>
                <a:noFill/>
              </a:ln>
              <a:effectLst/>
            </c:spPr>
            <c:extLst>
              <c:ext xmlns:c16="http://schemas.microsoft.com/office/drawing/2014/chart" uri="{C3380CC4-5D6E-409C-BE32-E72D297353CC}">
                <c16:uniqueId val="{00000003-0A4C-4D0A-9D41-769B71C8F9AB}"/>
              </c:ext>
            </c:extLst>
          </c:dPt>
          <c:dPt>
            <c:idx val="30"/>
            <c:invertIfNegative val="0"/>
            <c:bubble3D val="0"/>
            <c:spPr>
              <a:solidFill>
                <a:srgbClr val="7C878E"/>
              </a:solidFill>
              <a:ln>
                <a:noFill/>
              </a:ln>
              <a:effectLst/>
            </c:spPr>
            <c:extLst>
              <c:ext xmlns:c16="http://schemas.microsoft.com/office/drawing/2014/chart" uri="{C3380CC4-5D6E-409C-BE32-E72D297353CC}">
                <c16:uniqueId val="{00000005-0A4C-4D0A-9D41-769B71C8F9AB}"/>
              </c:ext>
            </c:extLst>
          </c:dPt>
          <c:dPt>
            <c:idx val="42"/>
            <c:invertIfNegative val="0"/>
            <c:bubble3D val="0"/>
            <c:spPr>
              <a:solidFill>
                <a:srgbClr val="7C878E"/>
              </a:solidFill>
              <a:ln>
                <a:noFill/>
              </a:ln>
              <a:effectLst/>
            </c:spPr>
            <c:extLst>
              <c:ext xmlns:c16="http://schemas.microsoft.com/office/drawing/2014/chart" uri="{C3380CC4-5D6E-409C-BE32-E72D297353CC}">
                <c16:uniqueId val="{00000007-0A4C-4D0A-9D41-769B71C8F9AB}"/>
              </c:ext>
            </c:extLst>
          </c:dPt>
          <c:dPt>
            <c:idx val="54"/>
            <c:invertIfNegative val="0"/>
            <c:bubble3D val="0"/>
            <c:spPr>
              <a:solidFill>
                <a:srgbClr val="7C878E"/>
              </a:solidFill>
              <a:ln>
                <a:noFill/>
              </a:ln>
              <a:effectLst/>
            </c:spPr>
            <c:extLst>
              <c:ext xmlns:c16="http://schemas.microsoft.com/office/drawing/2014/chart" uri="{C3380CC4-5D6E-409C-BE32-E72D297353CC}">
                <c16:uniqueId val="{00000009-0A4C-4D0A-9D41-769B71C8F9AB}"/>
              </c:ext>
            </c:extLst>
          </c:dPt>
          <c:dPt>
            <c:idx val="66"/>
            <c:invertIfNegative val="0"/>
            <c:bubble3D val="0"/>
            <c:spPr>
              <a:solidFill>
                <a:srgbClr val="7C878E"/>
              </a:solidFill>
              <a:ln>
                <a:noFill/>
              </a:ln>
              <a:effectLst/>
            </c:spPr>
            <c:extLst>
              <c:ext xmlns:c16="http://schemas.microsoft.com/office/drawing/2014/chart" uri="{C3380CC4-5D6E-409C-BE32-E72D297353CC}">
                <c16:uniqueId val="{0000000B-0A4C-4D0A-9D41-769B71C8F9AB}"/>
              </c:ext>
            </c:extLst>
          </c:dPt>
          <c:dPt>
            <c:idx val="78"/>
            <c:invertIfNegative val="0"/>
            <c:bubble3D val="0"/>
            <c:spPr>
              <a:solidFill>
                <a:srgbClr val="7C878E"/>
              </a:solidFill>
              <a:ln>
                <a:noFill/>
              </a:ln>
              <a:effectLst/>
            </c:spPr>
            <c:extLst>
              <c:ext xmlns:c16="http://schemas.microsoft.com/office/drawing/2014/chart" uri="{C3380CC4-5D6E-409C-BE32-E72D297353CC}">
                <c16:uniqueId val="{0000000D-0A4C-4D0A-9D41-769B71C8F9AB}"/>
              </c:ext>
            </c:extLst>
          </c:dPt>
          <c:dPt>
            <c:idx val="90"/>
            <c:invertIfNegative val="0"/>
            <c:bubble3D val="0"/>
            <c:spPr>
              <a:solidFill>
                <a:srgbClr val="FBBB27"/>
              </a:solidFill>
              <a:ln>
                <a:noFill/>
              </a:ln>
              <a:effectLst/>
            </c:spPr>
            <c:extLst>
              <c:ext xmlns:c16="http://schemas.microsoft.com/office/drawing/2014/chart" uri="{C3380CC4-5D6E-409C-BE32-E72D297353CC}">
                <c16:uniqueId val="{0000000F-0A4C-4D0A-9D41-769B71C8F9AB}"/>
              </c:ext>
            </c:extLst>
          </c:dPt>
          <c:cat>
            <c:multiLvlStrRef>
              <c:f>'F94'!$A$6:$B$96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'F94'!$C$6:$C$96</c:f>
              <c:numCache>
                <c:formatCode>0.0</c:formatCode>
                <c:ptCount val="91"/>
                <c:pt idx="0">
                  <c:v>-6.304225101658</c:v>
                </c:pt>
                <c:pt idx="1">
                  <c:v>10.535499812316001</c:v>
                </c:pt>
                <c:pt idx="2">
                  <c:v>0.33465568598200002</c:v>
                </c:pt>
                <c:pt idx="3">
                  <c:v>5.5312596411320003</c:v>
                </c:pt>
                <c:pt idx="4">
                  <c:v>4.2358987514389996</c:v>
                </c:pt>
                <c:pt idx="5">
                  <c:v>-0.23801571487299999</c:v>
                </c:pt>
                <c:pt idx="6">
                  <c:v>-11.130727365926001</c:v>
                </c:pt>
                <c:pt idx="7">
                  <c:v>-4.1999677392630002</c:v>
                </c:pt>
                <c:pt idx="8">
                  <c:v>-7.4547740727580001</c:v>
                </c:pt>
                <c:pt idx="9">
                  <c:v>2.973278652351</c:v>
                </c:pt>
                <c:pt idx="10">
                  <c:v>-4.2072691174630004</c:v>
                </c:pt>
                <c:pt idx="11">
                  <c:v>0.23629545462500001</c:v>
                </c:pt>
                <c:pt idx="12">
                  <c:v>-10.166635183759</c:v>
                </c:pt>
                <c:pt idx="13">
                  <c:v>-10.975835945661</c:v>
                </c:pt>
                <c:pt idx="14">
                  <c:v>1.182932021891</c:v>
                </c:pt>
                <c:pt idx="15">
                  <c:v>-0.93100333071300001</c:v>
                </c:pt>
                <c:pt idx="16">
                  <c:v>1.2786912697220001</c:v>
                </c:pt>
                <c:pt idx="17">
                  <c:v>7.2429535480959997</c:v>
                </c:pt>
                <c:pt idx="18">
                  <c:v>-4.3921416574609999</c:v>
                </c:pt>
                <c:pt idx="19">
                  <c:v>-3.5346966194210001</c:v>
                </c:pt>
                <c:pt idx="20">
                  <c:v>-7.5085930891889996</c:v>
                </c:pt>
                <c:pt idx="21">
                  <c:v>-2.2560693313</c:v>
                </c:pt>
                <c:pt idx="22">
                  <c:v>-5.0383965234080001</c:v>
                </c:pt>
                <c:pt idx="23">
                  <c:v>-1.950825079675</c:v>
                </c:pt>
                <c:pt idx="24">
                  <c:v>3.0986583792640001</c:v>
                </c:pt>
                <c:pt idx="25">
                  <c:v>-8.6290680807060003</c:v>
                </c:pt>
                <c:pt idx="26">
                  <c:v>-8.6244262397769997</c:v>
                </c:pt>
                <c:pt idx="27">
                  <c:v>-1.6214229484910001</c:v>
                </c:pt>
                <c:pt idx="28">
                  <c:v>2.0088257705569998</c:v>
                </c:pt>
                <c:pt idx="29">
                  <c:v>7.7263142408050003</c:v>
                </c:pt>
                <c:pt idx="30">
                  <c:v>25.742397562457001</c:v>
                </c:pt>
                <c:pt idx="31">
                  <c:v>26.006069682155001</c:v>
                </c:pt>
                <c:pt idx="32">
                  <c:v>62.372962937067001</c:v>
                </c:pt>
                <c:pt idx="33">
                  <c:v>2.6604978767</c:v>
                </c:pt>
                <c:pt idx="34">
                  <c:v>7.7285684096510003</c:v>
                </c:pt>
                <c:pt idx="35">
                  <c:v>7.4341016078419999</c:v>
                </c:pt>
                <c:pt idx="36">
                  <c:v>20.958453366467001</c:v>
                </c:pt>
                <c:pt idx="37">
                  <c:v>22.668528756908</c:v>
                </c:pt>
                <c:pt idx="38">
                  <c:v>14.664085604572</c:v>
                </c:pt>
                <c:pt idx="39">
                  <c:v>10.708004187466001</c:v>
                </c:pt>
                <c:pt idx="40">
                  <c:v>6.1210312610060003</c:v>
                </c:pt>
                <c:pt idx="41">
                  <c:v>1.479744970766</c:v>
                </c:pt>
                <c:pt idx="42">
                  <c:v>-16.526429058708</c:v>
                </c:pt>
                <c:pt idx="43">
                  <c:v>-13.810721522527</c:v>
                </c:pt>
                <c:pt idx="44">
                  <c:v>-21.940041734411999</c:v>
                </c:pt>
                <c:pt idx="45">
                  <c:v>2.811637890733</c:v>
                </c:pt>
                <c:pt idx="46">
                  <c:v>14.400986963767</c:v>
                </c:pt>
                <c:pt idx="47">
                  <c:v>2.1346461043959999</c:v>
                </c:pt>
                <c:pt idx="48">
                  <c:v>4.1792704344300002</c:v>
                </c:pt>
                <c:pt idx="49">
                  <c:v>5.1464053882070004</c:v>
                </c:pt>
                <c:pt idx="50">
                  <c:v>9.0873401478239995</c:v>
                </c:pt>
                <c:pt idx="51">
                  <c:v>-7.547025978373</c:v>
                </c:pt>
                <c:pt idx="52">
                  <c:v>-5.8516282318970001</c:v>
                </c:pt>
                <c:pt idx="53">
                  <c:v>-1.0804471971089999</c:v>
                </c:pt>
                <c:pt idx="54">
                  <c:v>4.6788694076009998</c:v>
                </c:pt>
                <c:pt idx="55">
                  <c:v>4.3718735113509997</c:v>
                </c:pt>
                <c:pt idx="56">
                  <c:v>11.123958449256</c:v>
                </c:pt>
                <c:pt idx="57">
                  <c:v>1.4823078514579999</c:v>
                </c:pt>
                <c:pt idx="58">
                  <c:v>-1.505461500257</c:v>
                </c:pt>
                <c:pt idx="59">
                  <c:v>11.708457588470001</c:v>
                </c:pt>
                <c:pt idx="60">
                  <c:v>2.082247093621</c:v>
                </c:pt>
                <c:pt idx="61">
                  <c:v>-3.8043677551120001</c:v>
                </c:pt>
                <c:pt idx="62">
                  <c:v>-6.9711290774080004</c:v>
                </c:pt>
                <c:pt idx="63">
                  <c:v>-1.411774538967</c:v>
                </c:pt>
                <c:pt idx="64">
                  <c:v>-4.0038739810879997</c:v>
                </c:pt>
                <c:pt idx="65">
                  <c:v>-15.258966453905</c:v>
                </c:pt>
                <c:pt idx="66">
                  <c:v>1.539924108121</c:v>
                </c:pt>
                <c:pt idx="67">
                  <c:v>-2.6656694512839998</c:v>
                </c:pt>
                <c:pt idx="68">
                  <c:v>-14.681992073787001</c:v>
                </c:pt>
                <c:pt idx="69">
                  <c:v>0.80452901654499998</c:v>
                </c:pt>
                <c:pt idx="70">
                  <c:v>-12.753392634852</c:v>
                </c:pt>
                <c:pt idx="71">
                  <c:v>-2.914639686253</c:v>
                </c:pt>
                <c:pt idx="72">
                  <c:v>0.42348774514499998</c:v>
                </c:pt>
                <c:pt idx="73">
                  <c:v>-1.8195687704979999</c:v>
                </c:pt>
                <c:pt idx="74">
                  <c:v>-3.0554816813180001</c:v>
                </c:pt>
                <c:pt idx="75">
                  <c:v>0.49331759881100001</c:v>
                </c:pt>
                <c:pt idx="76">
                  <c:v>-10.588248522000001</c:v>
                </c:pt>
                <c:pt idx="77">
                  <c:v>-2.8915154453729999</c:v>
                </c:pt>
                <c:pt idx="78">
                  <c:v>-4.7516928918819996</c:v>
                </c:pt>
                <c:pt idx="79">
                  <c:v>-4.9861714084789996</c:v>
                </c:pt>
                <c:pt idx="80">
                  <c:v>-10.242787348446999</c:v>
                </c:pt>
                <c:pt idx="81">
                  <c:v>-11.445562680765001</c:v>
                </c:pt>
                <c:pt idx="82">
                  <c:v>-3.9356170201139999</c:v>
                </c:pt>
                <c:pt idx="83">
                  <c:v>-15.57205432212</c:v>
                </c:pt>
                <c:pt idx="84">
                  <c:v>-12.924723873961</c:v>
                </c:pt>
                <c:pt idx="85">
                  <c:v>-12.536998547683</c:v>
                </c:pt>
                <c:pt idx="86">
                  <c:v>-6.4350300033170003</c:v>
                </c:pt>
                <c:pt idx="87">
                  <c:v>-32.786802357166003</c:v>
                </c:pt>
                <c:pt idx="88">
                  <c:v>-15.868677924909001</c:v>
                </c:pt>
                <c:pt idx="89">
                  <c:v>5.326917089768</c:v>
                </c:pt>
                <c:pt idx="90">
                  <c:v>-7.3237663523740002</c:v>
                </c:pt>
              </c:numCache>
            </c:numRef>
          </c:val>
          <c:extLst>
            <c:ext xmlns:c16="http://schemas.microsoft.com/office/drawing/2014/chart" uri="{C3380CC4-5D6E-409C-BE32-E72D297353CC}">
              <c16:uniqueId val="{00000010-0A4C-4D0A-9D41-769B71C8F9A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'F94'!$D$5</c:f>
              <c:strCache>
                <c:ptCount val="1"/>
                <c:pt idx="0">
                  <c:v>Variación promedio</c:v>
                </c:pt>
              </c:strCache>
            </c:strRef>
          </c:tx>
          <c:spPr>
            <a:ln w="28575" cap="rnd">
              <a:solidFill>
                <a:srgbClr val="B69630"/>
              </a:solidFill>
              <a:round/>
            </a:ln>
            <a:effectLst/>
          </c:spPr>
          <c:marker>
            <c:symbol val="none"/>
          </c:marker>
          <c:cat>
            <c:multiLvlStrRef>
              <c:f>'F94'!$A$6:$B$96</c:f>
              <c:multiLvlStrCache>
                <c:ptCount val="9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lvl>
                <c:lvl>
                  <c:pt idx="0">
                    <c:v>2013</c:v>
                  </c:pt>
                  <c:pt idx="12">
                    <c:v>2014</c:v>
                  </c:pt>
                  <c:pt idx="24">
                    <c:v>2015</c:v>
                  </c:pt>
                  <c:pt idx="36">
                    <c:v>2016</c:v>
                  </c:pt>
                  <c:pt idx="48">
                    <c:v>2017</c:v>
                  </c:pt>
                  <c:pt idx="60">
                    <c:v>2018</c:v>
                  </c:pt>
                  <c:pt idx="72">
                    <c:v>2019</c:v>
                  </c:pt>
                  <c:pt idx="84">
                    <c:v>2020</c:v>
                  </c:pt>
                </c:lvl>
              </c:multiLvlStrCache>
            </c:multiLvlStrRef>
          </c:cat>
          <c:val>
            <c:numRef>
              <c:f>'F94'!$D$6:$D$96</c:f>
              <c:numCache>
                <c:formatCode>0.0</c:formatCode>
                <c:ptCount val="91"/>
                <c:pt idx="0">
                  <c:v>1.27895723310542</c:v>
                </c:pt>
                <c:pt idx="1">
                  <c:v>1.8879241991218301</c:v>
                </c:pt>
                <c:pt idx="2">
                  <c:v>0.97215197300858303</c:v>
                </c:pt>
                <c:pt idx="3">
                  <c:v>1.7774785171921701</c:v>
                </c:pt>
                <c:pt idx="4">
                  <c:v>1.7833808926594199</c:v>
                </c:pt>
                <c:pt idx="5">
                  <c:v>1.92200403864875</c:v>
                </c:pt>
                <c:pt idx="6">
                  <c:v>0.25272018271800001</c:v>
                </c:pt>
                <c:pt idx="7">
                  <c:v>-0.78156225518233302</c:v>
                </c:pt>
                <c:pt idx="8">
                  <c:v>-2.0508395374228301</c:v>
                </c:pt>
                <c:pt idx="9">
                  <c:v>-1.4457188945974999</c:v>
                </c:pt>
                <c:pt idx="10">
                  <c:v>-1.21337194572367</c:v>
                </c:pt>
                <c:pt idx="11">
                  <c:v>-0.80734092617466702</c:v>
                </c:pt>
                <c:pt idx="12">
                  <c:v>-1.12920843301642</c:v>
                </c:pt>
                <c:pt idx="13">
                  <c:v>-2.9218197461811699</c:v>
                </c:pt>
                <c:pt idx="14">
                  <c:v>-2.8511300515220799</c:v>
                </c:pt>
                <c:pt idx="15">
                  <c:v>-3.3896519658424999</c:v>
                </c:pt>
                <c:pt idx="16">
                  <c:v>-3.6360859226522502</c:v>
                </c:pt>
                <c:pt idx="17">
                  <c:v>-3.0126718174048301</c:v>
                </c:pt>
                <c:pt idx="18">
                  <c:v>-2.4511230083660802</c:v>
                </c:pt>
                <c:pt idx="19">
                  <c:v>-2.3956837483792501</c:v>
                </c:pt>
                <c:pt idx="20">
                  <c:v>-2.40016866641517</c:v>
                </c:pt>
                <c:pt idx="21">
                  <c:v>-2.8359476650527502</c:v>
                </c:pt>
                <c:pt idx="22">
                  <c:v>-2.9052082822148302</c:v>
                </c:pt>
                <c:pt idx="23">
                  <c:v>-3.0874683267398302</c:v>
                </c:pt>
                <c:pt idx="24">
                  <c:v>-1.9820271964879199</c:v>
                </c:pt>
                <c:pt idx="25">
                  <c:v>-1.78646320774167</c:v>
                </c:pt>
                <c:pt idx="26">
                  <c:v>-2.6037430628806701</c:v>
                </c:pt>
                <c:pt idx="27">
                  <c:v>-2.66127803102883</c:v>
                </c:pt>
                <c:pt idx="28">
                  <c:v>-2.60043348929258</c:v>
                </c:pt>
                <c:pt idx="29">
                  <c:v>-2.56015343156683</c:v>
                </c:pt>
                <c:pt idx="30">
                  <c:v>-4.8941829906999898E-2</c:v>
                </c:pt>
                <c:pt idx="31">
                  <c:v>2.41278869522433</c:v>
                </c:pt>
                <c:pt idx="32">
                  <c:v>8.2362516974123299</c:v>
                </c:pt>
                <c:pt idx="33">
                  <c:v>8.6459656314123308</c:v>
                </c:pt>
                <c:pt idx="34">
                  <c:v>9.7098793758339195</c:v>
                </c:pt>
                <c:pt idx="35">
                  <c:v>10.491956599793699</c:v>
                </c:pt>
                <c:pt idx="36">
                  <c:v>11.9802728487272</c:v>
                </c:pt>
                <c:pt idx="37">
                  <c:v>14.5884059185284</c:v>
                </c:pt>
                <c:pt idx="38">
                  <c:v>16.5291152388908</c:v>
                </c:pt>
                <c:pt idx="39">
                  <c:v>17.556567500220599</c:v>
                </c:pt>
                <c:pt idx="40">
                  <c:v>17.8992512910913</c:v>
                </c:pt>
                <c:pt idx="41">
                  <c:v>17.378703851921401</c:v>
                </c:pt>
                <c:pt idx="42">
                  <c:v>13.856301633491</c:v>
                </c:pt>
                <c:pt idx="43">
                  <c:v>10.538235699767499</c:v>
                </c:pt>
                <c:pt idx="44">
                  <c:v>3.5121519771442502</c:v>
                </c:pt>
                <c:pt idx="45">
                  <c:v>3.52474697831367</c:v>
                </c:pt>
                <c:pt idx="46">
                  <c:v>4.0807818578233297</c:v>
                </c:pt>
                <c:pt idx="47">
                  <c:v>3.6391605658695001</c:v>
                </c:pt>
                <c:pt idx="48">
                  <c:v>2.2408953215330798</c:v>
                </c:pt>
                <c:pt idx="49">
                  <c:v>0.78071837414133305</c:v>
                </c:pt>
                <c:pt idx="50">
                  <c:v>0.31598958607900002</c:v>
                </c:pt>
                <c:pt idx="51">
                  <c:v>-1.2052629277409199</c:v>
                </c:pt>
                <c:pt idx="52">
                  <c:v>-2.2029845521495002</c:v>
                </c:pt>
                <c:pt idx="53">
                  <c:v>-2.4163338994724199</c:v>
                </c:pt>
                <c:pt idx="54">
                  <c:v>-0.64922569394666696</c:v>
                </c:pt>
                <c:pt idx="55">
                  <c:v>0.86599055887650001</c:v>
                </c:pt>
                <c:pt idx="56">
                  <c:v>3.6213239075154999</c:v>
                </c:pt>
                <c:pt idx="57">
                  <c:v>3.51054640424258</c:v>
                </c:pt>
                <c:pt idx="58">
                  <c:v>2.18500903224058</c:v>
                </c:pt>
                <c:pt idx="59">
                  <c:v>2.9828266559134202</c:v>
                </c:pt>
                <c:pt idx="60">
                  <c:v>2.8080747108459998</c:v>
                </c:pt>
                <c:pt idx="61">
                  <c:v>2.0621769489027502</c:v>
                </c:pt>
                <c:pt idx="62">
                  <c:v>0.72397118013341699</c:v>
                </c:pt>
                <c:pt idx="63">
                  <c:v>1.2352421334172501</c:v>
                </c:pt>
                <c:pt idx="64">
                  <c:v>1.389221654318</c:v>
                </c:pt>
                <c:pt idx="65">
                  <c:v>0.20767838291833299</c:v>
                </c:pt>
                <c:pt idx="66">
                  <c:v>-5.39003920383333E-2</c:v>
                </c:pt>
                <c:pt idx="67">
                  <c:v>-0.64036230559124996</c:v>
                </c:pt>
                <c:pt idx="68">
                  <c:v>-2.7908581825115002</c:v>
                </c:pt>
                <c:pt idx="69">
                  <c:v>-2.8473397520875801</c:v>
                </c:pt>
                <c:pt idx="70">
                  <c:v>-3.7846673466371699</c:v>
                </c:pt>
                <c:pt idx="71">
                  <c:v>-5.0032587861974198</c:v>
                </c:pt>
                <c:pt idx="72">
                  <c:v>-5.1414887319037499</c:v>
                </c:pt>
                <c:pt idx="73">
                  <c:v>-4.9760888165192503</c:v>
                </c:pt>
                <c:pt idx="74">
                  <c:v>-4.6497848668450796</c:v>
                </c:pt>
                <c:pt idx="75">
                  <c:v>-4.4910271886969202</c:v>
                </c:pt>
                <c:pt idx="76">
                  <c:v>-5.0397250671062501</c:v>
                </c:pt>
                <c:pt idx="77">
                  <c:v>-4.0091041497285804</c:v>
                </c:pt>
                <c:pt idx="78">
                  <c:v>-4.5334055663955004</c:v>
                </c:pt>
                <c:pt idx="79">
                  <c:v>-4.7267807294950801</c:v>
                </c:pt>
                <c:pt idx="80">
                  <c:v>-4.3568470023834198</c:v>
                </c:pt>
                <c:pt idx="81">
                  <c:v>-5.3776879771592503</c:v>
                </c:pt>
                <c:pt idx="82">
                  <c:v>-4.64287334259775</c:v>
                </c:pt>
                <c:pt idx="83">
                  <c:v>-5.6976578955866701</c:v>
                </c:pt>
                <c:pt idx="84">
                  <c:v>-6.8100088638454999</c:v>
                </c:pt>
                <c:pt idx="85">
                  <c:v>-7.7031280119442496</c:v>
                </c:pt>
                <c:pt idx="86">
                  <c:v>-7.9847570387775004</c:v>
                </c:pt>
                <c:pt idx="87">
                  <c:v>-10.7581003684422</c:v>
                </c:pt>
                <c:pt idx="88">
                  <c:v>-11.198136152018</c:v>
                </c:pt>
                <c:pt idx="89">
                  <c:v>-10.513266774089599</c:v>
                </c:pt>
                <c:pt idx="90">
                  <c:v>-10.7276062291306</c:v>
                </c:pt>
              </c:numCache>
            </c:numRef>
          </c:val>
          <c:smooth val="0"/>
          <c:extLst>
            <c:ext xmlns:c16="http://schemas.microsoft.com/office/drawing/2014/chart" uri="{C3380CC4-5D6E-409C-BE32-E72D297353CC}">
              <c16:uniqueId val="{00000011-0A4C-4D0A-9D41-769B71C8F9A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7D2-46B5-B402-BA08BF9F1BBE}"/>
              </c:ext>
            </c:extLst>
          </c:dPt>
          <c:dPt>
            <c:idx val="1"/>
            <c:invertIfNegative val="0"/>
            <c:bubble3D val="0"/>
            <c:spPr>
              <a:solidFill>
                <a:srgbClr val="7C878E"/>
              </a:solidFill>
              <a:ln>
                <a:noFill/>
              </a:ln>
              <a:effectLst/>
            </c:spPr>
            <c:extLst>
              <c:ext xmlns:c16="http://schemas.microsoft.com/office/drawing/2014/chart" uri="{C3380CC4-5D6E-409C-BE32-E72D297353CC}">
                <c16:uniqueId val="{00000003-97D2-46B5-B402-BA08BF9F1BBE}"/>
              </c:ext>
            </c:extLst>
          </c:dPt>
          <c:dPt>
            <c:idx val="2"/>
            <c:invertIfNegative val="0"/>
            <c:bubble3D val="0"/>
            <c:spPr>
              <a:solidFill>
                <a:srgbClr val="7C878E"/>
              </a:solidFill>
              <a:ln>
                <a:noFill/>
              </a:ln>
              <a:effectLst/>
            </c:spPr>
            <c:extLst>
              <c:ext xmlns:c16="http://schemas.microsoft.com/office/drawing/2014/chart" uri="{C3380CC4-5D6E-409C-BE32-E72D297353CC}">
                <c16:uniqueId val="{00000005-97D2-46B5-B402-BA08BF9F1BBE}"/>
              </c:ext>
            </c:extLst>
          </c:dPt>
          <c:dPt>
            <c:idx val="3"/>
            <c:invertIfNegative val="0"/>
            <c:bubble3D val="0"/>
            <c:spPr>
              <a:solidFill>
                <a:srgbClr val="7C878E"/>
              </a:solidFill>
              <a:ln>
                <a:noFill/>
              </a:ln>
              <a:effectLst/>
            </c:spPr>
            <c:extLst>
              <c:ext xmlns:c16="http://schemas.microsoft.com/office/drawing/2014/chart" uri="{C3380CC4-5D6E-409C-BE32-E72D297353CC}">
                <c16:uniqueId val="{00000007-97D2-46B5-B402-BA08BF9F1BBE}"/>
              </c:ext>
            </c:extLst>
          </c:dPt>
          <c:dPt>
            <c:idx val="4"/>
            <c:invertIfNegative val="0"/>
            <c:bubble3D val="0"/>
            <c:spPr>
              <a:solidFill>
                <a:srgbClr val="7C878E"/>
              </a:solidFill>
              <a:ln>
                <a:noFill/>
              </a:ln>
              <a:effectLst/>
            </c:spPr>
            <c:extLst>
              <c:ext xmlns:c16="http://schemas.microsoft.com/office/drawing/2014/chart" uri="{C3380CC4-5D6E-409C-BE32-E72D297353CC}">
                <c16:uniqueId val="{00000009-97D2-46B5-B402-BA08BF9F1BBE}"/>
              </c:ext>
            </c:extLst>
          </c:dPt>
          <c:dPt>
            <c:idx val="5"/>
            <c:invertIfNegative val="0"/>
            <c:bubble3D val="0"/>
            <c:spPr>
              <a:solidFill>
                <a:srgbClr val="7C878E"/>
              </a:solidFill>
              <a:ln>
                <a:noFill/>
              </a:ln>
              <a:effectLst/>
            </c:spPr>
            <c:extLst>
              <c:ext xmlns:c16="http://schemas.microsoft.com/office/drawing/2014/chart" uri="{C3380CC4-5D6E-409C-BE32-E72D297353CC}">
                <c16:uniqueId val="{0000000B-97D2-46B5-B402-BA08BF9F1BBE}"/>
              </c:ext>
            </c:extLst>
          </c:dPt>
          <c:dPt>
            <c:idx val="6"/>
            <c:invertIfNegative val="0"/>
            <c:bubble3D val="0"/>
            <c:spPr>
              <a:solidFill>
                <a:srgbClr val="7C878E"/>
              </a:solidFill>
              <a:ln>
                <a:noFill/>
              </a:ln>
              <a:effectLst/>
            </c:spPr>
            <c:extLst>
              <c:ext xmlns:c16="http://schemas.microsoft.com/office/drawing/2014/chart" uri="{C3380CC4-5D6E-409C-BE32-E72D297353CC}">
                <c16:uniqueId val="{0000000D-97D2-46B5-B402-BA08BF9F1BBE}"/>
              </c:ext>
            </c:extLst>
          </c:dPt>
          <c:dPt>
            <c:idx val="7"/>
            <c:invertIfNegative val="0"/>
            <c:bubble3D val="0"/>
            <c:spPr>
              <a:solidFill>
                <a:srgbClr val="7C878E"/>
              </a:solidFill>
              <a:ln>
                <a:noFill/>
              </a:ln>
              <a:effectLst/>
            </c:spPr>
            <c:extLst>
              <c:ext xmlns:c16="http://schemas.microsoft.com/office/drawing/2014/chart" uri="{C3380CC4-5D6E-409C-BE32-E72D297353CC}">
                <c16:uniqueId val="{0000000F-97D2-46B5-B402-BA08BF9F1BBE}"/>
              </c:ext>
            </c:extLst>
          </c:dPt>
          <c:dPt>
            <c:idx val="8"/>
            <c:invertIfNegative val="0"/>
            <c:bubble3D val="0"/>
            <c:spPr>
              <a:solidFill>
                <a:srgbClr val="7C878E"/>
              </a:solidFill>
              <a:ln>
                <a:noFill/>
              </a:ln>
              <a:effectLst/>
            </c:spPr>
            <c:extLst>
              <c:ext xmlns:c16="http://schemas.microsoft.com/office/drawing/2014/chart" uri="{C3380CC4-5D6E-409C-BE32-E72D297353CC}">
                <c16:uniqueId val="{00000011-97D2-46B5-B402-BA08BF9F1BBE}"/>
              </c:ext>
            </c:extLst>
          </c:dPt>
          <c:dPt>
            <c:idx val="9"/>
            <c:invertIfNegative val="0"/>
            <c:bubble3D val="0"/>
            <c:spPr>
              <a:solidFill>
                <a:srgbClr val="7C878E"/>
              </a:solidFill>
              <a:ln>
                <a:noFill/>
              </a:ln>
              <a:effectLst/>
            </c:spPr>
            <c:extLst>
              <c:ext xmlns:c16="http://schemas.microsoft.com/office/drawing/2014/chart" uri="{C3380CC4-5D6E-409C-BE32-E72D297353CC}">
                <c16:uniqueId val="{00000013-97D2-46B5-B402-BA08BF9F1BB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7D2-46B5-B402-BA08BF9F1BB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7D2-46B5-B402-BA08BF9F1BB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7D2-46B5-B402-BA08BF9F1BB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7D2-46B5-B402-BA08BF9F1BB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7D2-46B5-B402-BA08BF9F1BB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7D2-46B5-B402-BA08BF9F1BBE}"/>
              </c:ext>
            </c:extLst>
          </c:dPt>
          <c:dPt>
            <c:idx val="16"/>
            <c:invertIfNegative val="0"/>
            <c:bubble3D val="0"/>
            <c:spPr>
              <a:solidFill>
                <a:srgbClr val="95682B"/>
              </a:solidFill>
              <a:ln>
                <a:noFill/>
              </a:ln>
              <a:effectLst/>
            </c:spPr>
            <c:extLst>
              <c:ext xmlns:c16="http://schemas.microsoft.com/office/drawing/2014/chart" uri="{C3380CC4-5D6E-409C-BE32-E72D297353CC}">
                <c16:uniqueId val="{00000021-97D2-46B5-B402-BA08BF9F1BB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7D2-46B5-B402-BA08BF9F1BBE}"/>
              </c:ext>
            </c:extLst>
          </c:dPt>
          <c:dPt>
            <c:idx val="30"/>
            <c:invertIfNegative val="0"/>
            <c:bubble3D val="0"/>
            <c:spPr>
              <a:solidFill>
                <a:srgbClr val="FBBB27"/>
              </a:solidFill>
              <a:ln>
                <a:noFill/>
              </a:ln>
              <a:effectLst/>
            </c:spPr>
            <c:extLst>
              <c:ext xmlns:c16="http://schemas.microsoft.com/office/drawing/2014/chart" uri="{C3380CC4-5D6E-409C-BE32-E72D297353CC}">
                <c16:uniqueId val="{00000025-97D2-46B5-B402-BA08BF9F1BB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'F95'!$A$6:$A$38</c:f>
              <c:strCache>
                <c:ptCount val="33"/>
                <c:pt idx="0">
                  <c:v>Puebla</c:v>
                </c:pt>
                <c:pt idx="1">
                  <c:v>Estado de México</c:v>
                </c:pt>
                <c:pt idx="2">
                  <c:v>Baja California Sur</c:v>
                </c:pt>
                <c:pt idx="3">
                  <c:v>Tamaulipas</c:v>
                </c:pt>
                <c:pt idx="4">
                  <c:v>Tlaxcala</c:v>
                </c:pt>
                <c:pt idx="5">
                  <c:v>Campeche</c:v>
                </c:pt>
                <c:pt idx="6">
                  <c:v>Quintana Roo</c:v>
                </c:pt>
                <c:pt idx="7">
                  <c:v>Zacatecas</c:v>
                </c:pt>
                <c:pt idx="8">
                  <c:v>Durango</c:v>
                </c:pt>
                <c:pt idx="9">
                  <c:v>Yucatán</c:v>
                </c:pt>
                <c:pt idx="10">
                  <c:v>Ciudad de México</c:v>
                </c:pt>
                <c:pt idx="11">
                  <c:v>Morelos</c:v>
                </c:pt>
                <c:pt idx="12">
                  <c:v>Michoacán</c:v>
                </c:pt>
                <c:pt idx="13">
                  <c:v>Nayarit</c:v>
                </c:pt>
                <c:pt idx="14">
                  <c:v>Sinaloa</c:v>
                </c:pt>
                <c:pt idx="15">
                  <c:v>Tabasco</c:v>
                </c:pt>
                <c:pt idx="16">
                  <c:v>Nacional</c:v>
                </c:pt>
                <c:pt idx="17">
                  <c:v>Guanajuato</c:v>
                </c:pt>
                <c:pt idx="18">
                  <c:v>Veracruz</c:v>
                </c:pt>
                <c:pt idx="19">
                  <c:v>Colima</c:v>
                </c:pt>
                <c:pt idx="20">
                  <c:v>Chiapas</c:v>
                </c:pt>
                <c:pt idx="21">
                  <c:v>Coahuila</c:v>
                </c:pt>
                <c:pt idx="22">
                  <c:v>Oaxaca</c:v>
                </c:pt>
                <c:pt idx="23">
                  <c:v>Chihuahua</c:v>
                </c:pt>
                <c:pt idx="24">
                  <c:v>Baja California</c:v>
                </c:pt>
                <c:pt idx="25">
                  <c:v>Querétaro</c:v>
                </c:pt>
                <c:pt idx="26">
                  <c:v>San Luis Potosí</c:v>
                </c:pt>
                <c:pt idx="27">
                  <c:v>Nuevo León</c:v>
                </c:pt>
                <c:pt idx="28">
                  <c:v>Aguascalientes</c:v>
                </c:pt>
                <c:pt idx="29">
                  <c:v>Hidalgo</c:v>
                </c:pt>
                <c:pt idx="30">
                  <c:v>Jalisco</c:v>
                </c:pt>
                <c:pt idx="31">
                  <c:v>Sonora</c:v>
                </c:pt>
                <c:pt idx="32">
                  <c:v>Guerrero</c:v>
                </c:pt>
              </c:strCache>
            </c:strRef>
          </c:cat>
          <c:val>
            <c:numRef>
              <c:f>'F95'!$B$6:$B$38</c:f>
              <c:numCache>
                <c:formatCode>0.0</c:formatCode>
                <c:ptCount val="33"/>
                <c:pt idx="0">
                  <c:v>-50.160714035864999</c:v>
                </c:pt>
                <c:pt idx="1">
                  <c:v>-43.670581588042999</c:v>
                </c:pt>
                <c:pt idx="2">
                  <c:v>-40.330389897358998</c:v>
                </c:pt>
                <c:pt idx="3">
                  <c:v>-39.647403907727998</c:v>
                </c:pt>
                <c:pt idx="4">
                  <c:v>-39.051964475634001</c:v>
                </c:pt>
                <c:pt idx="5">
                  <c:v>-38.876206538680997</c:v>
                </c:pt>
                <c:pt idx="6">
                  <c:v>-37.180763817808</c:v>
                </c:pt>
                <c:pt idx="7">
                  <c:v>-32.683807656267</c:v>
                </c:pt>
                <c:pt idx="8">
                  <c:v>-32.287192421535003</c:v>
                </c:pt>
                <c:pt idx="9">
                  <c:v>-32.274141422501003</c:v>
                </c:pt>
                <c:pt idx="10">
                  <c:v>-28.845072296403998</c:v>
                </c:pt>
                <c:pt idx="11">
                  <c:v>-28.359020389223002</c:v>
                </c:pt>
                <c:pt idx="12">
                  <c:v>-28.233480997998999</c:v>
                </c:pt>
                <c:pt idx="13">
                  <c:v>-26.319675951440001</c:v>
                </c:pt>
                <c:pt idx="14">
                  <c:v>-25.360959375046001</c:v>
                </c:pt>
                <c:pt idx="15">
                  <c:v>-24.026970325566001</c:v>
                </c:pt>
                <c:pt idx="16">
                  <c:v>-23.628046227058</c:v>
                </c:pt>
                <c:pt idx="17">
                  <c:v>-23.333156179904002</c:v>
                </c:pt>
                <c:pt idx="18">
                  <c:v>-21.502881869174001</c:v>
                </c:pt>
                <c:pt idx="19">
                  <c:v>-21.303563362843001</c:v>
                </c:pt>
                <c:pt idx="20">
                  <c:v>-20.844609653414999</c:v>
                </c:pt>
                <c:pt idx="21">
                  <c:v>-20.568178672136</c:v>
                </c:pt>
                <c:pt idx="22">
                  <c:v>-19.847767059843001</c:v>
                </c:pt>
                <c:pt idx="23">
                  <c:v>-18.642230051780999</c:v>
                </c:pt>
                <c:pt idx="24">
                  <c:v>-15.769708440284999</c:v>
                </c:pt>
                <c:pt idx="25">
                  <c:v>-12.496144489958001</c:v>
                </c:pt>
                <c:pt idx="26">
                  <c:v>-11.130938598959</c:v>
                </c:pt>
                <c:pt idx="27">
                  <c:v>-10.637000144316</c:v>
                </c:pt>
                <c:pt idx="28">
                  <c:v>-9.7204303406680008</c:v>
                </c:pt>
                <c:pt idx="29">
                  <c:v>-8.5531460801920005</c:v>
                </c:pt>
                <c:pt idx="30">
                  <c:v>-7.3237663523740002</c:v>
                </c:pt>
                <c:pt idx="31">
                  <c:v>-6.764417018334</c:v>
                </c:pt>
                <c:pt idx="32">
                  <c:v>-5.0634582907630001</c:v>
                </c:pt>
              </c:numCache>
            </c:numRef>
          </c:val>
          <c:extLst>
            <c:ext xmlns:c16="http://schemas.microsoft.com/office/drawing/2014/chart" uri="{C3380CC4-5D6E-409C-BE32-E72D297353CC}">
              <c16:uniqueId val="{00000026-97D2-46B5-B402-BA08BF9F1BB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iieg.gob.mx/ns/?page_id=11967" TargetMode="Externa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iieg.gob.mx/ns/?page_id=11967" TargetMode="Externa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0</xdr:col>
      <xdr:colOff>11904</xdr:colOff>
      <xdr:row>50</xdr:row>
      <xdr:rowOff>140493</xdr:rowOff>
    </xdr:from>
    <xdr:to>
      <xdr:col>1</xdr:col>
      <xdr:colOff>392904</xdr:colOff>
      <xdr:row>94</xdr:row>
      <xdr:rowOff>119063</xdr:rowOff>
    </xdr:to>
    <xdr:graphicFrame macro="">
      <xdr:nvGraphicFramePr>
        <xdr:cNvPr id="2" name="Gráfico 1">
          <a:extLst>
            <a:ext uri="{FF2B5EF4-FFF2-40B4-BE49-F238E27FC236}">
              <a16:creationId xmlns:a16="http://schemas.microsoft.com/office/drawing/2014/main" id="{DCC60589-90E4-44D2-93B5-AFCD2FB5B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695325</xdr:colOff>
      <xdr:row>6</xdr:row>
      <xdr:rowOff>9525</xdr:rowOff>
    </xdr:from>
    <xdr:to>
      <xdr:col>13</xdr:col>
      <xdr:colOff>561975</xdr:colOff>
      <xdr:row>24</xdr:row>
      <xdr:rowOff>66675</xdr:rowOff>
    </xdr:to>
    <xdr:graphicFrame macro="">
      <xdr:nvGraphicFramePr>
        <xdr:cNvPr id="2" name="Gráfico 1">
          <a:extLst>
            <a:ext uri="{FF2B5EF4-FFF2-40B4-BE49-F238E27FC236}">
              <a16:creationId xmlns:a16="http://schemas.microsoft.com/office/drawing/2014/main" id="{8B25C193-5DAC-427A-A55D-BAF9604BA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B6D4FCB2-79F0-488D-A81B-D97CA12D5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2</xdr:col>
      <xdr:colOff>761999</xdr:colOff>
      <xdr:row>5</xdr:row>
      <xdr:rowOff>0</xdr:rowOff>
    </xdr:from>
    <xdr:to>
      <xdr:col>10</xdr:col>
      <xdr:colOff>609599</xdr:colOff>
      <xdr:row>34</xdr:row>
      <xdr:rowOff>170700</xdr:rowOff>
    </xdr:to>
    <xdr:graphicFrame macro="">
      <xdr:nvGraphicFramePr>
        <xdr:cNvPr id="2" name="Gráfico 1">
          <a:extLst>
            <a:ext uri="{FF2B5EF4-FFF2-40B4-BE49-F238E27FC236}">
              <a16:creationId xmlns:a16="http://schemas.microsoft.com/office/drawing/2014/main" id="{7A7A867B-6266-4503-9ED1-B46F07626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0</xdr:colOff>
      <xdr:row>3</xdr:row>
      <xdr:rowOff>161925</xdr:rowOff>
    </xdr:from>
    <xdr:to>
      <xdr:col>12</xdr:col>
      <xdr:colOff>458470</xdr:colOff>
      <xdr:row>28</xdr:row>
      <xdr:rowOff>8001</xdr:rowOff>
    </xdr:to>
    <xdr:graphicFrame macro="">
      <xdr:nvGraphicFramePr>
        <xdr:cNvPr id="2" name="Gráfico 1">
          <a:extLst>
            <a:ext uri="{FF2B5EF4-FFF2-40B4-BE49-F238E27FC236}">
              <a16:creationId xmlns:a16="http://schemas.microsoft.com/office/drawing/2014/main" id="{BB296EBA-94F8-46AB-AC6E-1EF73797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F04DC85A-1D2E-403E-9223-60D92DCEC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19359F11-10F2-4B2C-961B-53FA735DE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96E5A80B-1D38-4158-ABF8-F26F4914F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EAE74F0-A547-4740-96F6-F05F27CD3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68E02108-46A4-4CAE-AE56-1A4090CF8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24B6A5EB-EDF0-4BB6-B8FB-30648CC84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1DEFE581-3FEE-4A3F-84F4-EA1381FD6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714375</xdr:colOff>
      <xdr:row>6</xdr:row>
      <xdr:rowOff>161925</xdr:rowOff>
    </xdr:from>
    <xdr:to>
      <xdr:col>8</xdr:col>
      <xdr:colOff>466725</xdr:colOff>
      <xdr:row>31</xdr:row>
      <xdr:rowOff>53975</xdr:rowOff>
    </xdr:to>
    <xdr:pic>
      <xdr:nvPicPr>
        <xdr:cNvPr id="3" name="Imagen 2">
          <a:hlinkClick xmlns:r="http://schemas.openxmlformats.org/officeDocument/2006/relationships" r:id="rId1"/>
          <a:extLst>
            <a:ext uri="{FF2B5EF4-FFF2-40B4-BE49-F238E27FC236}">
              <a16:creationId xmlns:a16="http://schemas.microsoft.com/office/drawing/2014/main" id="{BED65332-51C1-44F6-AE9D-0372B7E08C7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375" y="1304925"/>
          <a:ext cx="5848350" cy="441642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D7B5EF8-0811-47D2-9208-594DB0326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0FD4C3F1-D397-4B20-942B-E6A227476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E2ECC461-4448-4B76-99BB-4D5DD01A9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4B97968F-7B34-44C8-AE48-390FD2451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0570F2BC-F2FA-4A97-8108-23C354E5C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AB9E2894-0B89-46AC-845F-923C0E29F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0</xdr:colOff>
      <xdr:row>5</xdr:row>
      <xdr:rowOff>0</xdr:rowOff>
    </xdr:from>
    <xdr:to>
      <xdr:col>17</xdr:col>
      <xdr:colOff>617220</xdr:colOff>
      <xdr:row>19</xdr:row>
      <xdr:rowOff>0</xdr:rowOff>
    </xdr:to>
    <xdr:graphicFrame macro="">
      <xdr:nvGraphicFramePr>
        <xdr:cNvPr id="6" name="Gráfico 5">
          <a:extLst>
            <a:ext uri="{FF2B5EF4-FFF2-40B4-BE49-F238E27FC236}">
              <a16:creationId xmlns:a16="http://schemas.microsoft.com/office/drawing/2014/main" id="{E879997F-322E-4532-BA02-5295045A4C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5</xdr:col>
      <xdr:colOff>381000</xdr:colOff>
      <xdr:row>4</xdr:row>
      <xdr:rowOff>180975</xdr:rowOff>
    </xdr:from>
    <xdr:to>
      <xdr:col>13</xdr:col>
      <xdr:colOff>258699</xdr:colOff>
      <xdr:row>29</xdr:row>
      <xdr:rowOff>145796</xdr:rowOff>
    </xdr:to>
    <xdr:graphicFrame macro="">
      <xdr:nvGraphicFramePr>
        <xdr:cNvPr id="2" name="Gráfico 1">
          <a:extLst>
            <a:ext uri="{FF2B5EF4-FFF2-40B4-BE49-F238E27FC236}">
              <a16:creationId xmlns:a16="http://schemas.microsoft.com/office/drawing/2014/main" id="{38AD340A-F995-4C66-979F-FF4633BAE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11</xdr:col>
      <xdr:colOff>476250</xdr:colOff>
      <xdr:row>5</xdr:row>
      <xdr:rowOff>0</xdr:rowOff>
    </xdr:from>
    <xdr:to>
      <xdr:col>19</xdr:col>
      <xdr:colOff>353949</xdr:colOff>
      <xdr:row>34</xdr:row>
      <xdr:rowOff>171450</xdr:rowOff>
    </xdr:to>
    <xdr:graphicFrame macro="">
      <xdr:nvGraphicFramePr>
        <xdr:cNvPr id="2" name="Gráfico 1">
          <a:extLst>
            <a:ext uri="{FF2B5EF4-FFF2-40B4-BE49-F238E27FC236}">
              <a16:creationId xmlns:a16="http://schemas.microsoft.com/office/drawing/2014/main" id="{4F95D4F8-6CF3-498B-BDDE-25F5FEAC1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600075</xdr:colOff>
      <xdr:row>5</xdr:row>
      <xdr:rowOff>0</xdr:rowOff>
    </xdr:from>
    <xdr:to>
      <xdr:col>13</xdr:col>
      <xdr:colOff>477774</xdr:colOff>
      <xdr:row>34</xdr:row>
      <xdr:rowOff>171450</xdr:rowOff>
    </xdr:to>
    <xdr:graphicFrame macro="">
      <xdr:nvGraphicFramePr>
        <xdr:cNvPr id="3" name="Gráfico 2">
          <a:extLst>
            <a:ext uri="{FF2B5EF4-FFF2-40B4-BE49-F238E27FC236}">
              <a16:creationId xmlns:a16="http://schemas.microsoft.com/office/drawing/2014/main" id="{7CE094EF-8A80-4B86-8178-756895486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47625</xdr:colOff>
      <xdr:row>5</xdr:row>
      <xdr:rowOff>0</xdr:rowOff>
    </xdr:from>
    <xdr:to>
      <xdr:col>13</xdr:col>
      <xdr:colOff>687324</xdr:colOff>
      <xdr:row>34</xdr:row>
      <xdr:rowOff>171450</xdr:rowOff>
    </xdr:to>
    <xdr:graphicFrame macro="">
      <xdr:nvGraphicFramePr>
        <xdr:cNvPr id="2" name="Gráfico 1">
          <a:extLst>
            <a:ext uri="{FF2B5EF4-FFF2-40B4-BE49-F238E27FC236}">
              <a16:creationId xmlns:a16="http://schemas.microsoft.com/office/drawing/2014/main" id="{564D2D6A-8EBF-4714-A685-F34E9B980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5</xdr:row>
      <xdr:rowOff>0</xdr:rowOff>
    </xdr:from>
    <xdr:to>
      <xdr:col>13</xdr:col>
      <xdr:colOff>573024</xdr:colOff>
      <xdr:row>34</xdr:row>
      <xdr:rowOff>171450</xdr:rowOff>
    </xdr:to>
    <xdr:graphicFrame macro="">
      <xdr:nvGraphicFramePr>
        <xdr:cNvPr id="3" name="Gráfico 2">
          <a:extLst>
            <a:ext uri="{FF2B5EF4-FFF2-40B4-BE49-F238E27FC236}">
              <a16:creationId xmlns:a16="http://schemas.microsoft.com/office/drawing/2014/main" id="{6042E649-06E6-4DEB-BADE-D6A6B3C8E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723900</xdr:colOff>
      <xdr:row>5</xdr:row>
      <xdr:rowOff>0</xdr:rowOff>
    </xdr:from>
    <xdr:to>
      <xdr:col>13</xdr:col>
      <xdr:colOff>573024</xdr:colOff>
      <xdr:row>34</xdr:row>
      <xdr:rowOff>171450</xdr:rowOff>
    </xdr:to>
    <xdr:graphicFrame macro="">
      <xdr:nvGraphicFramePr>
        <xdr:cNvPr id="4" name="Gráfico 3">
          <a:extLst>
            <a:ext uri="{FF2B5EF4-FFF2-40B4-BE49-F238E27FC236}">
              <a16:creationId xmlns:a16="http://schemas.microsoft.com/office/drawing/2014/main" id="{BC4D10B1-40B5-4290-9CA6-79883EDEE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21590</xdr:colOff>
      <xdr:row>35</xdr:row>
      <xdr:rowOff>118745</xdr:rowOff>
    </xdr:to>
    <xdr:pic>
      <xdr:nvPicPr>
        <xdr:cNvPr id="3" name="Imagen 2">
          <a:hlinkClick xmlns:r="http://schemas.openxmlformats.org/officeDocument/2006/relationships" r:id="rId1"/>
          <a:extLst>
            <a:ext uri="{FF2B5EF4-FFF2-40B4-BE49-F238E27FC236}">
              <a16:creationId xmlns:a16="http://schemas.microsoft.com/office/drawing/2014/main" id="{8BC9C114-2C66-4D59-9FCF-1E45DF0B160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33500"/>
          <a:ext cx="6117590" cy="518604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2DF2E4DA-8291-4872-BFA0-0CACEF921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A2E45C22-B5C4-4397-9053-9F620149A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6B7288F9-009B-4C14-9DC3-360350720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ED7A8CA7-9522-4561-8979-753D754C4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FF4DC736-E3FF-47C9-A7E5-5055E14E6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D8136A7C-B5EE-47FF-B867-FEA5B4A86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3DEB1EE0-29CE-45C2-B8D9-803F20C02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975AECD7-990F-4634-89EF-BD5A1CF31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A7631B50-6939-4144-8781-4BFF96B38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24013318-3B49-495E-B689-13FF227FA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85724</xdr:colOff>
      <xdr:row>9</xdr:row>
      <xdr:rowOff>152399</xdr:rowOff>
    </xdr:from>
    <xdr:to>
      <xdr:col>19</xdr:col>
      <xdr:colOff>38100</xdr:colOff>
      <xdr:row>30</xdr:row>
      <xdr:rowOff>28574</xdr:rowOff>
    </xdr:to>
    <xdr:graphicFrame macro="">
      <xdr:nvGraphicFramePr>
        <xdr:cNvPr id="2" name="Gráfico 1">
          <a:extLst>
            <a:ext uri="{FF2B5EF4-FFF2-40B4-BE49-F238E27FC236}">
              <a16:creationId xmlns:a16="http://schemas.microsoft.com/office/drawing/2014/main" id="{AC9D3C8B-23E0-4630-B82E-85970122A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3B9E6819-D043-4750-BD33-A181C2E26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90B28DAD-BDC2-4852-8358-8478CF36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466725</xdr:colOff>
      <xdr:row>7</xdr:row>
      <xdr:rowOff>19048</xdr:rowOff>
    </xdr:from>
    <xdr:to>
      <xdr:col>15</xdr:col>
      <xdr:colOff>314325</xdr:colOff>
      <xdr:row>40</xdr:row>
      <xdr:rowOff>75523</xdr:rowOff>
    </xdr:to>
    <xdr:graphicFrame macro="">
      <xdr:nvGraphicFramePr>
        <xdr:cNvPr id="2" name="Gráfico 1">
          <a:extLst>
            <a:ext uri="{FF2B5EF4-FFF2-40B4-BE49-F238E27FC236}">
              <a16:creationId xmlns:a16="http://schemas.microsoft.com/office/drawing/2014/main" id="{65853260-0382-486B-8731-B7580F07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171450</xdr:colOff>
      <xdr:row>4</xdr:row>
      <xdr:rowOff>142874</xdr:rowOff>
    </xdr:from>
    <xdr:to>
      <xdr:col>23</xdr:col>
      <xdr:colOff>19050</xdr:colOff>
      <xdr:row>38</xdr:row>
      <xdr:rowOff>37424</xdr:rowOff>
    </xdr:to>
    <xdr:graphicFrame macro="">
      <xdr:nvGraphicFramePr>
        <xdr:cNvPr id="2" name="Gráfico 1">
          <a:extLst>
            <a:ext uri="{FF2B5EF4-FFF2-40B4-BE49-F238E27FC236}">
              <a16:creationId xmlns:a16="http://schemas.microsoft.com/office/drawing/2014/main" id="{8436953E-77F9-45C5-830A-0CD441114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122926</xdr:colOff>
      <xdr:row>71</xdr:row>
      <xdr:rowOff>717</xdr:rowOff>
    </xdr:from>
    <xdr:to>
      <xdr:col>14</xdr:col>
      <xdr:colOff>763123</xdr:colOff>
      <xdr:row>89</xdr:row>
      <xdr:rowOff>9717</xdr:rowOff>
    </xdr:to>
    <xdr:graphicFrame macro="">
      <xdr:nvGraphicFramePr>
        <xdr:cNvPr id="2" name="Gráfico 1">
          <a:extLst>
            <a:ext uri="{FF2B5EF4-FFF2-40B4-BE49-F238E27FC236}">
              <a16:creationId xmlns:a16="http://schemas.microsoft.com/office/drawing/2014/main" id="{1A9512D7-FAA2-4D8A-9ECD-6DDA9D8EA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8B73643E-D4C7-4B7B-92F6-478A251AF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504825</xdr:colOff>
      <xdr:row>45</xdr:row>
      <xdr:rowOff>114300</xdr:rowOff>
    </xdr:from>
    <xdr:to>
      <xdr:col>17</xdr:col>
      <xdr:colOff>348825</xdr:colOff>
      <xdr:row>73</xdr:row>
      <xdr:rowOff>180300</xdr:rowOff>
    </xdr:to>
    <xdr:graphicFrame macro="">
      <xdr:nvGraphicFramePr>
        <xdr:cNvPr id="2" name="Gráfico 1">
          <a:extLst>
            <a:ext uri="{FF2B5EF4-FFF2-40B4-BE49-F238E27FC236}">
              <a16:creationId xmlns:a16="http://schemas.microsoft.com/office/drawing/2014/main" id="{92460DA6-A4E3-4D1B-88A4-758595D8F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F0D6B845-92F1-4B4A-A165-64CDF5EBB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xdr:row>
      <xdr:rowOff>66676</xdr:rowOff>
    </xdr:from>
    <xdr:to>
      <xdr:col>20</xdr:col>
      <xdr:colOff>114300</xdr:colOff>
      <xdr:row>26</xdr:row>
      <xdr:rowOff>114300</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23</xdr:row>
      <xdr:rowOff>64500</xdr:rowOff>
    </xdr:to>
    <xdr:graphicFrame macro="">
      <xdr:nvGraphicFramePr>
        <xdr:cNvPr id="2" name="Gráfico 1">
          <a:extLst>
            <a:ext uri="{FF2B5EF4-FFF2-40B4-BE49-F238E27FC236}">
              <a16:creationId xmlns:a16="http://schemas.microsoft.com/office/drawing/2014/main" id="{51FCD574-074B-44F7-A5A8-A4D49F4BE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112393</xdr:colOff>
      <xdr:row>6</xdr:row>
      <xdr:rowOff>40005</xdr:rowOff>
    </xdr:from>
    <xdr:to>
      <xdr:col>15</xdr:col>
      <xdr:colOff>417403</xdr:colOff>
      <xdr:row>39</xdr:row>
      <xdr:rowOff>19050</xdr:rowOff>
    </xdr:to>
    <xdr:graphicFrame macro="">
      <xdr:nvGraphicFramePr>
        <xdr:cNvPr id="2" name="Gráfico 1">
          <a:extLst>
            <a:ext uri="{FF2B5EF4-FFF2-40B4-BE49-F238E27FC236}">
              <a16:creationId xmlns:a16="http://schemas.microsoft.com/office/drawing/2014/main" id="{A6606F1D-E447-4D48-9BC6-5637633FE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6</xdr:row>
      <xdr:rowOff>47625</xdr:rowOff>
    </xdr:from>
    <xdr:to>
      <xdr:col>22</xdr:col>
      <xdr:colOff>777240</xdr:colOff>
      <xdr:row>38</xdr:row>
      <xdr:rowOff>47625</xdr:rowOff>
    </xdr:to>
    <xdr:graphicFrame macro="">
      <xdr:nvGraphicFramePr>
        <xdr:cNvPr id="3" name="Gráfico 2">
          <a:extLst>
            <a:ext uri="{FF2B5EF4-FFF2-40B4-BE49-F238E27FC236}">
              <a16:creationId xmlns:a16="http://schemas.microsoft.com/office/drawing/2014/main" id="{F21639CB-9410-4305-AC13-D51FD9930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EFB9255E-37A7-4565-A67E-AEA5D81F6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27</xdr:row>
      <xdr:rowOff>182880</xdr:rowOff>
    </xdr:to>
    <xdr:graphicFrame macro="">
      <xdr:nvGraphicFramePr>
        <xdr:cNvPr id="2" name="Gráfico 1">
          <a:extLst>
            <a:ext uri="{FF2B5EF4-FFF2-40B4-BE49-F238E27FC236}">
              <a16:creationId xmlns:a16="http://schemas.microsoft.com/office/drawing/2014/main" id="{DCEBE6B7-0465-441B-AF32-814E8B9DC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274318</xdr:colOff>
      <xdr:row>4</xdr:row>
      <xdr:rowOff>173355</xdr:rowOff>
    </xdr:from>
    <xdr:to>
      <xdr:col>15</xdr:col>
      <xdr:colOff>579328</xdr:colOff>
      <xdr:row>37</xdr:row>
      <xdr:rowOff>171450</xdr:rowOff>
    </xdr:to>
    <xdr:graphicFrame macro="">
      <xdr:nvGraphicFramePr>
        <xdr:cNvPr id="2" name="Gráfico 1">
          <a:extLst>
            <a:ext uri="{FF2B5EF4-FFF2-40B4-BE49-F238E27FC236}">
              <a16:creationId xmlns:a16="http://schemas.microsoft.com/office/drawing/2014/main" id="{10D0B911-9DB3-46B4-A25C-AA9C674F8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9525</xdr:colOff>
      <xdr:row>4</xdr:row>
      <xdr:rowOff>180975</xdr:rowOff>
    </xdr:from>
    <xdr:to>
      <xdr:col>22</xdr:col>
      <xdr:colOff>786765</xdr:colOff>
      <xdr:row>36</xdr:row>
      <xdr:rowOff>180975</xdr:rowOff>
    </xdr:to>
    <xdr:graphicFrame macro="">
      <xdr:nvGraphicFramePr>
        <xdr:cNvPr id="3" name="Gráfico 2">
          <a:extLst>
            <a:ext uri="{FF2B5EF4-FFF2-40B4-BE49-F238E27FC236}">
              <a16:creationId xmlns:a16="http://schemas.microsoft.com/office/drawing/2014/main" id="{CD9CF472-58C2-4732-9A11-EFE3E8309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5</xdr:row>
      <xdr:rowOff>76200</xdr:rowOff>
    </xdr:from>
    <xdr:to>
      <xdr:col>9</xdr:col>
      <xdr:colOff>0</xdr:colOff>
      <xdr:row>23</xdr:row>
      <xdr:rowOff>176212</xdr:rowOff>
    </xdr:to>
    <xdr:graphicFrame macro="">
      <xdr:nvGraphicFramePr>
        <xdr:cNvPr id="2" name="Gráfico 1">
          <a:extLst>
            <a:ext uri="{FF2B5EF4-FFF2-40B4-BE49-F238E27FC236}">
              <a16:creationId xmlns:a16="http://schemas.microsoft.com/office/drawing/2014/main" id="{FD21F479-9534-406E-8889-E9C0097B4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590549</xdr:colOff>
      <xdr:row>0</xdr:row>
      <xdr:rowOff>142875</xdr:rowOff>
    </xdr:from>
    <xdr:to>
      <xdr:col>19</xdr:col>
      <xdr:colOff>238125</xdr:colOff>
      <xdr:row>20</xdr:row>
      <xdr:rowOff>104775</xdr:rowOff>
    </xdr:to>
    <xdr:graphicFrame macro="">
      <xdr:nvGraphicFramePr>
        <xdr:cNvPr id="2" name="Gráfico 1">
          <a:extLst>
            <a:ext uri="{FF2B5EF4-FFF2-40B4-BE49-F238E27FC236}">
              <a16:creationId xmlns:a16="http://schemas.microsoft.com/office/drawing/2014/main" id="{A3613C9C-D655-4025-B3CC-E23EE4645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4</xdr:row>
      <xdr:rowOff>152400</xdr:rowOff>
    </xdr:from>
    <xdr:to>
      <xdr:col>13</xdr:col>
      <xdr:colOff>533400</xdr:colOff>
      <xdr:row>37</xdr:row>
      <xdr:rowOff>133350</xdr:rowOff>
    </xdr:to>
    <xdr:graphicFrame macro="">
      <xdr:nvGraphicFramePr>
        <xdr:cNvPr id="2" name="Gráfico 1">
          <a:extLst>
            <a:ext uri="{FF2B5EF4-FFF2-40B4-BE49-F238E27FC236}">
              <a16:creationId xmlns:a16="http://schemas.microsoft.com/office/drawing/2014/main" id="{9657EFC4-E2AB-4E98-9194-B89CB2C18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85725</xdr:colOff>
      <xdr:row>4</xdr:row>
      <xdr:rowOff>104775</xdr:rowOff>
    </xdr:from>
    <xdr:to>
      <xdr:col>12</xdr:col>
      <xdr:colOff>390525</xdr:colOff>
      <xdr:row>33</xdr:row>
      <xdr:rowOff>123825</xdr:rowOff>
    </xdr:to>
    <xdr:graphicFrame macro="">
      <xdr:nvGraphicFramePr>
        <xdr:cNvPr id="2" name="Gráfico 1">
          <a:extLst>
            <a:ext uri="{FF2B5EF4-FFF2-40B4-BE49-F238E27FC236}">
              <a16:creationId xmlns:a16="http://schemas.microsoft.com/office/drawing/2014/main" id="{63CA9AB1-8A03-48A1-AA87-AA79D1C34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152400</xdr:colOff>
      <xdr:row>14</xdr:row>
      <xdr:rowOff>85725</xdr:rowOff>
    </xdr:from>
    <xdr:to>
      <xdr:col>13</xdr:col>
      <xdr:colOff>457200</xdr:colOff>
      <xdr:row>28</xdr:row>
      <xdr:rowOff>161925</xdr:rowOff>
    </xdr:to>
    <xdr:graphicFrame macro="">
      <xdr:nvGraphicFramePr>
        <xdr:cNvPr id="2" name="Gráfico 1">
          <a:extLst>
            <a:ext uri="{FF2B5EF4-FFF2-40B4-BE49-F238E27FC236}">
              <a16:creationId xmlns:a16="http://schemas.microsoft.com/office/drawing/2014/main" id="{D3A7991A-B9BD-4B13-B5CD-9B4843139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19049</xdr:colOff>
      <xdr:row>7</xdr:row>
      <xdr:rowOff>28574</xdr:rowOff>
    </xdr:from>
    <xdr:to>
      <xdr:col>14</xdr:col>
      <xdr:colOff>133350</xdr:colOff>
      <xdr:row>24</xdr:row>
      <xdr:rowOff>152399</xdr:rowOff>
    </xdr:to>
    <xdr:graphicFrame macro="">
      <xdr:nvGraphicFramePr>
        <xdr:cNvPr id="2" name="Gráfico 1">
          <a:extLst>
            <a:ext uri="{FF2B5EF4-FFF2-40B4-BE49-F238E27FC236}">
              <a16:creationId xmlns:a16="http://schemas.microsoft.com/office/drawing/2014/main" id="{ACC5252D-E3ED-48D0-A856-22666A8EE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71965</xdr:colOff>
      <xdr:row>4</xdr:row>
      <xdr:rowOff>143932</xdr:rowOff>
    </xdr:from>
    <xdr:to>
      <xdr:col>22</xdr:col>
      <xdr:colOff>237066</xdr:colOff>
      <xdr:row>13</xdr:row>
      <xdr:rowOff>948267</xdr:rowOff>
    </xdr:to>
    <xdr:graphicFrame macro="">
      <xdr:nvGraphicFramePr>
        <xdr:cNvPr id="2" name="Gráfico 1">
          <a:extLst>
            <a:ext uri="{FF2B5EF4-FFF2-40B4-BE49-F238E27FC236}">
              <a16:creationId xmlns:a16="http://schemas.microsoft.com/office/drawing/2014/main" id="{1485821A-9331-46A3-921E-22009855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358222</xdr:colOff>
      <xdr:row>5</xdr:row>
      <xdr:rowOff>167307</xdr:rowOff>
    </xdr:from>
    <xdr:to>
      <xdr:col>15</xdr:col>
      <xdr:colOff>310597</xdr:colOff>
      <xdr:row>25</xdr:row>
      <xdr:rowOff>81582</xdr:rowOff>
    </xdr:to>
    <xdr:graphicFrame macro="">
      <xdr:nvGraphicFramePr>
        <xdr:cNvPr id="2" name="Chart 1">
          <a:extLst>
            <a:ext uri="{FF2B5EF4-FFF2-40B4-BE49-F238E27FC236}">
              <a16:creationId xmlns:a16="http://schemas.microsoft.com/office/drawing/2014/main" id="{94EFF9F3-4F83-472E-99D1-59B54262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81060629-4DD7-4A3C-B1CF-76EB6EF6A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11549</xdr:colOff>
      <xdr:row>7</xdr:row>
      <xdr:rowOff>116518</xdr:rowOff>
    </xdr:from>
    <xdr:to>
      <xdr:col>18</xdr:col>
      <xdr:colOff>525438</xdr:colOff>
      <xdr:row>28</xdr:row>
      <xdr:rowOff>47938</xdr:rowOff>
    </xdr:to>
    <xdr:graphicFrame macro="">
      <xdr:nvGraphicFramePr>
        <xdr:cNvPr id="2" name="Chart 2">
          <a:extLst>
            <a:ext uri="{FF2B5EF4-FFF2-40B4-BE49-F238E27FC236}">
              <a16:creationId xmlns:a16="http://schemas.microsoft.com/office/drawing/2014/main" id="{B83D8C32-D12A-463E-AFA3-477CD2680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BDD1AB56-161A-4E09-9CF2-4F812A49F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4</xdr:row>
      <xdr:rowOff>0</xdr:rowOff>
    </xdr:from>
    <xdr:to>
      <xdr:col>12</xdr:col>
      <xdr:colOff>24000</xdr:colOff>
      <xdr:row>21</xdr:row>
      <xdr:rowOff>1500</xdr:rowOff>
    </xdr:to>
    <xdr:graphicFrame macro="">
      <xdr:nvGraphicFramePr>
        <xdr:cNvPr id="2" name="Gráfico 1">
          <a:extLst>
            <a:ext uri="{FF2B5EF4-FFF2-40B4-BE49-F238E27FC236}">
              <a16:creationId xmlns:a16="http://schemas.microsoft.com/office/drawing/2014/main" id="{D5809EC1-6D07-4909-BC38-98C9267E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4</xdr:row>
      <xdr:rowOff>0</xdr:rowOff>
    </xdr:from>
    <xdr:to>
      <xdr:col>17</xdr:col>
      <xdr:colOff>24000</xdr:colOff>
      <xdr:row>34</xdr:row>
      <xdr:rowOff>45000</xdr:rowOff>
    </xdr:to>
    <xdr:graphicFrame macro="">
      <xdr:nvGraphicFramePr>
        <xdr:cNvPr id="2" name="Gráfico 1">
          <a:extLst>
            <a:ext uri="{FF2B5EF4-FFF2-40B4-BE49-F238E27FC236}">
              <a16:creationId xmlns:a16="http://schemas.microsoft.com/office/drawing/2014/main" id="{3644A6A2-1785-4916-B696-0800E169A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761999</xdr:colOff>
      <xdr:row>4</xdr:row>
      <xdr:rowOff>0</xdr:rowOff>
    </xdr:from>
    <xdr:to>
      <xdr:col>14</xdr:col>
      <xdr:colOff>9524</xdr:colOff>
      <xdr:row>19</xdr:row>
      <xdr:rowOff>0</xdr:rowOff>
    </xdr:to>
    <xdr:graphicFrame macro="">
      <xdr:nvGraphicFramePr>
        <xdr:cNvPr id="2" name="Gráfico 1">
          <a:extLst>
            <a:ext uri="{FF2B5EF4-FFF2-40B4-BE49-F238E27FC236}">
              <a16:creationId xmlns:a16="http://schemas.microsoft.com/office/drawing/2014/main" id="{DC094665-9D98-4506-8520-A3229776A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638176</xdr:colOff>
      <xdr:row>6</xdr:row>
      <xdr:rowOff>9524</xdr:rowOff>
    </xdr:from>
    <xdr:to>
      <xdr:col>13</xdr:col>
      <xdr:colOff>47626</xdr:colOff>
      <xdr:row>15</xdr:row>
      <xdr:rowOff>95249</xdr:rowOff>
    </xdr:to>
    <xdr:sp macro="" textlink="">
      <xdr:nvSpPr>
        <xdr:cNvPr id="3" name="Cerrar llave 2">
          <a:extLst>
            <a:ext uri="{FF2B5EF4-FFF2-40B4-BE49-F238E27FC236}">
              <a16:creationId xmlns:a16="http://schemas.microsoft.com/office/drawing/2014/main" id="{66E9E390-D6FC-4C9D-AA1A-72DFF890CEEC}"/>
            </a:ext>
          </a:extLst>
        </xdr:cNvPr>
        <xdr:cNvSpPr/>
      </xdr:nvSpPr>
      <xdr:spPr>
        <a:xfrm>
          <a:off x="9782176" y="1152524"/>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114300</xdr:colOff>
      <xdr:row>9</xdr:row>
      <xdr:rowOff>95250</xdr:rowOff>
    </xdr:from>
    <xdr:to>
      <xdr:col>13</xdr:col>
      <xdr:colOff>723900</xdr:colOff>
      <xdr:row>11</xdr:row>
      <xdr:rowOff>80010</xdr:rowOff>
    </xdr:to>
    <xdr:sp macro="" textlink="">
      <xdr:nvSpPr>
        <xdr:cNvPr id="4" name="Cuadro de texto 2">
          <a:extLst>
            <a:ext uri="{FF2B5EF4-FFF2-40B4-BE49-F238E27FC236}">
              <a16:creationId xmlns:a16="http://schemas.microsoft.com/office/drawing/2014/main" id="{6A6C8412-E314-4CD7-A7C8-7709729FFE8D}"/>
            </a:ext>
          </a:extLst>
        </xdr:cNvPr>
        <xdr:cNvSpPr txBox="1">
          <a:spLocks noChangeArrowheads="1"/>
        </xdr:cNvSpPr>
      </xdr:nvSpPr>
      <xdr:spPr bwMode="auto">
        <a:xfrm>
          <a:off x="10020300" y="1809750"/>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79.1%, 23,659</a:t>
          </a:r>
          <a:endParaRPr lang="es-MX" sz="1100">
            <a:solidFill>
              <a:schemeClr val="tx1">
                <a:lumMod val="75000"/>
                <a:lumOff val="25000"/>
              </a:schemeClr>
            </a:solidFill>
            <a:effectLst/>
            <a:latin typeface="Arial" panose="020B0604020202020204" pitchFamily="34" charset="0"/>
            <a:ea typeface="Calibri" panose="020F050202020403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867783</xdr:colOff>
      <xdr:row>14</xdr:row>
      <xdr:rowOff>132677</xdr:rowOff>
    </xdr:from>
    <xdr:to>
      <xdr:col>8</xdr:col>
      <xdr:colOff>195430</xdr:colOff>
      <xdr:row>34</xdr:row>
      <xdr:rowOff>94577</xdr:rowOff>
    </xdr:to>
    <xdr:graphicFrame macro="">
      <xdr:nvGraphicFramePr>
        <xdr:cNvPr id="2" name="Gráfico 1">
          <a:extLst>
            <a:ext uri="{FF2B5EF4-FFF2-40B4-BE49-F238E27FC236}">
              <a16:creationId xmlns:a16="http://schemas.microsoft.com/office/drawing/2014/main" id="{409B1D6F-81FF-4DDF-A42C-FDD0561FC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563049</xdr:colOff>
      <xdr:row>100</xdr:row>
      <xdr:rowOff>48407</xdr:rowOff>
    </xdr:from>
    <xdr:to>
      <xdr:col>12</xdr:col>
      <xdr:colOff>433026</xdr:colOff>
      <xdr:row>123</xdr:row>
      <xdr:rowOff>139411</xdr:rowOff>
    </xdr:to>
    <xdr:graphicFrame macro="">
      <xdr:nvGraphicFramePr>
        <xdr:cNvPr id="2" name="Gráfico 1">
          <a:extLst>
            <a:ext uri="{FF2B5EF4-FFF2-40B4-BE49-F238E27FC236}">
              <a16:creationId xmlns:a16="http://schemas.microsoft.com/office/drawing/2014/main" id="{355813B3-24CA-40FA-A8F7-37F36B19A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114300</xdr:colOff>
      <xdr:row>3</xdr:row>
      <xdr:rowOff>85725</xdr:rowOff>
    </xdr:from>
    <xdr:to>
      <xdr:col>13</xdr:col>
      <xdr:colOff>14288</xdr:colOff>
      <xdr:row>21</xdr:row>
      <xdr:rowOff>114300</xdr:rowOff>
    </xdr:to>
    <xdr:graphicFrame macro="">
      <xdr:nvGraphicFramePr>
        <xdr:cNvPr id="2" name="Gráfico 1">
          <a:extLst>
            <a:ext uri="{FF2B5EF4-FFF2-40B4-BE49-F238E27FC236}">
              <a16:creationId xmlns:a16="http://schemas.microsoft.com/office/drawing/2014/main" id="{B412AAC0-65CA-47BB-B750-C28B2FAC3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195262</xdr:colOff>
      <xdr:row>5</xdr:row>
      <xdr:rowOff>33337</xdr:rowOff>
    </xdr:from>
    <xdr:to>
      <xdr:col>15</xdr:col>
      <xdr:colOff>39262</xdr:colOff>
      <xdr:row>38</xdr:row>
      <xdr:rowOff>46837</xdr:rowOff>
    </xdr:to>
    <xdr:graphicFrame macro="">
      <xdr:nvGraphicFramePr>
        <xdr:cNvPr id="2" name="Gráfico 1">
          <a:extLst>
            <a:ext uri="{FF2B5EF4-FFF2-40B4-BE49-F238E27FC236}">
              <a16:creationId xmlns:a16="http://schemas.microsoft.com/office/drawing/2014/main" id="{30C76A52-849D-4174-83A3-4D94D2FCE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709612</xdr:colOff>
      <xdr:row>4</xdr:row>
      <xdr:rowOff>157162</xdr:rowOff>
    </xdr:from>
    <xdr:to>
      <xdr:col>12</xdr:col>
      <xdr:colOff>439312</xdr:colOff>
      <xdr:row>33</xdr:row>
      <xdr:rowOff>147862</xdr:rowOff>
    </xdr:to>
    <xdr:graphicFrame macro="">
      <xdr:nvGraphicFramePr>
        <xdr:cNvPr id="2" name="Gráfico 1">
          <a:extLst>
            <a:ext uri="{FF2B5EF4-FFF2-40B4-BE49-F238E27FC236}">
              <a16:creationId xmlns:a16="http://schemas.microsoft.com/office/drawing/2014/main" id="{A2337F0F-28EE-4388-AFA2-1E60A57B1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182879</xdr:colOff>
      <xdr:row>9</xdr:row>
      <xdr:rowOff>54292</xdr:rowOff>
    </xdr:from>
    <xdr:to>
      <xdr:col>17</xdr:col>
      <xdr:colOff>756479</xdr:colOff>
      <xdr:row>21</xdr:row>
      <xdr:rowOff>173092</xdr:rowOff>
    </xdr:to>
    <xdr:graphicFrame macro="">
      <xdr:nvGraphicFramePr>
        <xdr:cNvPr id="2" name="Gráfico 1">
          <a:extLst>
            <a:ext uri="{FF2B5EF4-FFF2-40B4-BE49-F238E27FC236}">
              <a16:creationId xmlns:a16="http://schemas.microsoft.com/office/drawing/2014/main" id="{D67C27BB-55F6-467F-BF20-62D8F29FF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112749C1-59D4-4A81-A01C-36F218E5A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7BD02305-D790-47D4-9884-5DFE7C00F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752475</xdr:colOff>
      <xdr:row>5</xdr:row>
      <xdr:rowOff>166686</xdr:rowOff>
    </xdr:from>
    <xdr:to>
      <xdr:col>12</xdr:col>
      <xdr:colOff>596475</xdr:colOff>
      <xdr:row>31</xdr:row>
      <xdr:rowOff>145686</xdr:rowOff>
    </xdr:to>
    <xdr:graphicFrame macro="">
      <xdr:nvGraphicFramePr>
        <xdr:cNvPr id="2" name="Gráfico 1">
          <a:extLst>
            <a:ext uri="{FF2B5EF4-FFF2-40B4-BE49-F238E27FC236}">
              <a16:creationId xmlns:a16="http://schemas.microsoft.com/office/drawing/2014/main" id="{CA057998-2337-4490-B2CF-43E26426C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B6821D3A-C62D-4007-8A9D-5683DC19A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0C512A3D-D35B-42F2-9D3D-E061CA318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4947CFB1-BFAD-4768-AEF7-9FEE441A0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23DE2249-7EDA-4C8F-8D02-F9A1DD327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3032</xdr:colOff>
      <xdr:row>15</xdr:row>
      <xdr:rowOff>31605</xdr:rowOff>
    </xdr:from>
    <xdr:to>
      <xdr:col>11</xdr:col>
      <xdr:colOff>612632</xdr:colOff>
      <xdr:row>30</xdr:row>
      <xdr:rowOff>54105</xdr:rowOff>
    </xdr:to>
    <xdr:graphicFrame macro="">
      <xdr:nvGraphicFramePr>
        <xdr:cNvPr id="2" name="Gráfico 1">
          <a:extLst>
            <a:ext uri="{FF2B5EF4-FFF2-40B4-BE49-F238E27FC236}">
              <a16:creationId xmlns:a16="http://schemas.microsoft.com/office/drawing/2014/main" id="{239EA918-E355-4420-B80F-A3127EB3B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7F8CC562-747E-4488-BC84-DACB05751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606000</xdr:colOff>
      <xdr:row>21</xdr:row>
      <xdr:rowOff>58575</xdr:rowOff>
    </xdr:to>
    <xdr:graphicFrame macro="">
      <xdr:nvGraphicFramePr>
        <xdr:cNvPr id="2" name="Gráfico 1">
          <a:extLst>
            <a:ext uri="{FF2B5EF4-FFF2-40B4-BE49-F238E27FC236}">
              <a16:creationId xmlns:a16="http://schemas.microsoft.com/office/drawing/2014/main" id="{EBB5ECB0-0A85-4F86-8B34-34A7B020D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0</xdr:colOff>
      <xdr:row>15</xdr:row>
      <xdr:rowOff>119061</xdr:rowOff>
    </xdr:from>
    <xdr:to>
      <xdr:col>17</xdr:col>
      <xdr:colOff>95250</xdr:colOff>
      <xdr:row>33</xdr:row>
      <xdr:rowOff>104774</xdr:rowOff>
    </xdr:to>
    <xdr:graphicFrame macro="">
      <xdr:nvGraphicFramePr>
        <xdr:cNvPr id="2" name="Gráfico 1">
          <a:extLst>
            <a:ext uri="{FF2B5EF4-FFF2-40B4-BE49-F238E27FC236}">
              <a16:creationId xmlns:a16="http://schemas.microsoft.com/office/drawing/2014/main" id="{2A87A302-168B-421F-8872-88FE85C6C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283243</xdr:colOff>
      <xdr:row>16</xdr:row>
      <xdr:rowOff>16042</xdr:rowOff>
    </xdr:from>
    <xdr:to>
      <xdr:col>23</xdr:col>
      <xdr:colOff>283243</xdr:colOff>
      <xdr:row>30</xdr:row>
      <xdr:rowOff>92242</xdr:rowOff>
    </xdr:to>
    <xdr:graphicFrame macro="">
      <xdr:nvGraphicFramePr>
        <xdr:cNvPr id="3" name="Gráfico 2">
          <a:extLst>
            <a:ext uri="{FF2B5EF4-FFF2-40B4-BE49-F238E27FC236}">
              <a16:creationId xmlns:a16="http://schemas.microsoft.com/office/drawing/2014/main" id="{DEE90C17-6C85-4202-812B-315E2DEB1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428622</xdr:colOff>
      <xdr:row>17</xdr:row>
      <xdr:rowOff>52387</xdr:rowOff>
    </xdr:from>
    <xdr:to>
      <xdr:col>16</xdr:col>
      <xdr:colOff>476249</xdr:colOff>
      <xdr:row>34</xdr:row>
      <xdr:rowOff>155510</xdr:rowOff>
    </xdr:to>
    <xdr:graphicFrame macro="">
      <xdr:nvGraphicFramePr>
        <xdr:cNvPr id="2" name="Gráfico 1">
          <a:extLst>
            <a:ext uri="{FF2B5EF4-FFF2-40B4-BE49-F238E27FC236}">
              <a16:creationId xmlns:a16="http://schemas.microsoft.com/office/drawing/2014/main" id="{316858D1-461B-47A0-B70D-31F184464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38439</xdr:colOff>
      <xdr:row>18</xdr:row>
      <xdr:rowOff>83684</xdr:rowOff>
    </xdr:from>
    <xdr:to>
      <xdr:col>23</xdr:col>
      <xdr:colOff>38439</xdr:colOff>
      <xdr:row>32</xdr:row>
      <xdr:rowOff>159884</xdr:rowOff>
    </xdr:to>
    <xdr:graphicFrame macro="">
      <xdr:nvGraphicFramePr>
        <xdr:cNvPr id="3" name="Gráfico 2">
          <a:extLst>
            <a:ext uri="{FF2B5EF4-FFF2-40B4-BE49-F238E27FC236}">
              <a16:creationId xmlns:a16="http://schemas.microsoft.com/office/drawing/2014/main" id="{B16B6D2B-C18E-413E-9E0F-375BDBDCA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8</xdr:col>
      <xdr:colOff>462790</xdr:colOff>
      <xdr:row>23</xdr:row>
      <xdr:rowOff>154055</xdr:rowOff>
    </xdr:from>
    <xdr:to>
      <xdr:col>17</xdr:col>
      <xdr:colOff>291090</xdr:colOff>
      <xdr:row>39</xdr:row>
      <xdr:rowOff>179874</xdr:rowOff>
    </xdr:to>
    <xdr:graphicFrame macro="">
      <xdr:nvGraphicFramePr>
        <xdr:cNvPr id="2" name="Gráfico 1">
          <a:extLst>
            <a:ext uri="{FF2B5EF4-FFF2-40B4-BE49-F238E27FC236}">
              <a16:creationId xmlns:a16="http://schemas.microsoft.com/office/drawing/2014/main" id="{A0329AE9-7F10-4104-8211-733CE37B4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319087</xdr:colOff>
      <xdr:row>9</xdr:row>
      <xdr:rowOff>66675</xdr:rowOff>
    </xdr:from>
    <xdr:to>
      <xdr:col>14</xdr:col>
      <xdr:colOff>319087</xdr:colOff>
      <xdr:row>23</xdr:row>
      <xdr:rowOff>142875</xdr:rowOff>
    </xdr:to>
    <xdr:graphicFrame macro="">
      <xdr:nvGraphicFramePr>
        <xdr:cNvPr id="3" name="Gráfico 2">
          <a:extLst>
            <a:ext uri="{FF2B5EF4-FFF2-40B4-BE49-F238E27FC236}">
              <a16:creationId xmlns:a16="http://schemas.microsoft.com/office/drawing/2014/main" id="{841655A0-77E4-4580-AE3E-1590A0C1A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16</xdr:col>
      <xdr:colOff>133350</xdr:colOff>
      <xdr:row>6</xdr:row>
      <xdr:rowOff>142874</xdr:rowOff>
    </xdr:from>
    <xdr:to>
      <xdr:col>23</xdr:col>
      <xdr:colOff>739350</xdr:colOff>
      <xdr:row>35</xdr:row>
      <xdr:rowOff>104099</xdr:rowOff>
    </xdr:to>
    <xdr:graphicFrame macro="">
      <xdr:nvGraphicFramePr>
        <xdr:cNvPr id="2" name="Gráfico 1">
          <a:extLst>
            <a:ext uri="{FF2B5EF4-FFF2-40B4-BE49-F238E27FC236}">
              <a16:creationId xmlns:a16="http://schemas.microsoft.com/office/drawing/2014/main" id="{21AD8A4E-1284-45A6-9C53-D3E128223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123825</xdr:colOff>
      <xdr:row>20</xdr:row>
      <xdr:rowOff>57150</xdr:rowOff>
    </xdr:to>
    <xdr:graphicFrame macro="">
      <xdr:nvGraphicFramePr>
        <xdr:cNvPr id="2" name="Gráfico 1">
          <a:extLst>
            <a:ext uri="{FF2B5EF4-FFF2-40B4-BE49-F238E27FC236}">
              <a16:creationId xmlns:a16="http://schemas.microsoft.com/office/drawing/2014/main" id="{85167444-E44D-4854-B396-B9407AC0F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609600</xdr:colOff>
      <xdr:row>38</xdr:row>
      <xdr:rowOff>38475</xdr:rowOff>
    </xdr:to>
    <xdr:graphicFrame macro="">
      <xdr:nvGraphicFramePr>
        <xdr:cNvPr id="2" name="Gráfico 1">
          <a:extLst>
            <a:ext uri="{FF2B5EF4-FFF2-40B4-BE49-F238E27FC236}">
              <a16:creationId xmlns:a16="http://schemas.microsoft.com/office/drawing/2014/main" id="{BF52AC2D-9932-4BE7-B2A8-8AAE19A8D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17</xdr:col>
      <xdr:colOff>609600</xdr:colOff>
      <xdr:row>34</xdr:row>
      <xdr:rowOff>57150</xdr:rowOff>
    </xdr:to>
    <xdr:graphicFrame macro="">
      <xdr:nvGraphicFramePr>
        <xdr:cNvPr id="2" name="Gráfico 1">
          <a:extLst>
            <a:ext uri="{FF2B5EF4-FFF2-40B4-BE49-F238E27FC236}">
              <a16:creationId xmlns:a16="http://schemas.microsoft.com/office/drawing/2014/main" id="{17B29DF1-234B-4489-87D9-DAFDC1A32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200025</xdr:colOff>
      <xdr:row>7</xdr:row>
      <xdr:rowOff>157162</xdr:rowOff>
    </xdr:from>
    <xdr:to>
      <xdr:col>17</xdr:col>
      <xdr:colOff>158325</xdr:colOff>
      <xdr:row>22</xdr:row>
      <xdr:rowOff>42862</xdr:rowOff>
    </xdr:to>
    <xdr:graphicFrame macro="">
      <xdr:nvGraphicFramePr>
        <xdr:cNvPr id="2" name="Gráfico 1">
          <a:extLst>
            <a:ext uri="{FF2B5EF4-FFF2-40B4-BE49-F238E27FC236}">
              <a16:creationId xmlns:a16="http://schemas.microsoft.com/office/drawing/2014/main" id="{E6255F62-EBEF-4F32-9F58-E9F276986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304271</xdr:colOff>
      <xdr:row>4</xdr:row>
      <xdr:rowOff>13229</xdr:rowOff>
    </xdr:from>
    <xdr:to>
      <xdr:col>11</xdr:col>
      <xdr:colOff>151871</xdr:colOff>
      <xdr:row>19</xdr:row>
      <xdr:rowOff>35729</xdr:rowOff>
    </xdr:to>
    <xdr:graphicFrame macro="">
      <xdr:nvGraphicFramePr>
        <xdr:cNvPr id="2" name="Gráfico 1">
          <a:extLst>
            <a:ext uri="{FF2B5EF4-FFF2-40B4-BE49-F238E27FC236}">
              <a16:creationId xmlns:a16="http://schemas.microsoft.com/office/drawing/2014/main" id="{C7BEED04-1F0C-4F89-AD45-AF86EF3A7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461962</xdr:colOff>
      <xdr:row>238</xdr:row>
      <xdr:rowOff>57150</xdr:rowOff>
    </xdr:from>
    <xdr:to>
      <xdr:col>19</xdr:col>
      <xdr:colOff>305962</xdr:colOff>
      <xdr:row>252</xdr:row>
      <xdr:rowOff>133350</xdr:rowOff>
    </xdr:to>
    <xdr:graphicFrame macro="">
      <xdr:nvGraphicFramePr>
        <xdr:cNvPr id="2" name="Gráfico 1">
          <a:extLst>
            <a:ext uri="{FF2B5EF4-FFF2-40B4-BE49-F238E27FC236}">
              <a16:creationId xmlns:a16="http://schemas.microsoft.com/office/drawing/2014/main" id="{44DA44E3-BAFB-4F6B-A5EB-0D7C53B1E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2DCD9648-C57D-45C9-A3F4-7BA269675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B262A5D2-C17B-41AB-83DF-90C9AD178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B14AEEFF-9B0F-4A9D-A65C-E0CB7C9D7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BCDE6BEC-DE5A-48C1-8A80-0B90F66CC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E511699A-50A9-4541-B39D-020074932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DDD99172-73A0-40DE-BE7A-3498D2D90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57150</xdr:colOff>
      <xdr:row>6</xdr:row>
      <xdr:rowOff>28575</xdr:rowOff>
    </xdr:from>
    <xdr:to>
      <xdr:col>19</xdr:col>
      <xdr:colOff>510750</xdr:colOff>
      <xdr:row>32</xdr:row>
      <xdr:rowOff>115575</xdr:rowOff>
    </xdr:to>
    <xdr:graphicFrame macro="">
      <xdr:nvGraphicFramePr>
        <xdr:cNvPr id="2" name="Gráfico 1">
          <a:extLst>
            <a:ext uri="{FF2B5EF4-FFF2-40B4-BE49-F238E27FC236}">
              <a16:creationId xmlns:a16="http://schemas.microsoft.com/office/drawing/2014/main" id="{823A1BA0-6BDF-4406-8575-28A9BD8A2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540B146A-FF23-4F90-BD91-1FC7F9055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200025</xdr:colOff>
      <xdr:row>5</xdr:row>
      <xdr:rowOff>61912</xdr:rowOff>
    </xdr:from>
    <xdr:to>
      <xdr:col>21</xdr:col>
      <xdr:colOff>44025</xdr:colOff>
      <xdr:row>30</xdr:row>
      <xdr:rowOff>159412</xdr:rowOff>
    </xdr:to>
    <xdr:graphicFrame macro="">
      <xdr:nvGraphicFramePr>
        <xdr:cNvPr id="2" name="Gráfico 1">
          <a:extLst>
            <a:ext uri="{FF2B5EF4-FFF2-40B4-BE49-F238E27FC236}">
              <a16:creationId xmlns:a16="http://schemas.microsoft.com/office/drawing/2014/main" id="{032F4461-D5D8-489E-A77B-5CA42AEEC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400050</xdr:colOff>
      <xdr:row>5</xdr:row>
      <xdr:rowOff>90487</xdr:rowOff>
    </xdr:from>
    <xdr:to>
      <xdr:col>31</xdr:col>
      <xdr:colOff>244050</xdr:colOff>
      <xdr:row>30</xdr:row>
      <xdr:rowOff>187987</xdr:rowOff>
    </xdr:to>
    <xdr:graphicFrame macro="">
      <xdr:nvGraphicFramePr>
        <xdr:cNvPr id="3" name="Gráfico 2">
          <a:extLst>
            <a:ext uri="{FF2B5EF4-FFF2-40B4-BE49-F238E27FC236}">
              <a16:creationId xmlns:a16="http://schemas.microsoft.com/office/drawing/2014/main" id="{1A8CA1BD-7BEA-441C-802D-149B6A879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523875</xdr:colOff>
      <xdr:row>106</xdr:row>
      <xdr:rowOff>4762</xdr:rowOff>
    </xdr:from>
    <xdr:to>
      <xdr:col>19</xdr:col>
      <xdr:colOff>367875</xdr:colOff>
      <xdr:row>131</xdr:row>
      <xdr:rowOff>102262</xdr:rowOff>
    </xdr:to>
    <xdr:graphicFrame macro="">
      <xdr:nvGraphicFramePr>
        <xdr:cNvPr id="4" name="Gráfico 3">
          <a:extLst>
            <a:ext uri="{FF2B5EF4-FFF2-40B4-BE49-F238E27FC236}">
              <a16:creationId xmlns:a16="http://schemas.microsoft.com/office/drawing/2014/main" id="{F6CF881F-38B8-4852-99BA-C4FBD3F53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106</xdr:row>
      <xdr:rowOff>0</xdr:rowOff>
    </xdr:from>
    <xdr:to>
      <xdr:col>30</xdr:col>
      <xdr:colOff>453390</xdr:colOff>
      <xdr:row>131</xdr:row>
      <xdr:rowOff>97155</xdr:rowOff>
    </xdr:to>
    <xdr:graphicFrame macro="">
      <xdr:nvGraphicFramePr>
        <xdr:cNvPr id="6" name="Gráfico 5">
          <a:extLst>
            <a:ext uri="{FF2B5EF4-FFF2-40B4-BE49-F238E27FC236}">
              <a16:creationId xmlns:a16="http://schemas.microsoft.com/office/drawing/2014/main" id="{418D296F-9653-49B3-A447-6A8F0A30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1487296</xdr:colOff>
      <xdr:row>22</xdr:row>
      <xdr:rowOff>72640</xdr:rowOff>
    </xdr:from>
    <xdr:to>
      <xdr:col>10</xdr:col>
      <xdr:colOff>519979</xdr:colOff>
      <xdr:row>37</xdr:row>
      <xdr:rowOff>95140</xdr:rowOff>
    </xdr:to>
    <xdr:graphicFrame macro="">
      <xdr:nvGraphicFramePr>
        <xdr:cNvPr id="2" name="Gráfico 1">
          <a:extLst>
            <a:ext uri="{FF2B5EF4-FFF2-40B4-BE49-F238E27FC236}">
              <a16:creationId xmlns:a16="http://schemas.microsoft.com/office/drawing/2014/main" id="{B1656725-B301-4630-BDFA-31F04E03E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377825</xdr:colOff>
      <xdr:row>20</xdr:row>
      <xdr:rowOff>123824</xdr:rowOff>
    </xdr:from>
    <xdr:to>
      <xdr:col>8</xdr:col>
      <xdr:colOff>501650</xdr:colOff>
      <xdr:row>40</xdr:row>
      <xdr:rowOff>50799</xdr:rowOff>
    </xdr:to>
    <xdr:graphicFrame macro="">
      <xdr:nvGraphicFramePr>
        <xdr:cNvPr id="2" name="Gráfico 1">
          <a:extLst>
            <a:ext uri="{FF2B5EF4-FFF2-40B4-BE49-F238E27FC236}">
              <a16:creationId xmlns:a16="http://schemas.microsoft.com/office/drawing/2014/main" id="{5D01392B-39F3-4659-94F8-58CED6EAA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38100</xdr:colOff>
      <xdr:row>4</xdr:row>
      <xdr:rowOff>0</xdr:rowOff>
    </xdr:from>
    <xdr:to>
      <xdr:col>11</xdr:col>
      <xdr:colOff>314325</xdr:colOff>
      <xdr:row>29</xdr:row>
      <xdr:rowOff>85725</xdr:rowOff>
    </xdr:to>
    <xdr:graphicFrame macro="">
      <xdr:nvGraphicFramePr>
        <xdr:cNvPr id="2" name="Gráfico 1">
          <a:extLst>
            <a:ext uri="{FF2B5EF4-FFF2-40B4-BE49-F238E27FC236}">
              <a16:creationId xmlns:a16="http://schemas.microsoft.com/office/drawing/2014/main" id="{90F489CE-7197-4241-A606-64B833B39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2</xdr:col>
      <xdr:colOff>781049</xdr:colOff>
      <xdr:row>4</xdr:row>
      <xdr:rowOff>139700</xdr:rowOff>
    </xdr:from>
    <xdr:to>
      <xdr:col>11</xdr:col>
      <xdr:colOff>295274</xdr:colOff>
      <xdr:row>22</xdr:row>
      <xdr:rowOff>149225</xdr:rowOff>
    </xdr:to>
    <xdr:graphicFrame macro="">
      <xdr:nvGraphicFramePr>
        <xdr:cNvPr id="2" name="Gráfico 1">
          <a:extLst>
            <a:ext uri="{FF2B5EF4-FFF2-40B4-BE49-F238E27FC236}">
              <a16:creationId xmlns:a16="http://schemas.microsoft.com/office/drawing/2014/main" id="{32EC4889-2C56-484B-ABB7-6362AD19C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666750</xdr:colOff>
      <xdr:row>1</xdr:row>
      <xdr:rowOff>158750</xdr:rowOff>
    </xdr:from>
    <xdr:to>
      <xdr:col>9</xdr:col>
      <xdr:colOff>628650</xdr:colOff>
      <xdr:row>23</xdr:row>
      <xdr:rowOff>158750</xdr:rowOff>
    </xdr:to>
    <xdr:graphicFrame macro="">
      <xdr:nvGraphicFramePr>
        <xdr:cNvPr id="2" name="Gráfico 1">
          <a:extLst>
            <a:ext uri="{FF2B5EF4-FFF2-40B4-BE49-F238E27FC236}">
              <a16:creationId xmlns:a16="http://schemas.microsoft.com/office/drawing/2014/main" id="{AD3D691C-F07D-47BE-9150-2AA9BA832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FDD23D8B-7DA1-495F-A5DE-172E2266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447675</xdr:colOff>
      <xdr:row>1</xdr:row>
      <xdr:rowOff>133348</xdr:rowOff>
    </xdr:from>
    <xdr:to>
      <xdr:col>11</xdr:col>
      <xdr:colOff>447675</xdr:colOff>
      <xdr:row>58</xdr:row>
      <xdr:rowOff>38100</xdr:rowOff>
    </xdr:to>
    <xdr:graphicFrame macro="">
      <xdr:nvGraphicFramePr>
        <xdr:cNvPr id="2" name="Gráfico 1">
          <a:extLst>
            <a:ext uri="{FF2B5EF4-FFF2-40B4-BE49-F238E27FC236}">
              <a16:creationId xmlns:a16="http://schemas.microsoft.com/office/drawing/2014/main" id="{7BB9B72D-B3C8-4185-ADCA-C68BC594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CFA60802-8E69-4412-86B3-1EA07E432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708025</xdr:colOff>
      <xdr:row>2</xdr:row>
      <xdr:rowOff>73024</xdr:rowOff>
    </xdr:from>
    <xdr:to>
      <xdr:col>11</xdr:col>
      <xdr:colOff>381000</xdr:colOff>
      <xdr:row>53</xdr:row>
      <xdr:rowOff>9525</xdr:rowOff>
    </xdr:to>
    <xdr:graphicFrame macro="">
      <xdr:nvGraphicFramePr>
        <xdr:cNvPr id="2" name="Gráfico 1">
          <a:extLst>
            <a:ext uri="{FF2B5EF4-FFF2-40B4-BE49-F238E27FC236}">
              <a16:creationId xmlns:a16="http://schemas.microsoft.com/office/drawing/2014/main" id="{148B300D-21B8-4453-BD2E-C161093BD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679450</xdr:colOff>
      <xdr:row>2</xdr:row>
      <xdr:rowOff>6349</xdr:rowOff>
    </xdr:from>
    <xdr:to>
      <xdr:col>12</xdr:col>
      <xdr:colOff>193675</xdr:colOff>
      <xdr:row>19</xdr:row>
      <xdr:rowOff>19050</xdr:rowOff>
    </xdr:to>
    <xdr:graphicFrame macro="">
      <xdr:nvGraphicFramePr>
        <xdr:cNvPr id="2" name="Gráfico 1">
          <a:extLst>
            <a:ext uri="{FF2B5EF4-FFF2-40B4-BE49-F238E27FC236}">
              <a16:creationId xmlns:a16="http://schemas.microsoft.com/office/drawing/2014/main" id="{5E5FE10A-D0B5-46E6-96E5-7835FABFD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2</xdr:col>
      <xdr:colOff>228600</xdr:colOff>
      <xdr:row>1</xdr:row>
      <xdr:rowOff>158749</xdr:rowOff>
    </xdr:from>
    <xdr:to>
      <xdr:col>10</xdr:col>
      <xdr:colOff>304800</xdr:colOff>
      <xdr:row>54</xdr:row>
      <xdr:rowOff>66675</xdr:rowOff>
    </xdr:to>
    <xdr:graphicFrame macro="">
      <xdr:nvGraphicFramePr>
        <xdr:cNvPr id="2" name="Gráfico 1">
          <a:extLst>
            <a:ext uri="{FF2B5EF4-FFF2-40B4-BE49-F238E27FC236}">
              <a16:creationId xmlns:a16="http://schemas.microsoft.com/office/drawing/2014/main" id="{D9D8E2C1-7886-4D0A-AED2-747B37675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505354</xdr:colOff>
      <xdr:row>25</xdr:row>
      <xdr:rowOff>51858</xdr:rowOff>
    </xdr:from>
    <xdr:to>
      <xdr:col>11</xdr:col>
      <xdr:colOff>352954</xdr:colOff>
      <xdr:row>40</xdr:row>
      <xdr:rowOff>74358</xdr:rowOff>
    </xdr:to>
    <xdr:graphicFrame macro="">
      <xdr:nvGraphicFramePr>
        <xdr:cNvPr id="2" name="Gráfico 1">
          <a:extLst>
            <a:ext uri="{FF2B5EF4-FFF2-40B4-BE49-F238E27FC236}">
              <a16:creationId xmlns:a16="http://schemas.microsoft.com/office/drawing/2014/main" id="{2F03C22F-5FA2-4D94-963E-3E88E7EAD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739774</xdr:colOff>
      <xdr:row>27</xdr:row>
      <xdr:rowOff>9524</xdr:rowOff>
    </xdr:from>
    <xdr:to>
      <xdr:col>4</xdr:col>
      <xdr:colOff>333375</xdr:colOff>
      <xdr:row>52</xdr:row>
      <xdr:rowOff>28574</xdr:rowOff>
    </xdr:to>
    <xdr:graphicFrame macro="">
      <xdr:nvGraphicFramePr>
        <xdr:cNvPr id="2" name="Gráfico 1">
          <a:extLst>
            <a:ext uri="{FF2B5EF4-FFF2-40B4-BE49-F238E27FC236}">
              <a16:creationId xmlns:a16="http://schemas.microsoft.com/office/drawing/2014/main" id="{A00AC8CB-ACE5-4B4C-A369-9617499C7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752476</xdr:colOff>
      <xdr:row>7</xdr:row>
      <xdr:rowOff>38100</xdr:rowOff>
    </xdr:from>
    <xdr:to>
      <xdr:col>10</xdr:col>
      <xdr:colOff>733426</xdr:colOff>
      <xdr:row>32</xdr:row>
      <xdr:rowOff>142875</xdr:rowOff>
    </xdr:to>
    <xdr:graphicFrame macro="">
      <xdr:nvGraphicFramePr>
        <xdr:cNvPr id="3" name="Gráfico 2">
          <a:extLst>
            <a:ext uri="{FF2B5EF4-FFF2-40B4-BE49-F238E27FC236}">
              <a16:creationId xmlns:a16="http://schemas.microsoft.com/office/drawing/2014/main" id="{00000000-0008-0000-5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676276</xdr:colOff>
      <xdr:row>21</xdr:row>
      <xdr:rowOff>41274</xdr:rowOff>
    </xdr:from>
    <xdr:to>
      <xdr:col>13</xdr:col>
      <xdr:colOff>171450</xdr:colOff>
      <xdr:row>47</xdr:row>
      <xdr:rowOff>142875</xdr:rowOff>
    </xdr:to>
    <xdr:graphicFrame macro="">
      <xdr:nvGraphicFramePr>
        <xdr:cNvPr id="2" name="Gráfico 1">
          <a:extLst>
            <a:ext uri="{FF2B5EF4-FFF2-40B4-BE49-F238E27FC236}">
              <a16:creationId xmlns:a16="http://schemas.microsoft.com/office/drawing/2014/main" id="{E0D1D6AE-AB01-4C8F-83A2-C31D704B3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49705D84-35E5-4B21-A185-06347E492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95249</xdr:colOff>
      <xdr:row>1</xdr:row>
      <xdr:rowOff>142874</xdr:rowOff>
    </xdr:from>
    <xdr:to>
      <xdr:col>11</xdr:col>
      <xdr:colOff>447674</xdr:colOff>
      <xdr:row>50</xdr:row>
      <xdr:rowOff>114300</xdr:rowOff>
    </xdr:to>
    <xdr:graphicFrame macro="">
      <xdr:nvGraphicFramePr>
        <xdr:cNvPr id="2" name="Gráfico 1">
          <a:extLst>
            <a:ext uri="{FF2B5EF4-FFF2-40B4-BE49-F238E27FC236}">
              <a16:creationId xmlns:a16="http://schemas.microsoft.com/office/drawing/2014/main" id="{FDDD4F9E-BD67-4FD5-9B16-D7DF164B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3A99865A-B706-46DB-80B0-A2D3C5763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1E12B29D-9FE6-424C-A9F5-2F893C2B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18C5F939-6F05-47D0-BD8E-A0DE31703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176CC979-6CF0-452C-B548-E95095B03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A4B7F08-54B9-4FE5-AE4C-CFCAB15D4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200024</xdr:colOff>
      <xdr:row>5</xdr:row>
      <xdr:rowOff>114300</xdr:rowOff>
    </xdr:from>
    <xdr:to>
      <xdr:col>14</xdr:col>
      <xdr:colOff>628649</xdr:colOff>
      <xdr:row>23</xdr:row>
      <xdr:rowOff>19050</xdr:rowOff>
    </xdr:to>
    <xdr:graphicFrame macro="">
      <xdr:nvGraphicFramePr>
        <xdr:cNvPr id="2" name="Gráfico 1">
          <a:extLst>
            <a:ext uri="{FF2B5EF4-FFF2-40B4-BE49-F238E27FC236}">
              <a16:creationId xmlns:a16="http://schemas.microsoft.com/office/drawing/2014/main" id="{4A1BC026-769A-4FDA-B8E5-68ACCE2DA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005557F4-18D2-46EE-9052-2742AB0E3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E4CAE20E-A8CF-41F7-AF8D-A45E2303C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EFA5C8E3-CD07-4F1B-B322-EA11AE7C4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72545026-6FEA-4F2D-BE59-25C985F71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93655EE6-5C93-4135-87DB-F59FF21E3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36A2FD93-16A1-4E4F-9C16-040CA47CA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59BD8326-C479-45C2-BECE-4BB87D52D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78370EB8-7D54-4926-827B-DD582E58A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91D6C675-D02A-4A94-A671-983A3C1A8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C293365D-45AE-4415-A9BA-97F2EDC7C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bd_industria_bebidas_tabac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oberto.galindo\Documents\Inflacion\boletin_inflacion_graficasversion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berto.galindo\Documents\Inflacion\InflacionXEdoxObG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oberto.galindo\Documents\precio_gasolina\Precios_promedio_diarios_y_mensuales_en_estaciones_de_servicio_grafic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S/GRAF_ENOE_N_OCT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S/comparativoestatal-empleos_graficas_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S/EventPerma_grafic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roberto.galindo\Documents\patrones\Octubre-patrones-grafic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S/GRAF_IMAIEF_R-Excel%202020_0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S/GRAF_ENEC_R-Excel_2020_0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S/GRAF_EMIM_R-Excel_2020_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Boletin_remesa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S/GRAF_IMMEX_R-Excel_2020_0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S/BD_EMEC_9_20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D_Rastros_Sep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uarios\Magnolia\vehiculos%20hibridos\vehiculos%20hibridos%20macro\Venta%20Hibridos%20jun%20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berto.galindo\Documents\shf\indiceSHFGrafi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berto.galindo\Documents\IED\3erT20\IEDBoleti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ENOE_SERIE_T1_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berto.galindo\Documents\ICCJ\octubre\ICC%20a%20octubre%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infonavit%20septiembr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GRAF%20CONAVI%20septiembr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oberto.galindo\Documents\DS\GRAF%20CONAVI%20sept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iv"/>
      <sheetName val="T2iv"/>
      <sheetName val="F1iv"/>
      <sheetName val="F2iv"/>
      <sheetName val="F3iv"/>
      <sheetName val="F4iv"/>
      <sheetName val="F5iv"/>
      <sheetName val="F6iv"/>
      <sheetName val="F7iv"/>
      <sheetName val="F8iv"/>
      <sheetName val="Hoja8 (5)"/>
    </sheetNames>
    <sheetDataSet>
      <sheetData sheetId="0"/>
      <sheetData sheetId="1" refreshError="1"/>
      <sheetData sheetId="2" refreshError="1"/>
      <sheetData sheetId="3" refreshError="1"/>
      <sheetData sheetId="4">
        <row r="17">
          <cell r="B17" t="str">
            <v>Producción</v>
          </cell>
          <cell r="C17" t="str">
            <v>Variación</v>
          </cell>
        </row>
        <row r="18">
          <cell r="A18">
            <v>41640</v>
          </cell>
          <cell r="B18">
            <v>4470.6481717856359</v>
          </cell>
          <cell r="C18">
            <v>0.17478083055482421</v>
          </cell>
        </row>
        <row r="19">
          <cell r="A19">
            <v>41671</v>
          </cell>
          <cell r="B19">
            <v>4288.8744005842937</v>
          </cell>
          <cell r="C19">
            <v>6.6362437231815646E-2</v>
          </cell>
        </row>
        <row r="20">
          <cell r="A20">
            <v>41699</v>
          </cell>
          <cell r="B20">
            <v>5268.3657322479567</v>
          </cell>
          <cell r="C20">
            <v>0.31171737184486964</v>
          </cell>
        </row>
        <row r="21">
          <cell r="A21">
            <v>41730</v>
          </cell>
          <cell r="B21">
            <v>5448.1740343336342</v>
          </cell>
          <cell r="C21">
            <v>0.20415931794219774</v>
          </cell>
        </row>
        <row r="22">
          <cell r="A22">
            <v>41760</v>
          </cell>
          <cell r="B22">
            <v>5960.5137991677884</v>
          </cell>
          <cell r="C22">
            <v>0.29263477538404781</v>
          </cell>
        </row>
        <row r="23">
          <cell r="A23">
            <v>41791</v>
          </cell>
          <cell r="B23">
            <v>5742.2931706669924</v>
          </cell>
          <cell r="C23">
            <v>0.28938903332620852</v>
          </cell>
        </row>
        <row r="24">
          <cell r="A24">
            <v>41821</v>
          </cell>
          <cell r="B24">
            <v>5428.7241322902746</v>
          </cell>
          <cell r="C24">
            <v>0.13167285437031995</v>
          </cell>
        </row>
        <row r="25">
          <cell r="A25">
            <v>41852</v>
          </cell>
          <cell r="B25">
            <v>5229.3852362339785</v>
          </cell>
          <cell r="C25">
            <v>8.1311419918795411E-2</v>
          </cell>
        </row>
        <row r="26">
          <cell r="A26">
            <v>41883</v>
          </cell>
          <cell r="B26">
            <v>5757.2485552899043</v>
          </cell>
          <cell r="C26">
            <v>0.27303020372548409</v>
          </cell>
        </row>
        <row r="27">
          <cell r="A27">
            <v>41913</v>
          </cell>
          <cell r="B27">
            <v>6183.7626139309205</v>
          </cell>
          <cell r="C27">
            <v>0.19750742195802659</v>
          </cell>
        </row>
        <row r="28">
          <cell r="A28">
            <v>41944</v>
          </cell>
          <cell r="B28">
            <v>6033.7840219906957</v>
          </cell>
          <cell r="C28">
            <v>5.9434807171399567E-2</v>
          </cell>
        </row>
        <row r="29">
          <cell r="A29">
            <v>41974</v>
          </cell>
          <cell r="B29">
            <v>6226.0851499697737</v>
          </cell>
          <cell r="C29">
            <v>0.24854537192647747</v>
          </cell>
        </row>
        <row r="30">
          <cell r="A30">
            <v>42005</v>
          </cell>
          <cell r="B30">
            <v>4485.8491255084245</v>
          </cell>
          <cell r="C30">
            <v>3.4001677472010041E-3</v>
          </cell>
        </row>
        <row r="31">
          <cell r="A31">
            <v>42036</v>
          </cell>
          <cell r="B31">
            <v>4389.593263361332</v>
          </cell>
          <cell r="C31">
            <v>2.3483751998733499E-2</v>
          </cell>
        </row>
        <row r="32">
          <cell r="A32">
            <v>42064</v>
          </cell>
          <cell r="B32">
            <v>5392.460319798668</v>
          </cell>
          <cell r="C32">
            <v>2.3554664550170003E-2</v>
          </cell>
        </row>
        <row r="33">
          <cell r="A33">
            <v>42095</v>
          </cell>
          <cell r="B33">
            <v>5264.730447901602</v>
          </cell>
          <cell r="C33">
            <v>-3.3670654658973113E-2</v>
          </cell>
        </row>
        <row r="34">
          <cell r="A34">
            <v>42125</v>
          </cell>
          <cell r="B34">
            <v>5574.9729122240396</v>
          </cell>
          <cell r="C34">
            <v>-6.4682492136429293E-2</v>
          </cell>
        </row>
        <row r="35">
          <cell r="A35">
            <v>42156</v>
          </cell>
          <cell r="B35">
            <v>5673.9320618955499</v>
          </cell>
          <cell r="C35">
            <v>-1.1904844761435633E-2</v>
          </cell>
        </row>
        <row r="36">
          <cell r="A36">
            <v>42186</v>
          </cell>
          <cell r="B36">
            <v>5661.3784334087495</v>
          </cell>
          <cell r="C36">
            <v>4.2856165730477541E-2</v>
          </cell>
        </row>
        <row r="37">
          <cell r="A37">
            <v>42217</v>
          </cell>
          <cell r="B37">
            <v>5931.1998322885884</v>
          </cell>
          <cell r="C37">
            <v>0.13420594665541075</v>
          </cell>
        </row>
        <row r="38">
          <cell r="A38">
            <v>42248</v>
          </cell>
          <cell r="B38">
            <v>5880.0565515106391</v>
          </cell>
          <cell r="C38">
            <v>2.1331022109145479E-2</v>
          </cell>
        </row>
        <row r="39">
          <cell r="A39">
            <v>42278</v>
          </cell>
          <cell r="B39">
            <v>6143.1067526777861</v>
          </cell>
          <cell r="C39">
            <v>-6.5746154552479008E-3</v>
          </cell>
        </row>
        <row r="40">
          <cell r="A40">
            <v>42309</v>
          </cell>
          <cell r="B40">
            <v>6097.5885347573394</v>
          </cell>
          <cell r="C40">
            <v>1.0574543691670458E-2</v>
          </cell>
        </row>
        <row r="41">
          <cell r="A41">
            <v>42339</v>
          </cell>
          <cell r="B41">
            <v>5907.466644086172</v>
          </cell>
          <cell r="C41">
            <v>-5.1174774871999396E-2</v>
          </cell>
        </row>
        <row r="42">
          <cell r="A42">
            <v>42370</v>
          </cell>
          <cell r="B42">
            <v>4374.2978190176955</v>
          </cell>
          <cell r="C42">
            <v>-2.4867378141721585E-2</v>
          </cell>
        </row>
        <row r="43">
          <cell r="A43">
            <v>42401</v>
          </cell>
          <cell r="B43">
            <v>4633.1908623083082</v>
          </cell>
          <cell r="C43">
            <v>5.5494344084272007E-2</v>
          </cell>
        </row>
        <row r="44">
          <cell r="A44">
            <v>42430</v>
          </cell>
          <cell r="B44">
            <v>5464.3297051116933</v>
          </cell>
          <cell r="C44">
            <v>1.3327754132775631E-2</v>
          </cell>
        </row>
        <row r="45">
          <cell r="A45">
            <v>42461</v>
          </cell>
          <cell r="B45">
            <v>5447.1190093286223</v>
          </cell>
          <cell r="C45">
            <v>3.4643475716732285E-2</v>
          </cell>
        </row>
        <row r="46">
          <cell r="A46">
            <v>42491</v>
          </cell>
          <cell r="B46">
            <v>5785.4181871820338</v>
          </cell>
          <cell r="C46">
            <v>3.77482147933954E-2</v>
          </cell>
        </row>
        <row r="47">
          <cell r="A47">
            <v>42522</v>
          </cell>
          <cell r="B47">
            <v>5414.7902264741415</v>
          </cell>
          <cell r="C47">
            <v>-4.5672354302887817E-2</v>
          </cell>
        </row>
        <row r="48">
          <cell r="A48">
            <v>42552</v>
          </cell>
          <cell r="B48">
            <v>5328.1240469300828</v>
          </cell>
          <cell r="C48">
            <v>-5.8864531032244073E-2</v>
          </cell>
        </row>
        <row r="49">
          <cell r="A49">
            <v>42583</v>
          </cell>
          <cell r="B49">
            <v>5842.6093779035682</v>
          </cell>
          <cell r="C49">
            <v>-1.4936346252025877E-2</v>
          </cell>
        </row>
        <row r="50">
          <cell r="A50">
            <v>42614</v>
          </cell>
          <cell r="B50">
            <v>5658.9816932279473</v>
          </cell>
          <cell r="C50">
            <v>-3.7597403417131373E-2</v>
          </cell>
        </row>
        <row r="51">
          <cell r="A51">
            <v>42644</v>
          </cell>
          <cell r="B51">
            <v>6094.8426210221796</v>
          </cell>
          <cell r="C51">
            <v>-7.8566324172322181E-3</v>
          </cell>
        </row>
        <row r="52">
          <cell r="A52">
            <v>42675</v>
          </cell>
          <cell r="B52">
            <v>6439.5920174189987</v>
          </cell>
          <cell r="C52">
            <v>5.60883176541314E-2</v>
          </cell>
        </row>
        <row r="53">
          <cell r="A53">
            <v>42705</v>
          </cell>
          <cell r="B53">
            <v>5798.7917116847293</v>
          </cell>
          <cell r="C53">
            <v>-1.8396199072953656E-2</v>
          </cell>
        </row>
        <row r="54">
          <cell r="A54">
            <v>42736</v>
          </cell>
          <cell r="B54">
            <v>3929.0816352767065</v>
          </cell>
          <cell r="C54">
            <v>-0.10178003468473666</v>
          </cell>
        </row>
        <row r="55">
          <cell r="A55">
            <v>42767</v>
          </cell>
          <cell r="B55">
            <v>4952.0297933928177</v>
          </cell>
          <cell r="C55">
            <v>6.8816273829405861E-2</v>
          </cell>
        </row>
        <row r="56">
          <cell r="A56">
            <v>42795</v>
          </cell>
          <cell r="B56">
            <v>5727.0252146808834</v>
          </cell>
          <cell r="C56">
            <v>4.8074608185418873E-2</v>
          </cell>
        </row>
        <row r="57">
          <cell r="A57">
            <v>42826</v>
          </cell>
          <cell r="B57">
            <v>5190.1080014140052</v>
          </cell>
          <cell r="C57">
            <v>-4.7182925042479402E-2</v>
          </cell>
        </row>
        <row r="58">
          <cell r="A58">
            <v>42856</v>
          </cell>
          <cell r="B58">
            <v>5968.8938736948958</v>
          </cell>
          <cell r="C58">
            <v>3.1713470068484281E-2</v>
          </cell>
        </row>
        <row r="59">
          <cell r="A59">
            <v>42887</v>
          </cell>
          <cell r="B59">
            <v>5900.2094530095428</v>
          </cell>
          <cell r="C59">
            <v>8.9646912665623912E-2</v>
          </cell>
        </row>
        <row r="60">
          <cell r="A60">
            <v>42917</v>
          </cell>
          <cell r="B60">
            <v>5859.2313397792777</v>
          </cell>
          <cell r="C60">
            <v>9.9679978951541903E-2</v>
          </cell>
        </row>
        <row r="61">
          <cell r="A61">
            <v>42948</v>
          </cell>
          <cell r="B61">
            <v>6401.7059780610207</v>
          </cell>
          <cell r="C61">
            <v>9.5692962509512536E-2</v>
          </cell>
        </row>
        <row r="62">
          <cell r="A62">
            <v>42979</v>
          </cell>
          <cell r="B62">
            <v>6078.7414389947153</v>
          </cell>
          <cell r="C62">
            <v>7.4175844440191555E-2</v>
          </cell>
        </row>
        <row r="63">
          <cell r="A63">
            <v>43009</v>
          </cell>
          <cell r="B63">
            <v>6900.958874498041</v>
          </cell>
          <cell r="C63">
            <v>0.13226202932548664</v>
          </cell>
        </row>
        <row r="64">
          <cell r="A64">
            <v>43040</v>
          </cell>
          <cell r="B64">
            <v>6971.1827123418889</v>
          </cell>
          <cell r="C64">
            <v>8.2550368639029523E-2</v>
          </cell>
        </row>
        <row r="65">
          <cell r="A65">
            <v>43070</v>
          </cell>
          <cell r="B65">
            <v>6012.0408826686471</v>
          </cell>
          <cell r="C65">
            <v>3.6774759568310528E-2</v>
          </cell>
        </row>
        <row r="66">
          <cell r="A66">
            <v>43101</v>
          </cell>
          <cell r="B66">
            <v>4478.4024244317252</v>
          </cell>
          <cell r="C66">
            <v>0.13980895286649667</v>
          </cell>
        </row>
        <row r="67">
          <cell r="A67">
            <v>43132</v>
          </cell>
          <cell r="B67">
            <v>4759.5351844710985</v>
          </cell>
          <cell r="C67">
            <v>-3.8871860015574355E-2</v>
          </cell>
        </row>
        <row r="68">
          <cell r="A68">
            <v>43160</v>
          </cell>
          <cell r="B68">
            <v>6175.1384849161304</v>
          </cell>
          <cell r="C68">
            <v>7.8245381055165542E-2</v>
          </cell>
        </row>
        <row r="69">
          <cell r="A69">
            <v>43191</v>
          </cell>
          <cell r="B69">
            <v>6105.4911850910103</v>
          </cell>
          <cell r="C69">
            <v>0.17637073899572339</v>
          </cell>
        </row>
        <row r="70">
          <cell r="A70">
            <v>43221</v>
          </cell>
          <cell r="B70">
            <v>6328.0254052023301</v>
          </cell>
          <cell r="C70">
            <v>6.0167183251513046E-2</v>
          </cell>
        </row>
        <row r="71">
          <cell r="A71">
            <v>43252</v>
          </cell>
          <cell r="B71">
            <v>6071.8620148084383</v>
          </cell>
          <cell r="C71">
            <v>2.9092621739274016E-2</v>
          </cell>
        </row>
        <row r="72">
          <cell r="A72">
            <v>43282</v>
          </cell>
          <cell r="B72">
            <v>5824.5763263019362</v>
          </cell>
          <cell r="C72">
            <v>-5.9146006477100478E-3</v>
          </cell>
        </row>
        <row r="73">
          <cell r="A73">
            <v>43313</v>
          </cell>
          <cell r="B73">
            <v>6416.8470544110469</v>
          </cell>
          <cell r="C73">
            <v>2.3651627241106439E-3</v>
          </cell>
        </row>
        <row r="74">
          <cell r="A74">
            <v>43344</v>
          </cell>
          <cell r="B74">
            <v>6324.4388766350048</v>
          </cell>
          <cell r="C74">
            <v>4.041912953628149E-2</v>
          </cell>
        </row>
        <row r="75">
          <cell r="A75">
            <v>43374</v>
          </cell>
          <cell r="B75">
            <v>7002.5458049073377</v>
          </cell>
          <cell r="C75">
            <v>1.4720697841672886E-2</v>
          </cell>
        </row>
        <row r="76">
          <cell r="A76">
            <v>43405</v>
          </cell>
          <cell r="B76">
            <v>6874.5958165751645</v>
          </cell>
          <cell r="C76">
            <v>-1.3855166297065416E-2</v>
          </cell>
        </row>
        <row r="77">
          <cell r="A77">
            <v>43435</v>
          </cell>
          <cell r="B77">
            <v>5918.6309624929781</v>
          </cell>
          <cell r="C77">
            <v>-1.553713988288879E-2</v>
          </cell>
        </row>
        <row r="78">
          <cell r="A78">
            <v>43466</v>
          </cell>
          <cell r="B78">
            <v>5219.3701283088776</v>
          </cell>
          <cell r="C78">
            <v>0.16545357778363912</v>
          </cell>
        </row>
        <row r="79">
          <cell r="A79">
            <v>43497</v>
          </cell>
          <cell r="B79">
            <v>6397.682449741942</v>
          </cell>
          <cell r="C79">
            <v>0.34418219464279093</v>
          </cell>
        </row>
        <row r="80">
          <cell r="A80">
            <v>43525</v>
          </cell>
          <cell r="B80">
            <v>6409.4945241624237</v>
          </cell>
          <cell r="C80">
            <v>3.7951543891485084E-2</v>
          </cell>
        </row>
        <row r="81">
          <cell r="A81">
            <v>43556</v>
          </cell>
          <cell r="B81">
            <v>6687.61153336803</v>
          </cell>
          <cell r="C81">
            <v>9.5343737404534876E-2</v>
          </cell>
        </row>
        <row r="82">
          <cell r="A82">
            <v>43586</v>
          </cell>
          <cell r="B82">
            <v>7188.5668549366628</v>
          </cell>
          <cell r="C82">
            <v>0.13598893724839875</v>
          </cell>
        </row>
        <row r="83">
          <cell r="A83">
            <v>43617</v>
          </cell>
          <cell r="B83">
            <v>7386.7007520891775</v>
          </cell>
          <cell r="C83">
            <v>0.21654621499533883</v>
          </cell>
        </row>
        <row r="84">
          <cell r="A84">
            <v>43647</v>
          </cell>
          <cell r="B84">
            <v>7312.9470000000001</v>
          </cell>
          <cell r="C84">
            <v>0.25553286459258073</v>
          </cell>
        </row>
        <row r="85">
          <cell r="A85">
            <v>43678</v>
          </cell>
          <cell r="B85">
            <v>7028.6037068512096</v>
          </cell>
          <cell r="C85">
            <v>9.5336018959596536E-2</v>
          </cell>
        </row>
        <row r="86">
          <cell r="A86">
            <v>43709</v>
          </cell>
          <cell r="B86">
            <v>7341.439829910596</v>
          </cell>
          <cell r="C86">
            <v>0.16080493038406896</v>
          </cell>
        </row>
        <row r="87">
          <cell r="A87">
            <v>43739</v>
          </cell>
          <cell r="B87">
            <v>8560.5968982149952</v>
          </cell>
          <cell r="C87">
            <v>0.22249780818510115</v>
          </cell>
        </row>
        <row r="88">
          <cell r="A88">
            <v>43770</v>
          </cell>
          <cell r="B88">
            <v>7725.9216295758642</v>
          </cell>
          <cell r="C88">
            <v>0.1238364895501332</v>
          </cell>
        </row>
        <row r="89">
          <cell r="A89">
            <v>43800</v>
          </cell>
          <cell r="B89">
            <v>6630.2553490327055</v>
          </cell>
          <cell r="C89">
            <v>0.12023462706990351</v>
          </cell>
        </row>
        <row r="90">
          <cell r="A90">
            <v>43831</v>
          </cell>
          <cell r="B90">
            <v>5472.9472923236726</v>
          </cell>
          <cell r="C90">
            <v>4.8583863144604438E-2</v>
          </cell>
        </row>
        <row r="91">
          <cell r="A91">
            <v>43862</v>
          </cell>
          <cell r="B91">
            <v>6016.2811824415912</v>
          </cell>
          <cell r="C91">
            <v>-5.9615535828249036E-2</v>
          </cell>
        </row>
        <row r="92">
          <cell r="A92">
            <v>43891</v>
          </cell>
          <cell r="B92">
            <v>6256.1231726580118</v>
          </cell>
          <cell r="C92">
            <v>-2.3928774870816211E-2</v>
          </cell>
        </row>
        <row r="93">
          <cell r="A93">
            <v>43922</v>
          </cell>
          <cell r="B93">
            <v>5042.9247146448406</v>
          </cell>
          <cell r="C93">
            <v>-0.24593037596711131</v>
          </cell>
        </row>
        <row r="94">
          <cell r="A94">
            <v>43952</v>
          </cell>
          <cell r="B94">
            <v>4542.5915653794464</v>
          </cell>
          <cell r="C94">
            <v>-0.36808105745585773</v>
          </cell>
        </row>
        <row r="95">
          <cell r="A95">
            <v>43983</v>
          </cell>
          <cell r="B95">
            <v>5514.7080275462986</v>
          </cell>
          <cell r="C95">
            <v>-0.25342744851460564</v>
          </cell>
        </row>
        <row r="96">
          <cell r="A96">
            <v>44013</v>
          </cell>
          <cell r="B96">
            <v>6921.2953289206389</v>
          </cell>
          <cell r="C96">
            <v>-5.3555929104827538E-2</v>
          </cell>
        </row>
        <row r="97">
          <cell r="A97">
            <v>44044</v>
          </cell>
          <cell r="B97">
            <v>6396.1284091542966</v>
          </cell>
          <cell r="C97">
            <v>-8.9985909588329846E-2</v>
          </cell>
        </row>
        <row r="98">
          <cell r="A98">
            <v>44075</v>
          </cell>
          <cell r="B98">
            <v>6695.5139193595942</v>
          </cell>
          <cell r="C98">
            <v>-8.7983546213831448E-2</v>
          </cell>
        </row>
      </sheetData>
      <sheetData sheetId="5">
        <row r="17">
          <cell r="B17" t="str">
            <v>Ventas</v>
          </cell>
          <cell r="C17" t="str">
            <v>Variación</v>
          </cell>
        </row>
        <row r="18">
          <cell r="A18">
            <v>41640</v>
          </cell>
          <cell r="B18">
            <v>5407.9332409781573</v>
          </cell>
          <cell r="C18">
            <v>0.19841167566722223</v>
          </cell>
        </row>
        <row r="19">
          <cell r="A19">
            <v>41671</v>
          </cell>
          <cell r="B19">
            <v>4090.0578159920105</v>
          </cell>
          <cell r="C19">
            <v>0.16197314409487282</v>
          </cell>
        </row>
        <row r="20">
          <cell r="A20">
            <v>41699</v>
          </cell>
          <cell r="B20">
            <v>5241.0649303954042</v>
          </cell>
          <cell r="C20">
            <v>0.35286714876073116</v>
          </cell>
        </row>
        <row r="21">
          <cell r="A21">
            <v>41730</v>
          </cell>
          <cell r="B21">
            <v>5481.879205026652</v>
          </cell>
          <cell r="C21">
            <v>0.19708813021750057</v>
          </cell>
        </row>
        <row r="22">
          <cell r="A22">
            <v>41760</v>
          </cell>
          <cell r="B22">
            <v>5960.8498508300827</v>
          </cell>
          <cell r="C22">
            <v>0.29133797255287808</v>
          </cell>
        </row>
        <row r="23">
          <cell r="A23">
            <v>41791</v>
          </cell>
          <cell r="B23">
            <v>5740.1030716845053</v>
          </cell>
          <cell r="C23">
            <v>0.28737669340005878</v>
          </cell>
        </row>
        <row r="24">
          <cell r="A24">
            <v>41821</v>
          </cell>
          <cell r="B24">
            <v>5339.9494981741063</v>
          </cell>
          <cell r="C24">
            <v>0.13427961504632169</v>
          </cell>
        </row>
        <row r="25">
          <cell r="A25">
            <v>41852</v>
          </cell>
          <cell r="B25">
            <v>5093.3711195707037</v>
          </cell>
          <cell r="C25">
            <v>8.2674769398650094E-2</v>
          </cell>
        </row>
        <row r="26">
          <cell r="A26">
            <v>41883</v>
          </cell>
          <cell r="B26">
            <v>5574.3483878345723</v>
          </cell>
          <cell r="C26">
            <v>0.27887568330876156</v>
          </cell>
        </row>
        <row r="27">
          <cell r="A27">
            <v>41913</v>
          </cell>
          <cell r="B27">
            <v>6043.06452588103</v>
          </cell>
          <cell r="C27">
            <v>0.19318840787644329</v>
          </cell>
        </row>
        <row r="28">
          <cell r="A28">
            <v>41944</v>
          </cell>
          <cell r="B28">
            <v>5885.7013422053742</v>
          </cell>
          <cell r="C28">
            <v>7.6382032748875409E-2</v>
          </cell>
        </row>
        <row r="29">
          <cell r="A29">
            <v>41974</v>
          </cell>
          <cell r="B29">
            <v>6051.6124086820701</v>
          </cell>
          <cell r="C29">
            <v>0.1323722816594731</v>
          </cell>
        </row>
        <row r="30">
          <cell r="A30">
            <v>42005</v>
          </cell>
          <cell r="B30">
            <v>4895.1707836481419</v>
          </cell>
          <cell r="C30">
            <v>-9.4816713609665371E-2</v>
          </cell>
        </row>
        <row r="31">
          <cell r="A31">
            <v>42036</v>
          </cell>
          <cell r="B31">
            <v>4108.0497134985153</v>
          </cell>
          <cell r="C31">
            <v>4.3989347622806077E-3</v>
          </cell>
        </row>
        <row r="32">
          <cell r="A32">
            <v>42064</v>
          </cell>
          <cell r="B32">
            <v>5319.3371009036782</v>
          </cell>
          <cell r="C32">
            <v>1.4934401986576591E-2</v>
          </cell>
        </row>
        <row r="33">
          <cell r="A33">
            <v>42095</v>
          </cell>
          <cell r="B33">
            <v>5299.13859509345</v>
          </cell>
          <cell r="C33">
            <v>-3.33353952355675E-2</v>
          </cell>
        </row>
        <row r="34">
          <cell r="A34">
            <v>42125</v>
          </cell>
          <cell r="B34">
            <v>5566.2693568041823</v>
          </cell>
          <cell r="C34">
            <v>-6.6195341922754988E-2</v>
          </cell>
        </row>
        <row r="35">
          <cell r="A35">
            <v>42156</v>
          </cell>
          <cell r="B35">
            <v>5661.8160867960705</v>
          </cell>
          <cell r="C35">
            <v>-1.3638602636704997E-2</v>
          </cell>
        </row>
        <row r="36">
          <cell r="A36">
            <v>42186</v>
          </cell>
          <cell r="B36">
            <v>5645.6133975002922</v>
          </cell>
          <cell r="C36">
            <v>5.724097192879854E-2</v>
          </cell>
        </row>
        <row r="37">
          <cell r="A37">
            <v>42217</v>
          </cell>
          <cell r="B37">
            <v>5810.0444505442065</v>
          </cell>
          <cell r="C37">
            <v>0.14070707084739345</v>
          </cell>
        </row>
        <row r="38">
          <cell r="A38">
            <v>42248</v>
          </cell>
          <cell r="B38">
            <v>5748.9151640620657</v>
          </cell>
          <cell r="C38">
            <v>3.1316086487968166E-2</v>
          </cell>
        </row>
        <row r="39">
          <cell r="A39">
            <v>42278</v>
          </cell>
          <cell r="B39">
            <v>5998.5795171737282</v>
          </cell>
          <cell r="C39">
            <v>-7.3613327338774865E-3</v>
          </cell>
        </row>
        <row r="40">
          <cell r="A40">
            <v>42309</v>
          </cell>
          <cell r="B40">
            <v>5949.9177724044102</v>
          </cell>
          <cell r="C40">
            <v>1.0910582522859395E-2</v>
          </cell>
        </row>
        <row r="41">
          <cell r="A41">
            <v>42339</v>
          </cell>
          <cell r="B41">
            <v>5772.7138361760281</v>
          </cell>
          <cell r="C41">
            <v>-4.6086654873321767E-2</v>
          </cell>
        </row>
        <row r="42">
          <cell r="A42">
            <v>42370</v>
          </cell>
          <cell r="B42">
            <v>4773.542150798924</v>
          </cell>
          <cell r="C42">
            <v>-2.4846657700995211E-2</v>
          </cell>
        </row>
        <row r="43">
          <cell r="A43">
            <v>42401</v>
          </cell>
          <cell r="B43">
            <v>4380.5767439532328</v>
          </cell>
          <cell r="C43">
            <v>6.6339759608855089E-2</v>
          </cell>
        </row>
        <row r="44">
          <cell r="A44">
            <v>42430</v>
          </cell>
          <cell r="B44">
            <v>5394.3729066149926</v>
          </cell>
          <cell r="C44">
            <v>1.4106232466178339E-2</v>
          </cell>
        </row>
        <row r="45">
          <cell r="A45">
            <v>42461</v>
          </cell>
          <cell r="B45">
            <v>5406.4934530136779</v>
          </cell>
          <cell r="C45">
            <v>2.025892623748874E-2</v>
          </cell>
        </row>
        <row r="46">
          <cell r="A46">
            <v>42491</v>
          </cell>
          <cell r="B46">
            <v>5763.0310482628229</v>
          </cell>
          <cell r="C46">
            <v>3.5348934599817743E-2</v>
          </cell>
        </row>
        <row r="47">
          <cell r="A47">
            <v>42522</v>
          </cell>
          <cell r="B47">
            <v>5397.9807319122428</v>
          </cell>
          <cell r="C47">
            <v>-4.6599068362379079E-2</v>
          </cell>
        </row>
        <row r="48">
          <cell r="A48">
            <v>42552</v>
          </cell>
          <cell r="B48">
            <v>5365.6155206120875</v>
          </cell>
          <cell r="C48">
            <v>-4.9595651911301497E-2</v>
          </cell>
        </row>
        <row r="49">
          <cell r="A49">
            <v>42583</v>
          </cell>
          <cell r="B49">
            <v>5761.7534146285152</v>
          </cell>
          <cell r="C49">
            <v>-8.3116465505127125E-3</v>
          </cell>
        </row>
        <row r="50">
          <cell r="A50">
            <v>42614</v>
          </cell>
          <cell r="B50">
            <v>5577.4879784129689</v>
          </cell>
          <cell r="C50">
            <v>-2.9819049465320321E-2</v>
          </cell>
        </row>
        <row r="51">
          <cell r="A51">
            <v>42644</v>
          </cell>
          <cell r="B51">
            <v>5951.8170694755299</v>
          </cell>
          <cell r="C51">
            <v>-7.795586865910328E-3</v>
          </cell>
        </row>
        <row r="52">
          <cell r="A52">
            <v>42675</v>
          </cell>
          <cell r="B52">
            <v>6348.8681372291994</v>
          </cell>
          <cell r="C52">
            <v>6.7051408117791533E-2</v>
          </cell>
        </row>
        <row r="53">
          <cell r="A53">
            <v>42705</v>
          </cell>
          <cell r="B53">
            <v>5717.943156017207</v>
          </cell>
          <cell r="C53">
            <v>-9.4878564420754919E-3</v>
          </cell>
        </row>
        <row r="54">
          <cell r="A54">
            <v>42736</v>
          </cell>
          <cell r="B54">
            <v>4260.0740320893865</v>
          </cell>
          <cell r="C54">
            <v>-0.10756543097112925</v>
          </cell>
        </row>
        <row r="55">
          <cell r="A55">
            <v>42767</v>
          </cell>
          <cell r="B55">
            <v>4763.907915964608</v>
          </cell>
          <cell r="C55">
            <v>8.7507009788268114E-2</v>
          </cell>
        </row>
        <row r="56">
          <cell r="A56">
            <v>42795</v>
          </cell>
          <cell r="B56">
            <v>5689.276721884743</v>
          </cell>
          <cell r="C56">
            <v>5.466878548720959E-2</v>
          </cell>
        </row>
        <row r="57">
          <cell r="A57">
            <v>42826</v>
          </cell>
          <cell r="B57">
            <v>5206.0785241695467</v>
          </cell>
          <cell r="C57">
            <v>-3.7069300200930855E-2</v>
          </cell>
        </row>
        <row r="58">
          <cell r="A58">
            <v>42856</v>
          </cell>
          <cell r="B58">
            <v>6007.2556333236262</v>
          </cell>
          <cell r="C58">
            <v>4.2377801371453833E-2</v>
          </cell>
        </row>
        <row r="59">
          <cell r="A59">
            <v>42887</v>
          </cell>
          <cell r="B59">
            <v>5941.908410996255</v>
          </cell>
          <cell r="C59">
            <v>0.10076502790541177</v>
          </cell>
        </row>
        <row r="60">
          <cell r="A60">
            <v>42917</v>
          </cell>
          <cell r="B60">
            <v>5961.7111246846162</v>
          </cell>
          <cell r="C60">
            <v>0.1110954748402339</v>
          </cell>
        </row>
        <row r="61">
          <cell r="A61">
            <v>42948</v>
          </cell>
          <cell r="B61">
            <v>6410.0061794423809</v>
          </cell>
          <cell r="C61">
            <v>0.112509633468176</v>
          </cell>
        </row>
        <row r="62">
          <cell r="A62">
            <v>42979</v>
          </cell>
          <cell r="B62">
            <v>6045.4128762710734</v>
          </cell>
          <cell r="C62">
            <v>8.3895276810842884E-2</v>
          </cell>
        </row>
        <row r="63">
          <cell r="A63">
            <v>43009</v>
          </cell>
          <cell r="B63">
            <v>6818.8650308312972</v>
          </cell>
          <cell r="C63">
            <v>0.14567785791040297</v>
          </cell>
        </row>
        <row r="64">
          <cell r="A64">
            <v>43040</v>
          </cell>
          <cell r="B64">
            <v>6948.5879041338358</v>
          </cell>
          <cell r="C64">
            <v>9.4460895066938444E-2</v>
          </cell>
        </row>
        <row r="65">
          <cell r="A65">
            <v>43070</v>
          </cell>
          <cell r="B65">
            <v>5995.9127764016503</v>
          </cell>
          <cell r="C65">
            <v>4.8613568340903385E-2</v>
          </cell>
        </row>
        <row r="66">
          <cell r="A66">
            <v>43101</v>
          </cell>
          <cell r="B66">
            <v>4834.9371542206936</v>
          </cell>
          <cell r="C66">
            <v>0.13494204978624774</v>
          </cell>
        </row>
        <row r="67">
          <cell r="A67">
            <v>43132</v>
          </cell>
          <cell r="B67">
            <v>4591.0714148844045</v>
          </cell>
          <cell r="C67">
            <v>-3.6280403426985047E-2</v>
          </cell>
        </row>
        <row r="68">
          <cell r="A68">
            <v>43160</v>
          </cell>
          <cell r="B68">
            <v>6160.7025305365696</v>
          </cell>
          <cell r="C68">
            <v>8.2862168900733793E-2</v>
          </cell>
        </row>
        <row r="69">
          <cell r="A69">
            <v>43191</v>
          </cell>
          <cell r="B69">
            <v>6146.7649327915287</v>
          </cell>
          <cell r="C69">
            <v>0.18069001538389909</v>
          </cell>
        </row>
        <row r="70">
          <cell r="A70">
            <v>43221</v>
          </cell>
          <cell r="B70">
            <v>6394.2814845435778</v>
          </cell>
          <cell r="C70">
            <v>6.4426399481492078E-2</v>
          </cell>
        </row>
        <row r="71">
          <cell r="A71">
            <v>43252</v>
          </cell>
          <cell r="B71">
            <v>6076.4634405129827</v>
          </cell>
          <cell r="C71">
            <v>2.2645086428413563E-2</v>
          </cell>
        </row>
        <row r="72">
          <cell r="A72">
            <v>43282</v>
          </cell>
          <cell r="B72">
            <v>5975.5375955286709</v>
          </cell>
          <cell r="C72">
            <v>2.3192118093085488E-3</v>
          </cell>
        </row>
        <row r="73">
          <cell r="A73">
            <v>43313</v>
          </cell>
          <cell r="B73">
            <v>6407.9292677392687</v>
          </cell>
          <cell r="C73">
            <v>-3.2401087377624771E-4</v>
          </cell>
        </row>
        <row r="74">
          <cell r="A74">
            <v>43344</v>
          </cell>
          <cell r="B74">
            <v>6277.2261278325905</v>
          </cell>
          <cell r="C74">
            <v>3.8345313431181881E-2</v>
          </cell>
        </row>
        <row r="75">
          <cell r="A75">
            <v>43374</v>
          </cell>
          <cell r="B75">
            <v>6914.4869893360983</v>
          </cell>
          <cell r="C75">
            <v>1.4023148731123031E-2</v>
          </cell>
        </row>
        <row r="76">
          <cell r="A76">
            <v>43405</v>
          </cell>
          <cell r="B76">
            <v>6845.1474774469898</v>
          </cell>
          <cell r="C76">
            <v>-1.4886539267252769E-2</v>
          </cell>
        </row>
        <row r="77">
          <cell r="A77">
            <v>43435</v>
          </cell>
          <cell r="B77">
            <v>5897.7263162600602</v>
          </cell>
          <cell r="C77">
            <v>-1.6375565122966156E-2</v>
          </cell>
        </row>
        <row r="78">
          <cell r="A78">
            <v>43466</v>
          </cell>
          <cell r="B78">
            <v>5472.3076097766716</v>
          </cell>
          <cell r="C78">
            <v>0.13182600625937418</v>
          </cell>
        </row>
        <row r="79">
          <cell r="A79">
            <v>43497</v>
          </cell>
          <cell r="B79">
            <v>6166.7481485517337</v>
          </cell>
          <cell r="C79">
            <v>0.34320457934044185</v>
          </cell>
        </row>
        <row r="80">
          <cell r="A80">
            <v>43525</v>
          </cell>
          <cell r="B80">
            <v>6317.9999285578697</v>
          </cell>
          <cell r="C80">
            <v>2.5532379991020305E-2</v>
          </cell>
        </row>
        <row r="81">
          <cell r="A81">
            <v>43556</v>
          </cell>
          <cell r="B81">
            <v>6601.2735516606617</v>
          </cell>
          <cell r="C81">
            <v>7.3942736356231498E-2</v>
          </cell>
        </row>
        <row r="82">
          <cell r="A82">
            <v>43586</v>
          </cell>
          <cell r="B82">
            <v>7168.973842637165</v>
          </cell>
          <cell r="C82">
            <v>0.12115393417793596</v>
          </cell>
        </row>
        <row r="83">
          <cell r="A83">
            <v>43617</v>
          </cell>
          <cell r="B83">
            <v>7532.0245336959288</v>
          </cell>
          <cell r="C83">
            <v>0.23954082953555395</v>
          </cell>
        </row>
        <row r="84">
          <cell r="A84">
            <v>43647</v>
          </cell>
          <cell r="B84">
            <v>7445.2060000000001</v>
          </cell>
          <cell r="C84">
            <v>0.24594747852829868</v>
          </cell>
        </row>
        <row r="85">
          <cell r="A85">
            <v>43678</v>
          </cell>
          <cell r="B85">
            <v>7086.6250827757885</v>
          </cell>
          <cell r="C85">
            <v>0.1059149979156941</v>
          </cell>
        </row>
        <row r="86">
          <cell r="A86">
            <v>43709</v>
          </cell>
          <cell r="B86">
            <v>7365.6771481397445</v>
          </cell>
          <cell r="C86">
            <v>0.17339681543111399</v>
          </cell>
        </row>
        <row r="87">
          <cell r="A87">
            <v>43739</v>
          </cell>
          <cell r="B87">
            <v>8571.3062372194345</v>
          </cell>
          <cell r="C87">
            <v>0.23961564327745122</v>
          </cell>
        </row>
        <row r="88">
          <cell r="A88">
            <v>43770</v>
          </cell>
          <cell r="B88">
            <v>7740.9693058261309</v>
          </cell>
          <cell r="C88">
            <v>0.13086961695575514</v>
          </cell>
        </row>
        <row r="89">
          <cell r="A89">
            <v>43800</v>
          </cell>
          <cell r="B89">
            <v>6660.8631116164388</v>
          </cell>
          <cell r="C89">
            <v>0.12939508455189022</v>
          </cell>
        </row>
        <row r="90">
          <cell r="A90">
            <v>43831</v>
          </cell>
          <cell r="B90">
            <v>5465.4926631056769</v>
          </cell>
          <cell r="C90">
            <v>-1.2453515330204197E-3</v>
          </cell>
        </row>
        <row r="91">
          <cell r="A91">
            <v>43862</v>
          </cell>
          <cell r="B91">
            <v>5790.4154591106808</v>
          </cell>
          <cell r="C91">
            <v>-6.1026116256983023E-2</v>
          </cell>
        </row>
        <row r="92">
          <cell r="A92">
            <v>43891</v>
          </cell>
          <cell r="B92">
            <v>6220.996640277709</v>
          </cell>
          <cell r="C92">
            <v>-1.5353480433213988E-2</v>
          </cell>
        </row>
        <row r="93">
          <cell r="A93">
            <v>43922</v>
          </cell>
          <cell r="B93">
            <v>5297.6116863913858</v>
          </cell>
          <cell r="C93">
            <v>-0.19748641759305943</v>
          </cell>
        </row>
        <row r="94">
          <cell r="A94">
            <v>43952</v>
          </cell>
          <cell r="B94">
            <v>4686.483741366209</v>
          </cell>
          <cell r="C94">
            <v>-0.34628248836764508</v>
          </cell>
        </row>
        <row r="95">
          <cell r="A95">
            <v>43983</v>
          </cell>
          <cell r="B95">
            <v>5689.5280629894141</v>
          </cell>
          <cell r="C95">
            <v>-0.24462167674358468</v>
          </cell>
        </row>
        <row r="96">
          <cell r="A96">
            <v>44013</v>
          </cell>
          <cell r="B96">
            <v>6980.2149606560861</v>
          </cell>
          <cell r="C96">
            <v>-6.2455093834061011E-2</v>
          </cell>
        </row>
        <row r="97">
          <cell r="A97">
            <v>44044</v>
          </cell>
          <cell r="B97">
            <v>6153.9466744911106</v>
          </cell>
          <cell r="C97">
            <v>-0.13161108389260992</v>
          </cell>
        </row>
        <row r="98">
          <cell r="A98">
            <v>44075</v>
          </cell>
          <cell r="B98">
            <v>6630.0815662137347</v>
          </cell>
          <cell r="C98">
            <v>-9.9868018531302283E-2</v>
          </cell>
        </row>
      </sheetData>
      <sheetData sheetId="6">
        <row r="17">
          <cell r="B17" t="str">
            <v>Personal ocupado total</v>
          </cell>
          <cell r="C17" t="str">
            <v>Variación</v>
          </cell>
        </row>
        <row r="18">
          <cell r="A18">
            <v>41640</v>
          </cell>
          <cell r="B18">
            <v>12.583</v>
          </cell>
          <cell r="C18">
            <v>-0.11213542080584912</v>
          </cell>
        </row>
        <row r="19">
          <cell r="A19">
            <v>41671</v>
          </cell>
          <cell r="B19">
            <v>12.52</v>
          </cell>
          <cell r="C19">
            <v>-0.12412140575079875</v>
          </cell>
        </row>
        <row r="20">
          <cell r="A20">
            <v>41699</v>
          </cell>
          <cell r="B20">
            <v>12.510999999999999</v>
          </cell>
          <cell r="C20">
            <v>-0.11917512588921761</v>
          </cell>
        </row>
        <row r="21">
          <cell r="A21">
            <v>41730</v>
          </cell>
          <cell r="B21">
            <v>12.537000000000001</v>
          </cell>
          <cell r="C21">
            <v>-0.1063252771795484</v>
          </cell>
        </row>
        <row r="22">
          <cell r="A22">
            <v>41760</v>
          </cell>
          <cell r="B22">
            <v>12.672000000000001</v>
          </cell>
          <cell r="C22">
            <v>-9.4539141414141298E-2</v>
          </cell>
        </row>
        <row r="23">
          <cell r="A23">
            <v>41791</v>
          </cell>
          <cell r="B23">
            <v>12.736000000000001</v>
          </cell>
          <cell r="C23">
            <v>-7.9302763819095456E-2</v>
          </cell>
        </row>
        <row r="24">
          <cell r="A24">
            <v>41821</v>
          </cell>
          <cell r="B24">
            <v>12.659000000000001</v>
          </cell>
          <cell r="C24">
            <v>-7.5598388498301514E-2</v>
          </cell>
        </row>
        <row r="25">
          <cell r="A25">
            <v>41852</v>
          </cell>
          <cell r="B25">
            <v>12.61</v>
          </cell>
          <cell r="C25">
            <v>-8.0888183980967601E-2</v>
          </cell>
        </row>
        <row r="26">
          <cell r="A26">
            <v>41883</v>
          </cell>
          <cell r="B26">
            <v>12.499000000000001</v>
          </cell>
          <cell r="C26">
            <v>-7.9526362108968698E-2</v>
          </cell>
        </row>
        <row r="27">
          <cell r="A27">
            <v>41913</v>
          </cell>
          <cell r="B27">
            <v>12.266999999999999</v>
          </cell>
          <cell r="C27">
            <v>-6.8231841526045472E-2</v>
          </cell>
        </row>
        <row r="28">
          <cell r="A28">
            <v>41944</v>
          </cell>
          <cell r="B28">
            <v>12.516999999999999</v>
          </cell>
          <cell r="C28">
            <v>-4.3700567228569194E-2</v>
          </cell>
        </row>
        <row r="29">
          <cell r="A29">
            <v>41974</v>
          </cell>
          <cell r="B29">
            <v>12.212999999999999</v>
          </cell>
          <cell r="C29">
            <v>-3.2751985589137282E-4</v>
          </cell>
        </row>
        <row r="30">
          <cell r="A30">
            <v>42005</v>
          </cell>
          <cell r="B30">
            <v>12.401999999999999</v>
          </cell>
          <cell r="C30">
            <v>-1.459442025479769E-2</v>
          </cell>
        </row>
        <row r="31">
          <cell r="A31">
            <v>42036</v>
          </cell>
          <cell r="B31">
            <v>12.106999999999999</v>
          </cell>
          <cell r="C31">
            <v>-3.411249690261834E-2</v>
          </cell>
        </row>
        <row r="32">
          <cell r="A32">
            <v>42064</v>
          </cell>
          <cell r="B32">
            <v>12.391999999999999</v>
          </cell>
          <cell r="C32">
            <v>-9.6029696578437528E-3</v>
          </cell>
        </row>
        <row r="33">
          <cell r="A33">
            <v>42095</v>
          </cell>
          <cell r="B33">
            <v>12.46</v>
          </cell>
          <cell r="C33">
            <v>-6.1797752808988729E-3</v>
          </cell>
        </row>
        <row r="34">
          <cell r="A34">
            <v>42125</v>
          </cell>
          <cell r="B34">
            <v>12.666</v>
          </cell>
          <cell r="C34">
            <v>-4.7370914258646987E-4</v>
          </cell>
        </row>
        <row r="35">
          <cell r="A35">
            <v>42156</v>
          </cell>
          <cell r="B35">
            <v>12.569000000000001</v>
          </cell>
          <cell r="C35">
            <v>-1.3286657649773236E-2</v>
          </cell>
        </row>
        <row r="36">
          <cell r="A36">
            <v>42186</v>
          </cell>
          <cell r="B36">
            <v>12.523999999999999</v>
          </cell>
          <cell r="C36">
            <v>-1.0779303736825421E-2</v>
          </cell>
        </row>
        <row r="37">
          <cell r="A37">
            <v>42217</v>
          </cell>
          <cell r="B37">
            <v>12.734</v>
          </cell>
          <cell r="C37">
            <v>9.737710067535774E-3</v>
          </cell>
        </row>
        <row r="38">
          <cell r="A38">
            <v>42248</v>
          </cell>
          <cell r="B38">
            <v>12.516999999999999</v>
          </cell>
          <cell r="C38">
            <v>1.4380442598065756E-3</v>
          </cell>
        </row>
        <row r="39">
          <cell r="A39">
            <v>42278</v>
          </cell>
          <cell r="B39">
            <v>12.481</v>
          </cell>
          <cell r="C39">
            <v>1.714606201426171E-2</v>
          </cell>
        </row>
        <row r="40">
          <cell r="A40">
            <v>42309</v>
          </cell>
          <cell r="B40">
            <v>12.72</v>
          </cell>
          <cell r="C40">
            <v>1.595911949685544E-2</v>
          </cell>
        </row>
        <row r="41">
          <cell r="A41">
            <v>42339</v>
          </cell>
          <cell r="B41">
            <v>12.651999999999999</v>
          </cell>
          <cell r="C41">
            <v>3.4698071451153972E-2</v>
          </cell>
        </row>
        <row r="42">
          <cell r="A42">
            <v>42370</v>
          </cell>
          <cell r="B42">
            <v>12.708</v>
          </cell>
          <cell r="C42">
            <v>2.4079320113314522E-2</v>
          </cell>
        </row>
        <row r="43">
          <cell r="A43">
            <v>42401</v>
          </cell>
          <cell r="B43">
            <v>12.976000000000001</v>
          </cell>
          <cell r="C43">
            <v>6.6969790382244251E-2</v>
          </cell>
        </row>
        <row r="44">
          <cell r="A44">
            <v>42430</v>
          </cell>
          <cell r="B44">
            <v>13.054</v>
          </cell>
          <cell r="C44">
            <v>5.071242531024979E-2</v>
          </cell>
        </row>
        <row r="45">
          <cell r="A45">
            <v>42461</v>
          </cell>
          <cell r="B45">
            <v>13.164</v>
          </cell>
          <cell r="C45">
            <v>5.3479185657854672E-2</v>
          </cell>
        </row>
        <row r="46">
          <cell r="A46">
            <v>42491</v>
          </cell>
          <cell r="B46">
            <v>13.218999999999999</v>
          </cell>
          <cell r="C46">
            <v>4.1833724184885325E-2</v>
          </cell>
        </row>
        <row r="47">
          <cell r="A47">
            <v>42522</v>
          </cell>
          <cell r="B47">
            <v>13.436</v>
          </cell>
          <cell r="C47">
            <v>6.4528133373027624E-2</v>
          </cell>
        </row>
        <row r="48">
          <cell r="A48">
            <v>42552</v>
          </cell>
          <cell r="B48">
            <v>13.396000000000001</v>
          </cell>
          <cell r="C48">
            <v>6.5094057927739743E-2</v>
          </cell>
        </row>
        <row r="49">
          <cell r="A49">
            <v>42583</v>
          </cell>
          <cell r="B49">
            <v>13.477</v>
          </cell>
          <cell r="C49">
            <v>5.5130963864361525E-2</v>
          </cell>
        </row>
        <row r="50">
          <cell r="A50">
            <v>42614</v>
          </cell>
          <cell r="B50">
            <v>13.528</v>
          </cell>
          <cell r="C50">
            <v>7.4733885274985284E-2</v>
          </cell>
        </row>
        <row r="51">
          <cell r="A51">
            <v>42644</v>
          </cell>
          <cell r="B51">
            <v>13.725</v>
          </cell>
          <cell r="C51">
            <v>9.0637522768670292E-2</v>
          </cell>
        </row>
        <row r="52">
          <cell r="A52">
            <v>42675</v>
          </cell>
          <cell r="B52">
            <v>13.648</v>
          </cell>
          <cell r="C52">
            <v>6.7995310668229711E-2</v>
          </cell>
        </row>
        <row r="53">
          <cell r="A53">
            <v>42705</v>
          </cell>
          <cell r="B53">
            <v>13.569000000000001</v>
          </cell>
          <cell r="C53">
            <v>6.7580514407841519E-2</v>
          </cell>
        </row>
        <row r="54">
          <cell r="A54">
            <v>42736</v>
          </cell>
          <cell r="B54">
            <v>13.619</v>
          </cell>
          <cell r="C54">
            <v>6.6891842279168778E-2</v>
          </cell>
        </row>
        <row r="55">
          <cell r="A55">
            <v>42767</v>
          </cell>
          <cell r="B55">
            <v>13.58</v>
          </cell>
          <cell r="C55">
            <v>4.4477172312223798E-2</v>
          </cell>
        </row>
        <row r="56">
          <cell r="A56">
            <v>42795</v>
          </cell>
          <cell r="B56">
            <v>13.718</v>
          </cell>
          <cell r="C56">
            <v>4.8403557369878968E-2</v>
          </cell>
        </row>
        <row r="57">
          <cell r="A57">
            <v>42826</v>
          </cell>
          <cell r="B57">
            <v>13.724</v>
          </cell>
          <cell r="C57">
            <v>4.0804430195278379E-2</v>
          </cell>
        </row>
        <row r="58">
          <cell r="A58">
            <v>42856</v>
          </cell>
          <cell r="B58">
            <v>13.692</v>
          </cell>
          <cell r="C58">
            <v>3.4545720128542269E-2</v>
          </cell>
        </row>
        <row r="59">
          <cell r="A59">
            <v>42887</v>
          </cell>
          <cell r="B59">
            <v>13.654</v>
          </cell>
          <cell r="C59">
            <v>1.5966017284312288E-2</v>
          </cell>
        </row>
        <row r="60">
          <cell r="A60">
            <v>42917</v>
          </cell>
          <cell r="B60">
            <v>13.597</v>
          </cell>
          <cell r="C60">
            <v>1.4782672648378226E-2</v>
          </cell>
        </row>
        <row r="61">
          <cell r="A61">
            <v>42948</v>
          </cell>
          <cell r="B61">
            <v>13.657999999999999</v>
          </cell>
          <cell r="C61">
            <v>1.3252306340606177E-2</v>
          </cell>
        </row>
        <row r="62">
          <cell r="A62">
            <v>42979</v>
          </cell>
          <cell r="B62">
            <v>13.7</v>
          </cell>
          <cell r="C62">
            <v>1.255474452554736E-2</v>
          </cell>
        </row>
        <row r="63">
          <cell r="A63">
            <v>43009</v>
          </cell>
          <cell r="B63">
            <v>13.657999999999999</v>
          </cell>
          <cell r="C63">
            <v>-4.9055498608874043E-3</v>
          </cell>
        </row>
        <row r="64">
          <cell r="A64">
            <v>43040</v>
          </cell>
          <cell r="B64">
            <v>13.696</v>
          </cell>
          <cell r="C64">
            <v>3.5046728971962647E-3</v>
          </cell>
        </row>
        <row r="65">
          <cell r="A65">
            <v>43070</v>
          </cell>
          <cell r="B65">
            <v>13.542999999999999</v>
          </cell>
          <cell r="C65">
            <v>-1.919810972458213E-3</v>
          </cell>
        </row>
        <row r="66">
          <cell r="A66">
            <v>43101</v>
          </cell>
          <cell r="B66">
            <v>13.532999999999999</v>
          </cell>
          <cell r="C66">
            <v>-6.3548363260179045E-3</v>
          </cell>
        </row>
        <row r="67">
          <cell r="A67">
            <v>43132</v>
          </cell>
          <cell r="B67">
            <v>13.576000000000001</v>
          </cell>
          <cell r="C67">
            <v>-2.9463759575718614E-4</v>
          </cell>
        </row>
        <row r="68">
          <cell r="A68">
            <v>43160</v>
          </cell>
          <cell r="B68">
            <v>13.44</v>
          </cell>
          <cell r="C68">
            <v>-2.0684523809523844E-2</v>
          </cell>
        </row>
        <row r="69">
          <cell r="A69">
            <v>43191</v>
          </cell>
          <cell r="B69">
            <v>13.478999999999999</v>
          </cell>
          <cell r="C69">
            <v>-1.8176422583277767E-2</v>
          </cell>
        </row>
        <row r="70">
          <cell r="A70">
            <v>43221</v>
          </cell>
          <cell r="B70">
            <v>13.518000000000001</v>
          </cell>
          <cell r="C70">
            <v>-1.2871726586773153E-2</v>
          </cell>
        </row>
        <row r="71">
          <cell r="A71">
            <v>43252</v>
          </cell>
          <cell r="B71">
            <v>13.563000000000001</v>
          </cell>
          <cell r="C71">
            <v>-6.7094300670942492E-3</v>
          </cell>
        </row>
        <row r="72">
          <cell r="A72">
            <v>43282</v>
          </cell>
          <cell r="B72">
            <v>13.547000000000001</v>
          </cell>
          <cell r="C72">
            <v>-3.6908540636302451E-3</v>
          </cell>
        </row>
        <row r="73">
          <cell r="A73">
            <v>43313</v>
          </cell>
          <cell r="B73">
            <v>13.499000000000001</v>
          </cell>
          <cell r="C73">
            <v>-1.1778650270390319E-2</v>
          </cell>
        </row>
        <row r="74">
          <cell r="A74">
            <v>43344</v>
          </cell>
          <cell r="B74">
            <v>13.484999999999999</v>
          </cell>
          <cell r="C74">
            <v>-1.5943641082684454E-2</v>
          </cell>
        </row>
        <row r="75">
          <cell r="A75">
            <v>43374</v>
          </cell>
          <cell r="B75">
            <v>13.48</v>
          </cell>
          <cell r="C75">
            <v>-1.320474777448064E-2</v>
          </cell>
        </row>
        <row r="76">
          <cell r="A76">
            <v>43405</v>
          </cell>
          <cell r="B76">
            <v>13.425000000000001</v>
          </cell>
          <cell r="C76">
            <v>-2.0186219739292292E-2</v>
          </cell>
        </row>
        <row r="77">
          <cell r="A77">
            <v>43435</v>
          </cell>
          <cell r="B77">
            <v>13.326000000000001</v>
          </cell>
          <cell r="C77">
            <v>-1.628395617589665E-2</v>
          </cell>
        </row>
        <row r="78">
          <cell r="A78">
            <v>43466</v>
          </cell>
          <cell r="B78">
            <v>13.657</v>
          </cell>
          <cell r="C78">
            <v>9.079592882770781E-3</v>
          </cell>
        </row>
        <row r="79">
          <cell r="A79">
            <v>43497</v>
          </cell>
          <cell r="B79">
            <v>13.736000000000001</v>
          </cell>
          <cell r="C79">
            <v>1.1648223645894011E-2</v>
          </cell>
        </row>
        <row r="80">
          <cell r="A80">
            <v>43525</v>
          </cell>
          <cell r="B80">
            <v>13.845000000000001</v>
          </cell>
          <cell r="C80">
            <v>2.9252437703142009E-2</v>
          </cell>
        </row>
        <row r="81">
          <cell r="A81">
            <v>43556</v>
          </cell>
          <cell r="B81">
            <v>13.856999999999999</v>
          </cell>
          <cell r="C81">
            <v>2.7278631738471538E-2</v>
          </cell>
        </row>
        <row r="82">
          <cell r="A82">
            <v>43586</v>
          </cell>
          <cell r="B82">
            <v>13.901999999999999</v>
          </cell>
          <cell r="C82">
            <v>2.762192490289157E-2</v>
          </cell>
        </row>
        <row r="83">
          <cell r="A83">
            <v>43617</v>
          </cell>
          <cell r="B83">
            <v>13.965999999999999</v>
          </cell>
          <cell r="C83">
            <v>2.88557926392667E-2</v>
          </cell>
        </row>
        <row r="84">
          <cell r="A84">
            <v>43647</v>
          </cell>
          <cell r="B84">
            <v>13.962999999999999</v>
          </cell>
          <cell r="C84">
            <v>2.9793024421685785E-2</v>
          </cell>
        </row>
        <row r="85">
          <cell r="A85">
            <v>43678</v>
          </cell>
          <cell r="B85">
            <v>13.904999999999999</v>
          </cell>
          <cell r="C85">
            <v>2.9198130169003873E-2</v>
          </cell>
        </row>
        <row r="86">
          <cell r="A86">
            <v>43709</v>
          </cell>
          <cell r="B86">
            <v>14.012</v>
          </cell>
          <cell r="C86">
            <v>3.7610619469026621E-2</v>
          </cell>
        </row>
        <row r="87">
          <cell r="A87">
            <v>43739</v>
          </cell>
          <cell r="B87">
            <v>14.097</v>
          </cell>
          <cell r="C87">
            <v>4.3768177626445283E-2</v>
          </cell>
        </row>
        <row r="88">
          <cell r="A88">
            <v>43770</v>
          </cell>
          <cell r="B88">
            <v>14.099</v>
          </cell>
          <cell r="C88">
            <v>4.7804808851691576E-2</v>
          </cell>
        </row>
        <row r="89">
          <cell r="A89">
            <v>43800</v>
          </cell>
          <cell r="B89">
            <v>14.157999999999999</v>
          </cell>
          <cell r="C89">
            <v>5.8765362339313391E-2</v>
          </cell>
        </row>
        <row r="90">
          <cell r="A90">
            <v>43831</v>
          </cell>
          <cell r="B90">
            <v>14.175000000000001</v>
          </cell>
          <cell r="C90">
            <v>3.6543209876543255E-2</v>
          </cell>
        </row>
        <row r="91">
          <cell r="A91">
            <v>43862</v>
          </cell>
          <cell r="B91">
            <v>14.106999999999999</v>
          </cell>
          <cell r="C91">
            <v>2.6299000496207463E-2</v>
          </cell>
        </row>
        <row r="92">
          <cell r="A92">
            <v>43891</v>
          </cell>
          <cell r="B92">
            <v>14.1</v>
          </cell>
          <cell r="C92">
            <v>1.8085106382978652E-2</v>
          </cell>
        </row>
        <row r="93">
          <cell r="A93">
            <v>43922</v>
          </cell>
          <cell r="B93">
            <v>14.162000000000001</v>
          </cell>
          <cell r="C93">
            <v>2.1536506143200216E-2</v>
          </cell>
        </row>
        <row r="94">
          <cell r="A94">
            <v>43952</v>
          </cell>
          <cell r="B94">
            <v>14.012</v>
          </cell>
          <cell r="C94">
            <v>7.8504139309164434E-3</v>
          </cell>
        </row>
        <row r="95">
          <cell r="A95">
            <v>43983</v>
          </cell>
          <cell r="B95">
            <v>14.015000000000001</v>
          </cell>
          <cell r="C95">
            <v>3.4962540135569935E-3</v>
          </cell>
        </row>
        <row r="96">
          <cell r="A96">
            <v>44013</v>
          </cell>
          <cell r="B96">
            <v>13.997999999999999</v>
          </cell>
          <cell r="C96">
            <v>2.5003571938848508E-3</v>
          </cell>
        </row>
        <row r="97">
          <cell r="A97">
            <v>44044</v>
          </cell>
          <cell r="B97">
            <v>14.023999999999999</v>
          </cell>
          <cell r="C97">
            <v>8.4854535082715191E-3</v>
          </cell>
        </row>
        <row r="98">
          <cell r="A98">
            <v>44075</v>
          </cell>
          <cell r="B98">
            <v>14.039</v>
          </cell>
          <cell r="C98">
            <v>1.9232139041241718E-3</v>
          </cell>
        </row>
      </sheetData>
      <sheetData sheetId="7">
        <row r="17">
          <cell r="B17" t="str">
            <v>Horas trabajadas</v>
          </cell>
          <cell r="C17" t="str">
            <v>Variación</v>
          </cell>
          <cell r="F17" t="str">
            <v>Personal ocupado total</v>
          </cell>
          <cell r="G17" t="str">
            <v>Variación</v>
          </cell>
          <cell r="I17" t="str">
            <v>Producción</v>
          </cell>
          <cell r="J17" t="str">
            <v>Variación</v>
          </cell>
          <cell r="M17" t="str">
            <v>Ventas</v>
          </cell>
          <cell r="N17" t="str">
            <v>Variación</v>
          </cell>
        </row>
        <row r="18">
          <cell r="A18">
            <v>41640</v>
          </cell>
          <cell r="B18">
            <v>2568.5140000000001</v>
          </cell>
          <cell r="C18">
            <v>-0.10720595744296273</v>
          </cell>
          <cell r="F18">
            <v>12.583</v>
          </cell>
          <cell r="G18">
            <v>-0.11213542080584912</v>
          </cell>
          <cell r="I18">
            <v>4470.6481717856359</v>
          </cell>
          <cell r="J18">
            <v>0.17478083055482421</v>
          </cell>
          <cell r="M18">
            <v>5407.9332409781573</v>
          </cell>
          <cell r="N18">
            <v>0.19841167566722223</v>
          </cell>
        </row>
        <row r="19">
          <cell r="A19">
            <v>41671</v>
          </cell>
          <cell r="B19">
            <v>2359.2849999999999</v>
          </cell>
          <cell r="C19">
            <v>-0.11964152581015672</v>
          </cell>
          <cell r="F19">
            <v>12.52</v>
          </cell>
          <cell r="G19">
            <v>-0.12412140575079875</v>
          </cell>
          <cell r="I19">
            <v>4288.8744005842937</v>
          </cell>
          <cell r="J19">
            <v>6.6362437231815646E-2</v>
          </cell>
          <cell r="M19">
            <v>4090.0578159920105</v>
          </cell>
          <cell r="N19">
            <v>0.16197314409487282</v>
          </cell>
        </row>
        <row r="20">
          <cell r="A20">
            <v>41699</v>
          </cell>
          <cell r="B20">
            <v>2498.576</v>
          </cell>
          <cell r="C20">
            <v>-8.1044719413622499E-2</v>
          </cell>
          <cell r="F20">
            <v>12.510999999999999</v>
          </cell>
          <cell r="G20">
            <v>-0.11917512588921761</v>
          </cell>
          <cell r="I20">
            <v>5268.3657322479567</v>
          </cell>
          <cell r="J20">
            <v>0.31171737184486964</v>
          </cell>
          <cell r="M20">
            <v>5241.0649303954042</v>
          </cell>
          <cell r="N20">
            <v>0.35286714876073116</v>
          </cell>
        </row>
        <row r="21">
          <cell r="A21">
            <v>41730</v>
          </cell>
          <cell r="B21">
            <v>2520.143</v>
          </cell>
          <cell r="C21">
            <v>-0.11554471808359243</v>
          </cell>
          <cell r="F21">
            <v>12.537000000000001</v>
          </cell>
          <cell r="G21">
            <v>-0.1063252771795484</v>
          </cell>
          <cell r="I21">
            <v>5448.1740343336342</v>
          </cell>
          <cell r="J21">
            <v>0.20415931794219774</v>
          </cell>
          <cell r="M21">
            <v>5481.879205026652</v>
          </cell>
          <cell r="N21">
            <v>0.19708813021750057</v>
          </cell>
        </row>
        <row r="22">
          <cell r="A22">
            <v>41760</v>
          </cell>
          <cell r="B22">
            <v>2586.585</v>
          </cell>
          <cell r="C22">
            <v>-0.10891483069765899</v>
          </cell>
          <cell r="F22">
            <v>12.672000000000001</v>
          </cell>
          <cell r="G22">
            <v>-9.4539141414141298E-2</v>
          </cell>
          <cell r="I22">
            <v>5960.5137991677884</v>
          </cell>
          <cell r="J22">
            <v>0.29263477538404781</v>
          </cell>
          <cell r="M22">
            <v>5960.8498508300827</v>
          </cell>
          <cell r="N22">
            <v>0.29133797255287808</v>
          </cell>
        </row>
        <row r="23">
          <cell r="A23">
            <v>41791</v>
          </cell>
          <cell r="B23">
            <v>2539.4270000000001</v>
          </cell>
          <cell r="C23">
            <v>-7.7219959366713734E-2</v>
          </cell>
          <cell r="F23">
            <v>12.736000000000001</v>
          </cell>
          <cell r="G23">
            <v>-7.9302763819095456E-2</v>
          </cell>
          <cell r="I23">
            <v>5742.2931706669924</v>
          </cell>
          <cell r="J23">
            <v>0.28938903332620852</v>
          </cell>
          <cell r="M23">
            <v>5740.1030716845053</v>
          </cell>
          <cell r="N23">
            <v>0.28737669340005878</v>
          </cell>
        </row>
        <row r="24">
          <cell r="A24">
            <v>41821</v>
          </cell>
          <cell r="B24">
            <v>2637.4360000000001</v>
          </cell>
          <cell r="C24">
            <v>-7.438022329824838E-2</v>
          </cell>
          <cell r="F24">
            <v>12.659000000000001</v>
          </cell>
          <cell r="G24">
            <v>-7.5598388498301514E-2</v>
          </cell>
          <cell r="I24">
            <v>5428.7241322902746</v>
          </cell>
          <cell r="J24">
            <v>0.13167285437031995</v>
          </cell>
          <cell r="M24">
            <v>5339.9494981741063</v>
          </cell>
          <cell r="N24">
            <v>0.13427961504632169</v>
          </cell>
        </row>
        <row r="25">
          <cell r="A25">
            <v>41852</v>
          </cell>
          <cell r="B25">
            <v>2575.8609999999999</v>
          </cell>
          <cell r="C25">
            <v>-9.2486787324992228E-2</v>
          </cell>
          <cell r="F25">
            <v>12.61</v>
          </cell>
          <cell r="G25">
            <v>-8.0888183980967601E-2</v>
          </cell>
          <cell r="I25">
            <v>5229.3852362339785</v>
          </cell>
          <cell r="J25">
            <v>8.1311419918795411E-2</v>
          </cell>
          <cell r="M25">
            <v>5093.3711195707037</v>
          </cell>
          <cell r="N25">
            <v>8.2674769398650094E-2</v>
          </cell>
        </row>
        <row r="26">
          <cell r="A26">
            <v>41883</v>
          </cell>
          <cell r="B26">
            <v>2548.4270000000001</v>
          </cell>
          <cell r="C26">
            <v>-5.618848476229403E-2</v>
          </cell>
          <cell r="F26">
            <v>12.499000000000001</v>
          </cell>
          <cell r="G26">
            <v>-7.9526362108968698E-2</v>
          </cell>
          <cell r="I26">
            <v>5757.2485552899043</v>
          </cell>
          <cell r="J26">
            <v>0.27303020372548409</v>
          </cell>
          <cell r="M26">
            <v>5574.3483878345723</v>
          </cell>
          <cell r="N26">
            <v>0.27887568330876156</v>
          </cell>
        </row>
        <row r="27">
          <cell r="A27">
            <v>41913</v>
          </cell>
          <cell r="B27">
            <v>2592.011</v>
          </cell>
          <cell r="C27">
            <v>-5.3102737551659958E-2</v>
          </cell>
          <cell r="F27">
            <v>12.266999999999999</v>
          </cell>
          <cell r="G27">
            <v>-6.8231841526045472E-2</v>
          </cell>
          <cell r="I27">
            <v>6183.7626139309205</v>
          </cell>
          <cell r="J27">
            <v>0.19750742195802659</v>
          </cell>
          <cell r="M27">
            <v>6043.06452588103</v>
          </cell>
          <cell r="N27">
            <v>0.19318840787644329</v>
          </cell>
        </row>
        <row r="28">
          <cell r="A28">
            <v>41944</v>
          </cell>
          <cell r="B28">
            <v>2471.9940000000001</v>
          </cell>
          <cell r="C28">
            <v>-5.5464107548969223E-2</v>
          </cell>
          <cell r="F28">
            <v>12.516999999999999</v>
          </cell>
          <cell r="G28">
            <v>-4.3700567228569194E-2</v>
          </cell>
          <cell r="I28">
            <v>6033.7840219906957</v>
          </cell>
          <cell r="J28">
            <v>5.9434807171399567E-2</v>
          </cell>
          <cell r="M28">
            <v>5885.7013422053742</v>
          </cell>
          <cell r="N28">
            <v>7.6382032748875409E-2</v>
          </cell>
        </row>
        <row r="29">
          <cell r="A29">
            <v>41974</v>
          </cell>
          <cell r="B29">
            <v>2420.002</v>
          </cell>
          <cell r="C29">
            <v>2.4060319641968572E-2</v>
          </cell>
          <cell r="F29">
            <v>12.212999999999999</v>
          </cell>
          <cell r="G29">
            <v>-3.2751985589137282E-4</v>
          </cell>
          <cell r="I29">
            <v>6226.0851499697737</v>
          </cell>
          <cell r="J29">
            <v>0.24854537192647747</v>
          </cell>
          <cell r="M29">
            <v>6051.6124086820701</v>
          </cell>
          <cell r="N29">
            <v>0.1323722816594731</v>
          </cell>
        </row>
        <row r="30">
          <cell r="A30">
            <v>42005</v>
          </cell>
          <cell r="B30">
            <v>2517.0889999999999</v>
          </cell>
          <cell r="C30">
            <v>-2.0021304147067206E-2</v>
          </cell>
          <cell r="F30">
            <v>12.401999999999999</v>
          </cell>
          <cell r="G30">
            <v>-1.459442025479769E-2</v>
          </cell>
          <cell r="I30">
            <v>4485.8491255084245</v>
          </cell>
          <cell r="J30">
            <v>3.4001677472010041E-3</v>
          </cell>
          <cell r="M30">
            <v>4895.1707836481419</v>
          </cell>
          <cell r="N30">
            <v>-9.4816713609665371E-2</v>
          </cell>
        </row>
        <row r="31">
          <cell r="A31">
            <v>42036</v>
          </cell>
          <cell r="B31">
            <v>2296.0889999999999</v>
          </cell>
          <cell r="C31">
            <v>-2.6786081376349156E-2</v>
          </cell>
          <cell r="F31">
            <v>12.106999999999999</v>
          </cell>
          <cell r="G31">
            <v>-3.411249690261834E-2</v>
          </cell>
          <cell r="I31">
            <v>4389.593263361332</v>
          </cell>
          <cell r="J31">
            <v>2.3483751998733499E-2</v>
          </cell>
          <cell r="M31">
            <v>4108.0497134985153</v>
          </cell>
          <cell r="N31">
            <v>4.3989347622806077E-3</v>
          </cell>
        </row>
        <row r="32">
          <cell r="A32">
            <v>42064</v>
          </cell>
          <cell r="B32">
            <v>2470.0889999999999</v>
          </cell>
          <cell r="C32">
            <v>-1.1401294177163344E-2</v>
          </cell>
          <cell r="F32">
            <v>12.391999999999999</v>
          </cell>
          <cell r="G32">
            <v>-9.6029696578437528E-3</v>
          </cell>
          <cell r="I32">
            <v>5392.460319798668</v>
          </cell>
          <cell r="J32">
            <v>2.3554664550170003E-2</v>
          </cell>
          <cell r="M32">
            <v>5319.3371009036782</v>
          </cell>
          <cell r="N32">
            <v>1.4934401986576591E-2</v>
          </cell>
        </row>
        <row r="33">
          <cell r="A33">
            <v>42095</v>
          </cell>
          <cell r="B33">
            <v>2527.0889999999999</v>
          </cell>
          <cell r="C33">
            <v>2.7561928033448548E-3</v>
          </cell>
          <cell r="F33">
            <v>12.46</v>
          </cell>
          <cell r="G33">
            <v>-6.1797752808988729E-3</v>
          </cell>
          <cell r="I33">
            <v>5264.730447901602</v>
          </cell>
          <cell r="J33">
            <v>-3.3670654658973113E-2</v>
          </cell>
          <cell r="M33">
            <v>5299.13859509345</v>
          </cell>
          <cell r="N33">
            <v>-3.33353952355675E-2</v>
          </cell>
        </row>
        <row r="34">
          <cell r="A34">
            <v>42125</v>
          </cell>
          <cell r="B34">
            <v>2531.2930000000001</v>
          </cell>
          <cell r="C34">
            <v>-2.1376448096621575E-2</v>
          </cell>
          <cell r="F34">
            <v>12.666</v>
          </cell>
          <cell r="G34">
            <v>-4.7370914258646987E-4</v>
          </cell>
          <cell r="I34">
            <v>5574.9729122240396</v>
          </cell>
          <cell r="J34">
            <v>-6.4682492136429293E-2</v>
          </cell>
          <cell r="M34">
            <v>5566.2693568041823</v>
          </cell>
          <cell r="N34">
            <v>-6.6195341922754988E-2</v>
          </cell>
        </row>
        <row r="35">
          <cell r="A35">
            <v>42156</v>
          </cell>
          <cell r="B35">
            <v>2534.3009999999999</v>
          </cell>
          <cell r="C35">
            <v>-2.0185656055481034E-3</v>
          </cell>
          <cell r="F35">
            <v>12.569000000000001</v>
          </cell>
          <cell r="G35">
            <v>-1.3286657649773236E-2</v>
          </cell>
          <cell r="I35">
            <v>5673.9320618955499</v>
          </cell>
          <cell r="J35">
            <v>-1.1904844761435633E-2</v>
          </cell>
          <cell r="M35">
            <v>5661.8160867960705</v>
          </cell>
          <cell r="N35">
            <v>-1.3638602636704997E-2</v>
          </cell>
        </row>
        <row r="36">
          <cell r="A36">
            <v>42186</v>
          </cell>
          <cell r="B36">
            <v>2615.5140000000001</v>
          </cell>
          <cell r="C36">
            <v>-8.3118604584149249E-3</v>
          </cell>
          <cell r="F36">
            <v>12.523999999999999</v>
          </cell>
          <cell r="G36">
            <v>-1.0779303736825421E-2</v>
          </cell>
          <cell r="I36">
            <v>5661.3784334087495</v>
          </cell>
          <cell r="J36">
            <v>4.2856165730477541E-2</v>
          </cell>
          <cell r="M36">
            <v>5645.6133975002922</v>
          </cell>
          <cell r="N36">
            <v>5.724097192879854E-2</v>
          </cell>
        </row>
        <row r="37">
          <cell r="A37">
            <v>42217</v>
          </cell>
          <cell r="B37">
            <v>2574.5140000000001</v>
          </cell>
          <cell r="C37">
            <v>-5.2293194392079106E-4</v>
          </cell>
          <cell r="F37">
            <v>12.734</v>
          </cell>
          <cell r="G37">
            <v>9.737710067535774E-3</v>
          </cell>
          <cell r="I37">
            <v>5931.1998322885884</v>
          </cell>
          <cell r="J37">
            <v>0.13420594665541075</v>
          </cell>
          <cell r="M37">
            <v>5810.0444505442065</v>
          </cell>
          <cell r="N37">
            <v>0.14070707084739345</v>
          </cell>
        </row>
        <row r="38">
          <cell r="A38">
            <v>42248</v>
          </cell>
          <cell r="B38">
            <v>2484.3009999999999</v>
          </cell>
          <cell r="C38">
            <v>-2.5162973081041835E-2</v>
          </cell>
          <cell r="F38">
            <v>12.516999999999999</v>
          </cell>
          <cell r="G38">
            <v>1.4380442598065756E-3</v>
          </cell>
          <cell r="I38">
            <v>5880.0565515106391</v>
          </cell>
          <cell r="J38">
            <v>2.1331022109145479E-2</v>
          </cell>
          <cell r="M38">
            <v>5748.9151640620657</v>
          </cell>
          <cell r="N38">
            <v>3.1316086487968166E-2</v>
          </cell>
        </row>
        <row r="39">
          <cell r="A39">
            <v>42278</v>
          </cell>
          <cell r="B39">
            <v>2601.098</v>
          </cell>
          <cell r="C39">
            <v>3.5057721591459255E-3</v>
          </cell>
          <cell r="F39">
            <v>12.481</v>
          </cell>
          <cell r="G39">
            <v>1.714606201426171E-2</v>
          </cell>
          <cell r="I39">
            <v>6143.1067526777861</v>
          </cell>
          <cell r="J39">
            <v>-6.5746154552479008E-3</v>
          </cell>
          <cell r="M39">
            <v>5998.5795171737282</v>
          </cell>
          <cell r="N39">
            <v>-7.3613327338774865E-3</v>
          </cell>
        </row>
        <row r="40">
          <cell r="A40">
            <v>42309</v>
          </cell>
          <cell r="B40">
            <v>2440.3270000000002</v>
          </cell>
          <cell r="C40">
            <v>-1.2810306173882265E-2</v>
          </cell>
          <cell r="F40">
            <v>12.72</v>
          </cell>
          <cell r="G40">
            <v>1.595911949685544E-2</v>
          </cell>
          <cell r="I40">
            <v>6097.5885347573394</v>
          </cell>
          <cell r="J40">
            <v>1.0574543691670458E-2</v>
          </cell>
          <cell r="M40">
            <v>5949.9177724044102</v>
          </cell>
          <cell r="N40">
            <v>1.0910582522859395E-2</v>
          </cell>
        </row>
        <row r="41">
          <cell r="A41">
            <v>42339</v>
          </cell>
          <cell r="B41">
            <v>2474.953</v>
          </cell>
          <cell r="C41">
            <v>2.2707006027267756E-2</v>
          </cell>
          <cell r="F41">
            <v>12.651999999999999</v>
          </cell>
          <cell r="G41">
            <v>3.4698071451153972E-2</v>
          </cell>
          <cell r="I41">
            <v>5907.466644086172</v>
          </cell>
          <cell r="J41">
            <v>-5.1174774871999396E-2</v>
          </cell>
          <cell r="M41">
            <v>5772.7138361760281</v>
          </cell>
          <cell r="N41">
            <v>-4.6086654873321767E-2</v>
          </cell>
        </row>
        <row r="42">
          <cell r="A42">
            <v>42370</v>
          </cell>
          <cell r="B42">
            <v>2546.165</v>
          </cell>
          <cell r="C42">
            <v>1.1551438983683144E-2</v>
          </cell>
          <cell r="F42">
            <v>12.708</v>
          </cell>
          <cell r="G42">
            <v>2.4079320113314522E-2</v>
          </cell>
          <cell r="I42">
            <v>4374.2978190176955</v>
          </cell>
          <cell r="J42">
            <v>-2.4867378141721585E-2</v>
          </cell>
          <cell r="M42">
            <v>4773.542150798924</v>
          </cell>
          <cell r="N42">
            <v>-2.4846657700995211E-2</v>
          </cell>
        </row>
        <row r="43">
          <cell r="A43">
            <v>42401</v>
          </cell>
          <cell r="B43">
            <v>2523.08</v>
          </cell>
          <cell r="C43">
            <v>9.8859843847516365E-2</v>
          </cell>
          <cell r="F43">
            <v>12.976000000000001</v>
          </cell>
          <cell r="G43">
            <v>6.6969790382244251E-2</v>
          </cell>
          <cell r="I43">
            <v>4633.1908623083082</v>
          </cell>
          <cell r="J43">
            <v>5.5494344084272007E-2</v>
          </cell>
          <cell r="M43">
            <v>4380.5767439532328</v>
          </cell>
          <cell r="N43">
            <v>6.6339759608855089E-2</v>
          </cell>
        </row>
        <row r="44">
          <cell r="A44">
            <v>42430</v>
          </cell>
          <cell r="B44">
            <v>2597.08</v>
          </cell>
          <cell r="C44">
            <v>5.1411507844454182E-2</v>
          </cell>
          <cell r="F44">
            <v>13.054</v>
          </cell>
          <cell r="G44">
            <v>5.071242531024979E-2</v>
          </cell>
          <cell r="I44">
            <v>5464.3297051116933</v>
          </cell>
          <cell r="J44">
            <v>1.3327754132775631E-2</v>
          </cell>
          <cell r="M44">
            <v>5394.3729066149926</v>
          </cell>
          <cell r="N44">
            <v>1.4106232466178339E-2</v>
          </cell>
        </row>
        <row r="45">
          <cell r="A45">
            <v>42461</v>
          </cell>
          <cell r="B45">
            <v>2645.0970000000002</v>
          </cell>
          <cell r="C45">
            <v>4.6697207735857449E-2</v>
          </cell>
          <cell r="F45">
            <v>13.164</v>
          </cell>
          <cell r="G45">
            <v>5.3479185657854672E-2</v>
          </cell>
          <cell r="I45">
            <v>5447.1190093286223</v>
          </cell>
          <cell r="J45">
            <v>3.4643475716732285E-2</v>
          </cell>
          <cell r="M45">
            <v>5406.4934530136779</v>
          </cell>
          <cell r="N45">
            <v>2.025892623748874E-2</v>
          </cell>
        </row>
        <row r="46">
          <cell r="A46">
            <v>42491</v>
          </cell>
          <cell r="B46">
            <v>2683.0970000000002</v>
          </cell>
          <cell r="C46">
            <v>5.9970931851824373E-2</v>
          </cell>
          <cell r="F46">
            <v>13.218999999999999</v>
          </cell>
          <cell r="G46">
            <v>4.1833724184885325E-2</v>
          </cell>
          <cell r="I46">
            <v>5785.4181871820338</v>
          </cell>
          <cell r="J46">
            <v>3.77482147933954E-2</v>
          </cell>
          <cell r="M46">
            <v>5763.0310482628229</v>
          </cell>
          <cell r="N46">
            <v>3.5348934599817743E-2</v>
          </cell>
        </row>
        <row r="47">
          <cell r="A47">
            <v>42522</v>
          </cell>
          <cell r="B47">
            <v>2697.31</v>
          </cell>
          <cell r="C47">
            <v>6.4321088931425283E-2</v>
          </cell>
          <cell r="F47">
            <v>13.436</v>
          </cell>
          <cell r="G47">
            <v>6.4528133373027624E-2</v>
          </cell>
          <cell r="I47">
            <v>5414.7902264741415</v>
          </cell>
          <cell r="J47">
            <v>-4.5672354302887817E-2</v>
          </cell>
          <cell r="M47">
            <v>5397.9807319122428</v>
          </cell>
          <cell r="N47">
            <v>-4.6599068362379079E-2</v>
          </cell>
        </row>
        <row r="48">
          <cell r="A48">
            <v>42552</v>
          </cell>
          <cell r="B48">
            <v>2732.31</v>
          </cell>
          <cell r="C48">
            <v>4.4655085004324128E-2</v>
          </cell>
          <cell r="F48">
            <v>13.396000000000001</v>
          </cell>
          <cell r="G48">
            <v>6.5094057927739743E-2</v>
          </cell>
          <cell r="I48">
            <v>5328.1240469300828</v>
          </cell>
          <cell r="J48">
            <v>-5.8864531032244073E-2</v>
          </cell>
          <cell r="M48">
            <v>5365.6155206120875</v>
          </cell>
          <cell r="N48">
            <v>-4.9595651911301497E-2</v>
          </cell>
        </row>
        <row r="49">
          <cell r="A49">
            <v>42583</v>
          </cell>
          <cell r="B49">
            <v>2761.5219999999999</v>
          </cell>
          <cell r="C49">
            <v>7.2638175593529419E-2</v>
          </cell>
          <cell r="F49">
            <v>13.477</v>
          </cell>
          <cell r="G49">
            <v>5.5130963864361525E-2</v>
          </cell>
          <cell r="I49">
            <v>5842.6093779035682</v>
          </cell>
          <cell r="J49">
            <v>-1.4936346252025877E-2</v>
          </cell>
          <cell r="M49">
            <v>5761.7534146285152</v>
          </cell>
          <cell r="N49">
            <v>-8.3116465505127125E-3</v>
          </cell>
        </row>
        <row r="50">
          <cell r="A50">
            <v>42614</v>
          </cell>
          <cell r="B50">
            <v>2667.5219999999999</v>
          </cell>
          <cell r="C50">
            <v>7.3751530108469146E-2</v>
          </cell>
          <cell r="F50">
            <v>13.528</v>
          </cell>
          <cell r="G50">
            <v>7.4733885274985284E-2</v>
          </cell>
          <cell r="I50">
            <v>5658.9816932279473</v>
          </cell>
          <cell r="J50">
            <v>-3.7597403417131373E-2</v>
          </cell>
          <cell r="M50">
            <v>5577.4879784129689</v>
          </cell>
          <cell r="N50">
            <v>-2.9819049465320321E-2</v>
          </cell>
        </row>
        <row r="51">
          <cell r="A51">
            <v>42644</v>
          </cell>
          <cell r="B51">
            <v>2763.31</v>
          </cell>
          <cell r="C51">
            <v>6.2362894439194523E-2</v>
          </cell>
          <cell r="F51">
            <v>13.725</v>
          </cell>
          <cell r="G51">
            <v>9.0637522768670292E-2</v>
          </cell>
          <cell r="I51">
            <v>6094.8426210221796</v>
          </cell>
          <cell r="J51">
            <v>-7.8566324172322181E-3</v>
          </cell>
          <cell r="M51">
            <v>5951.8170694755299</v>
          </cell>
          <cell r="N51">
            <v>-7.795586865910328E-3</v>
          </cell>
        </row>
        <row r="52">
          <cell r="A52">
            <v>42675</v>
          </cell>
          <cell r="B52">
            <v>2655.31</v>
          </cell>
          <cell r="C52">
            <v>8.8095980579651706E-2</v>
          </cell>
          <cell r="F52">
            <v>13.648</v>
          </cell>
          <cell r="G52">
            <v>6.7995310668229711E-2</v>
          </cell>
          <cell r="I52">
            <v>6439.5920174189987</v>
          </cell>
          <cell r="J52">
            <v>5.60883176541314E-2</v>
          </cell>
          <cell r="M52">
            <v>6348.8681372291994</v>
          </cell>
          <cell r="N52">
            <v>6.7051408117791533E-2</v>
          </cell>
        </row>
        <row r="53">
          <cell r="A53">
            <v>42705</v>
          </cell>
          <cell r="B53">
            <v>2626.0970000000002</v>
          </cell>
          <cell r="C53">
            <v>6.1069442530827953E-2</v>
          </cell>
          <cell r="F53">
            <v>13.569000000000001</v>
          </cell>
          <cell r="G53">
            <v>6.7580514407841519E-2</v>
          </cell>
          <cell r="I53">
            <v>5798.7917116847293</v>
          </cell>
          <cell r="J53">
            <v>-1.8396199072953656E-2</v>
          </cell>
          <cell r="M53">
            <v>5717.943156017207</v>
          </cell>
          <cell r="N53">
            <v>-9.4878564420754919E-3</v>
          </cell>
        </row>
        <row r="54">
          <cell r="A54">
            <v>42736</v>
          </cell>
          <cell r="B54">
            <v>2759.0459999999998</v>
          </cell>
          <cell r="C54">
            <v>8.360848570300819E-2</v>
          </cell>
          <cell r="F54">
            <v>13.619</v>
          </cell>
          <cell r="G54">
            <v>6.6891842279168778E-2</v>
          </cell>
          <cell r="I54">
            <v>3929.0816352767065</v>
          </cell>
          <cell r="J54">
            <v>-0.10178003468473666</v>
          </cell>
          <cell r="M54">
            <v>4260.0740320893865</v>
          </cell>
          <cell r="N54">
            <v>-0.10756543097112925</v>
          </cell>
        </row>
        <row r="55">
          <cell r="A55">
            <v>42767</v>
          </cell>
          <cell r="B55">
            <v>2495.2979999999998</v>
          </cell>
          <cell r="C55">
            <v>-1.1011145108359684E-2</v>
          </cell>
          <cell r="F55">
            <v>13.58</v>
          </cell>
          <cell r="G55">
            <v>4.4477172312223798E-2</v>
          </cell>
          <cell r="I55">
            <v>4952.0297933928177</v>
          </cell>
          <cell r="J55">
            <v>6.8816273829405861E-2</v>
          </cell>
          <cell r="M55">
            <v>4763.907915964608</v>
          </cell>
          <cell r="N55">
            <v>8.7507009788268114E-2</v>
          </cell>
        </row>
        <row r="56">
          <cell r="A56">
            <v>42795</v>
          </cell>
          <cell r="B56">
            <v>2713.38</v>
          </cell>
          <cell r="C56">
            <v>4.478106180787661E-2</v>
          </cell>
          <cell r="F56">
            <v>13.718</v>
          </cell>
          <cell r="G56">
            <v>4.8403557369878968E-2</v>
          </cell>
          <cell r="I56">
            <v>5727.0252146808834</v>
          </cell>
          <cell r="J56">
            <v>4.8074608185418873E-2</v>
          </cell>
          <cell r="M56">
            <v>5689.276721884743</v>
          </cell>
          <cell r="N56">
            <v>5.466878548720959E-2</v>
          </cell>
        </row>
        <row r="57">
          <cell r="A57">
            <v>42826</v>
          </cell>
          <cell r="B57">
            <v>2636.944</v>
          </cell>
          <cell r="C57">
            <v>-3.0823066224037331E-3</v>
          </cell>
          <cell r="F57">
            <v>13.724</v>
          </cell>
          <cell r="G57">
            <v>4.0804430195278379E-2</v>
          </cell>
          <cell r="I57">
            <v>5190.1080014140052</v>
          </cell>
          <cell r="J57">
            <v>-4.7182925042479402E-2</v>
          </cell>
          <cell r="M57">
            <v>5206.0785241695467</v>
          </cell>
          <cell r="N57">
            <v>-3.7069300200930855E-2</v>
          </cell>
        </row>
        <row r="58">
          <cell r="A58">
            <v>42856</v>
          </cell>
          <cell r="B58">
            <v>2839.2849999999999</v>
          </cell>
          <cell r="C58">
            <v>5.8211835054789163E-2</v>
          </cell>
          <cell r="F58">
            <v>13.692</v>
          </cell>
          <cell r="G58">
            <v>3.4545720128542269E-2</v>
          </cell>
          <cell r="I58">
            <v>5968.8938736948958</v>
          </cell>
          <cell r="J58">
            <v>3.1713470068484281E-2</v>
          </cell>
          <cell r="M58">
            <v>6007.2556333236262</v>
          </cell>
          <cell r="N58">
            <v>4.2377801371453833E-2</v>
          </cell>
        </row>
        <row r="59">
          <cell r="A59">
            <v>42887</v>
          </cell>
          <cell r="B59">
            <v>2816.442</v>
          </cell>
          <cell r="C59">
            <v>4.4166966347954098E-2</v>
          </cell>
          <cell r="F59">
            <v>13.654</v>
          </cell>
          <cell r="G59">
            <v>1.5966017284312288E-2</v>
          </cell>
          <cell r="I59">
            <v>5900.2094530095428</v>
          </cell>
          <cell r="J59">
            <v>8.9646912665623912E-2</v>
          </cell>
          <cell r="M59">
            <v>5941.908410996255</v>
          </cell>
          <cell r="N59">
            <v>0.10076502790541177</v>
          </cell>
        </row>
        <row r="60">
          <cell r="A60">
            <v>42917</v>
          </cell>
          <cell r="B60">
            <v>2734.4740000000002</v>
          </cell>
          <cell r="C60">
            <v>7.9200383558242465E-4</v>
          </cell>
          <cell r="F60">
            <v>13.597</v>
          </cell>
          <cell r="G60">
            <v>1.4782672648378226E-2</v>
          </cell>
          <cell r="I60">
            <v>5859.2313397792777</v>
          </cell>
          <cell r="J60">
            <v>9.9679978951541903E-2</v>
          </cell>
          <cell r="M60">
            <v>5961.7111246846162</v>
          </cell>
          <cell r="N60">
            <v>0.1110954748402339</v>
          </cell>
        </row>
        <row r="61">
          <cell r="A61">
            <v>42948</v>
          </cell>
          <cell r="B61">
            <v>2868.5259999999998</v>
          </cell>
          <cell r="C61">
            <v>3.8748197551929667E-2</v>
          </cell>
          <cell r="F61">
            <v>13.657999999999999</v>
          </cell>
          <cell r="G61">
            <v>1.3252306340606177E-2</v>
          </cell>
          <cell r="I61">
            <v>6401.7059780610207</v>
          </cell>
          <cell r="J61">
            <v>9.5692962509512536E-2</v>
          </cell>
          <cell r="M61">
            <v>6410.0061794423809</v>
          </cell>
          <cell r="N61">
            <v>0.112509633468176</v>
          </cell>
        </row>
        <row r="62">
          <cell r="A62">
            <v>42979</v>
          </cell>
          <cell r="B62">
            <v>2719.431</v>
          </cell>
          <cell r="C62">
            <v>1.9459633322611813E-2</v>
          </cell>
          <cell r="F62">
            <v>13.7</v>
          </cell>
          <cell r="G62">
            <v>1.255474452554736E-2</v>
          </cell>
          <cell r="I62">
            <v>6078.7414389947153</v>
          </cell>
          <cell r="J62">
            <v>7.4175844440191555E-2</v>
          </cell>
          <cell r="M62">
            <v>6045.4128762710734</v>
          </cell>
          <cell r="N62">
            <v>8.3895276810842884E-2</v>
          </cell>
        </row>
        <row r="63">
          <cell r="A63">
            <v>43009</v>
          </cell>
          <cell r="B63">
            <v>2792.7689999999998</v>
          </cell>
          <cell r="C63">
            <v>1.0660765531192603E-2</v>
          </cell>
          <cell r="F63">
            <v>13.657999999999999</v>
          </cell>
          <cell r="G63">
            <v>-4.9055498608874043E-3</v>
          </cell>
          <cell r="I63">
            <v>6900.958874498041</v>
          </cell>
          <cell r="J63">
            <v>0.13226202932548664</v>
          </cell>
          <cell r="M63">
            <v>6818.8650308312972</v>
          </cell>
          <cell r="N63">
            <v>0.14567785791040297</v>
          </cell>
        </row>
        <row r="64">
          <cell r="A64">
            <v>43040</v>
          </cell>
          <cell r="B64">
            <v>2769.6959999999999</v>
          </cell>
          <cell r="C64">
            <v>4.3078209323958394E-2</v>
          </cell>
          <cell r="F64">
            <v>13.696</v>
          </cell>
          <cell r="G64">
            <v>3.5046728971962647E-3</v>
          </cell>
          <cell r="I64">
            <v>6971.1827123418889</v>
          </cell>
          <cell r="J64">
            <v>8.2550368639029523E-2</v>
          </cell>
          <cell r="M64">
            <v>6948.5879041338358</v>
          </cell>
          <cell r="N64">
            <v>9.4460895066938444E-2</v>
          </cell>
        </row>
        <row r="65">
          <cell r="A65">
            <v>43070</v>
          </cell>
          <cell r="B65">
            <v>2644.797</v>
          </cell>
          <cell r="C65">
            <v>7.1208336935002087E-3</v>
          </cell>
          <cell r="F65">
            <v>13.542999999999999</v>
          </cell>
          <cell r="G65">
            <v>-1.919810972458213E-3</v>
          </cell>
          <cell r="I65">
            <v>6012.0408826686471</v>
          </cell>
          <cell r="J65">
            <v>3.6774759568310528E-2</v>
          </cell>
          <cell r="M65">
            <v>5995.9127764016503</v>
          </cell>
          <cell r="N65">
            <v>4.8613568340903385E-2</v>
          </cell>
        </row>
        <row r="66">
          <cell r="A66">
            <v>43101</v>
          </cell>
          <cell r="B66">
            <v>2784.9580000000001</v>
          </cell>
          <cell r="C66">
            <v>9.3916520420465124E-3</v>
          </cell>
          <cell r="F66">
            <v>13.532999999999999</v>
          </cell>
          <cell r="G66">
            <v>-6.3548363260179045E-3</v>
          </cell>
          <cell r="I66">
            <v>4478.4024244317252</v>
          </cell>
          <cell r="J66">
            <v>0.13980895286649667</v>
          </cell>
          <cell r="M66">
            <v>4834.9371542206936</v>
          </cell>
          <cell r="N66">
            <v>0.13494204978624774</v>
          </cell>
        </row>
        <row r="67">
          <cell r="A67">
            <v>43132</v>
          </cell>
          <cell r="B67">
            <v>2549.7399999999998</v>
          </cell>
          <cell r="C67">
            <v>2.1817834984037984E-2</v>
          </cell>
          <cell r="F67">
            <v>13.576000000000001</v>
          </cell>
          <cell r="G67">
            <v>-2.9463759575718614E-4</v>
          </cell>
          <cell r="I67">
            <v>4759.5351844710985</v>
          </cell>
          <cell r="J67">
            <v>-3.8871860015574355E-2</v>
          </cell>
          <cell r="M67">
            <v>4591.0714148844045</v>
          </cell>
          <cell r="N67">
            <v>-3.6280403426985047E-2</v>
          </cell>
        </row>
        <row r="68">
          <cell r="A68">
            <v>43160</v>
          </cell>
          <cell r="B68">
            <v>2649.6950000000002</v>
          </cell>
          <cell r="C68">
            <v>-2.3470726547700632E-2</v>
          </cell>
          <cell r="F68">
            <v>13.44</v>
          </cell>
          <cell r="G68">
            <v>-2.0684523809523844E-2</v>
          </cell>
          <cell r="I68">
            <v>6175.1384849161304</v>
          </cell>
          <cell r="J68">
            <v>7.8245381055165542E-2</v>
          </cell>
          <cell r="M68">
            <v>6160.7025305365696</v>
          </cell>
          <cell r="N68">
            <v>8.2862168900733793E-2</v>
          </cell>
        </row>
        <row r="69">
          <cell r="A69">
            <v>43191</v>
          </cell>
          <cell r="B69">
            <v>2692.61</v>
          </cell>
          <cell r="C69">
            <v>2.1110042534084973E-2</v>
          </cell>
          <cell r="F69">
            <v>13.478999999999999</v>
          </cell>
          <cell r="G69">
            <v>-1.8176422583277767E-2</v>
          </cell>
          <cell r="I69">
            <v>6105.4911850910103</v>
          </cell>
          <cell r="J69">
            <v>0.17637073899572339</v>
          </cell>
          <cell r="M69">
            <v>6146.7649327915287</v>
          </cell>
          <cell r="N69">
            <v>0.18069001538389909</v>
          </cell>
        </row>
        <row r="70">
          <cell r="A70">
            <v>43221</v>
          </cell>
          <cell r="B70">
            <v>2831.6860000000001</v>
          </cell>
          <cell r="C70">
            <v>-2.6763780317931121E-3</v>
          </cell>
          <cell r="F70">
            <v>13.518000000000001</v>
          </cell>
          <cell r="G70">
            <v>-1.2871726586773153E-2</v>
          </cell>
          <cell r="I70">
            <v>6328.0254052023301</v>
          </cell>
          <cell r="J70">
            <v>6.0167183251513046E-2</v>
          </cell>
          <cell r="M70">
            <v>6394.2814845435778</v>
          </cell>
          <cell r="N70">
            <v>6.4426399481492078E-2</v>
          </cell>
        </row>
        <row r="71">
          <cell r="A71">
            <v>43252</v>
          </cell>
          <cell r="B71">
            <v>2751.431</v>
          </cell>
          <cell r="C71">
            <v>-2.3082669552577317E-2</v>
          </cell>
          <cell r="F71">
            <v>13.563000000000001</v>
          </cell>
          <cell r="G71">
            <v>-6.7094300670942492E-3</v>
          </cell>
          <cell r="I71">
            <v>6071.8620148084383</v>
          </cell>
          <cell r="J71">
            <v>2.9092621739274016E-2</v>
          </cell>
          <cell r="M71">
            <v>6076.4634405129827</v>
          </cell>
          <cell r="N71">
            <v>2.2645086428413563E-2</v>
          </cell>
        </row>
        <row r="72">
          <cell r="A72">
            <v>43282</v>
          </cell>
          <cell r="B72">
            <v>2725.7159999999999</v>
          </cell>
          <cell r="C72">
            <v>-3.2028097542709365E-3</v>
          </cell>
          <cell r="F72">
            <v>13.547000000000001</v>
          </cell>
          <cell r="G72">
            <v>-3.6908540636302451E-3</v>
          </cell>
          <cell r="I72">
            <v>5824.5763263019362</v>
          </cell>
          <cell r="J72">
            <v>-5.9146006477100478E-3</v>
          </cell>
          <cell r="M72">
            <v>5975.5375955286709</v>
          </cell>
          <cell r="N72">
            <v>2.3192118093085488E-3</v>
          </cell>
        </row>
        <row r="73">
          <cell r="A73">
            <v>43313</v>
          </cell>
          <cell r="B73">
            <v>2805.1320000000001</v>
          </cell>
          <cell r="C73">
            <v>-2.209985197972749E-2</v>
          </cell>
          <cell r="F73">
            <v>13.499000000000001</v>
          </cell>
          <cell r="G73">
            <v>-1.1778650270390319E-2</v>
          </cell>
          <cell r="I73">
            <v>6416.8470544110469</v>
          </cell>
          <cell r="J73">
            <v>2.3651627241106439E-3</v>
          </cell>
          <cell r="M73">
            <v>6407.9292677392687</v>
          </cell>
          <cell r="N73">
            <v>-3.2401087377624771E-4</v>
          </cell>
        </row>
        <row r="74">
          <cell r="A74">
            <v>43344</v>
          </cell>
          <cell r="B74">
            <v>2666.902</v>
          </cell>
          <cell r="C74">
            <v>-1.9316173125922296E-2</v>
          </cell>
          <cell r="F74">
            <v>13.484999999999999</v>
          </cell>
          <cell r="G74">
            <v>-1.5943641082684454E-2</v>
          </cell>
          <cell r="I74">
            <v>6324.4388766350048</v>
          </cell>
          <cell r="J74">
            <v>4.041912953628149E-2</v>
          </cell>
          <cell r="M74">
            <v>6277.2261278325905</v>
          </cell>
          <cell r="N74">
            <v>3.8345313431181881E-2</v>
          </cell>
        </row>
        <row r="75">
          <cell r="A75">
            <v>43374</v>
          </cell>
          <cell r="B75">
            <v>2840.0889999999999</v>
          </cell>
          <cell r="C75">
            <v>1.6943757253106206E-2</v>
          </cell>
          <cell r="F75">
            <v>13.48</v>
          </cell>
          <cell r="G75">
            <v>-1.320474777448064E-2</v>
          </cell>
          <cell r="I75">
            <v>7002.5458049073377</v>
          </cell>
          <cell r="J75">
            <v>1.4720697841672886E-2</v>
          </cell>
          <cell r="M75">
            <v>6914.4869893360983</v>
          </cell>
          <cell r="N75">
            <v>1.4023148731123031E-2</v>
          </cell>
        </row>
        <row r="76">
          <cell r="A76">
            <v>43405</v>
          </cell>
          <cell r="B76">
            <v>2700.4140000000002</v>
          </cell>
          <cell r="C76">
            <v>-2.5014297598003426E-2</v>
          </cell>
          <cell r="F76">
            <v>13.425000000000001</v>
          </cell>
          <cell r="G76">
            <v>-2.0186219739292292E-2</v>
          </cell>
          <cell r="I76">
            <v>6874.5958165751645</v>
          </cell>
          <cell r="J76">
            <v>-1.3855166297065416E-2</v>
          </cell>
          <cell r="M76">
            <v>6845.1474774469898</v>
          </cell>
          <cell r="N76">
            <v>-1.4886539267252769E-2</v>
          </cell>
        </row>
        <row r="77">
          <cell r="A77">
            <v>43435</v>
          </cell>
          <cell r="B77">
            <v>2560.0749999999998</v>
          </cell>
          <cell r="C77">
            <v>-3.2033460413029888E-2</v>
          </cell>
          <cell r="F77">
            <v>13.326000000000001</v>
          </cell>
          <cell r="G77">
            <v>-1.628395617589665E-2</v>
          </cell>
          <cell r="I77">
            <v>5918.6309624929781</v>
          </cell>
          <cell r="J77">
            <v>-1.553713988288879E-2</v>
          </cell>
          <cell r="M77">
            <v>5897.7263162600602</v>
          </cell>
          <cell r="N77">
            <v>-1.6375565122966156E-2</v>
          </cell>
        </row>
        <row r="78">
          <cell r="A78">
            <v>43466</v>
          </cell>
          <cell r="B78">
            <v>2758.7570000000001</v>
          </cell>
          <cell r="C78">
            <v>-9.4080413420956511E-3</v>
          </cell>
          <cell r="F78">
            <v>13.657</v>
          </cell>
          <cell r="G78">
            <v>9.079592882770781E-3</v>
          </cell>
          <cell r="I78">
            <v>5219.3701283088776</v>
          </cell>
          <cell r="J78">
            <v>0.16545357778363912</v>
          </cell>
          <cell r="M78">
            <v>5472.3076097766716</v>
          </cell>
          <cell r="N78">
            <v>0.13182600625937418</v>
          </cell>
        </row>
        <row r="79">
          <cell r="A79">
            <v>43497</v>
          </cell>
          <cell r="B79">
            <v>2580.8960000000002</v>
          </cell>
          <cell r="C79">
            <v>1.2219285103579348E-2</v>
          </cell>
          <cell r="F79">
            <v>13.736000000000001</v>
          </cell>
          <cell r="G79">
            <v>1.1648223645894011E-2</v>
          </cell>
          <cell r="I79">
            <v>6397.682449741942</v>
          </cell>
          <cell r="J79">
            <v>0.34418219464279093</v>
          </cell>
          <cell r="M79">
            <v>6166.7481485517337</v>
          </cell>
          <cell r="N79">
            <v>0.34320457934044185</v>
          </cell>
        </row>
        <row r="80">
          <cell r="A80">
            <v>43525</v>
          </cell>
          <cell r="B80">
            <v>2821.989</v>
          </cell>
          <cell r="C80">
            <v>6.5024087678015721E-2</v>
          </cell>
          <cell r="F80">
            <v>13.845000000000001</v>
          </cell>
          <cell r="G80">
            <v>2.9252437703142009E-2</v>
          </cell>
          <cell r="I80">
            <v>6409.4945241624237</v>
          </cell>
          <cell r="J80">
            <v>3.7951543891485084E-2</v>
          </cell>
          <cell r="M80">
            <v>6317.9999285578697</v>
          </cell>
          <cell r="N80">
            <v>2.5532379991020305E-2</v>
          </cell>
        </row>
        <row r="81">
          <cell r="A81">
            <v>43556</v>
          </cell>
          <cell r="B81">
            <v>2648.1</v>
          </cell>
          <cell r="C81">
            <v>-1.6530429583192598E-2</v>
          </cell>
          <cell r="F81">
            <v>13.856999999999999</v>
          </cell>
          <cell r="G81">
            <v>2.7278631738471538E-2</v>
          </cell>
          <cell r="I81">
            <v>6687.61153336803</v>
          </cell>
          <cell r="J81">
            <v>9.5343737404534876E-2</v>
          </cell>
          <cell r="M81">
            <v>6601.2735516606617</v>
          </cell>
          <cell r="N81">
            <v>7.3942736356231498E-2</v>
          </cell>
        </row>
        <row r="82">
          <cell r="A82">
            <v>43586</v>
          </cell>
          <cell r="B82">
            <v>2836.7570000000001</v>
          </cell>
          <cell r="C82">
            <v>1.7908059015017599E-3</v>
          </cell>
          <cell r="F82">
            <v>13.901999999999999</v>
          </cell>
          <cell r="G82">
            <v>2.762192490289157E-2</v>
          </cell>
          <cell r="I82">
            <v>7188.5668549366628</v>
          </cell>
          <cell r="J82">
            <v>0.13598893724839875</v>
          </cell>
          <cell r="M82">
            <v>7168.973842637165</v>
          </cell>
          <cell r="N82">
            <v>0.12115393417793596</v>
          </cell>
        </row>
        <row r="83">
          <cell r="A83">
            <v>43617</v>
          </cell>
          <cell r="B83">
            <v>2767.134</v>
          </cell>
          <cell r="C83">
            <v>5.7072119925958434E-3</v>
          </cell>
          <cell r="F83">
            <v>13.965999999999999</v>
          </cell>
          <cell r="G83">
            <v>2.88557926392667E-2</v>
          </cell>
          <cell r="I83">
            <v>7386.7007520891775</v>
          </cell>
          <cell r="J83">
            <v>0.21654621499533883</v>
          </cell>
          <cell r="M83">
            <v>7532.0245336959288</v>
          </cell>
          <cell r="N83">
            <v>0.23954082953555395</v>
          </cell>
        </row>
        <row r="84">
          <cell r="A84">
            <v>43647</v>
          </cell>
          <cell r="B84">
            <v>2960.2869999999998</v>
          </cell>
          <cell r="C84">
            <v>8.6058488852103418E-2</v>
          </cell>
          <cell r="F84">
            <v>13.962999999999999</v>
          </cell>
          <cell r="G84">
            <v>2.9793024421685785E-2</v>
          </cell>
          <cell r="I84">
            <v>7312.9470000000001</v>
          </cell>
          <cell r="J84">
            <v>0.25553286459258073</v>
          </cell>
          <cell r="M84">
            <v>7445.2060000000001</v>
          </cell>
          <cell r="N84">
            <v>0.24594747852829868</v>
          </cell>
        </row>
        <row r="85">
          <cell r="A85">
            <v>43678</v>
          </cell>
          <cell r="B85">
            <v>2935.2959999999998</v>
          </cell>
          <cell r="C85">
            <v>4.640209444689225E-2</v>
          </cell>
          <cell r="F85">
            <v>13.904999999999999</v>
          </cell>
          <cell r="G85">
            <v>2.9198130169003873E-2</v>
          </cell>
          <cell r="I85">
            <v>7028.6037068512096</v>
          </cell>
          <cell r="J85">
            <v>9.5336018959596536E-2</v>
          </cell>
          <cell r="M85">
            <v>7086.6250827757885</v>
          </cell>
          <cell r="N85">
            <v>0.1059149979156941</v>
          </cell>
        </row>
        <row r="86">
          <cell r="A86">
            <v>43709</v>
          </cell>
          <cell r="B86">
            <v>2719.634</v>
          </cell>
          <cell r="C86">
            <v>1.9772755054366441E-2</v>
          </cell>
          <cell r="F86">
            <v>14.012</v>
          </cell>
          <cell r="G86">
            <v>3.7610619469026621E-2</v>
          </cell>
          <cell r="I86">
            <v>7341.439829910596</v>
          </cell>
          <cell r="J86">
            <v>0.16080493038406896</v>
          </cell>
          <cell r="M86">
            <v>7365.6771481397445</v>
          </cell>
          <cell r="N86">
            <v>0.17339681543111399</v>
          </cell>
        </row>
        <row r="87">
          <cell r="A87">
            <v>43739</v>
          </cell>
          <cell r="B87">
            <v>3016.8</v>
          </cell>
          <cell r="C87">
            <v>6.2220233239169705E-2</v>
          </cell>
          <cell r="F87">
            <v>14.097</v>
          </cell>
          <cell r="G87">
            <v>4.3768177626445283E-2</v>
          </cell>
          <cell r="I87">
            <v>8560.5968982149952</v>
          </cell>
          <cell r="J87">
            <v>0.22249780818510115</v>
          </cell>
          <cell r="M87">
            <v>8571.3062372194345</v>
          </cell>
          <cell r="N87">
            <v>0.23961564327745122</v>
          </cell>
        </row>
        <row r="88">
          <cell r="A88">
            <v>43770</v>
          </cell>
          <cell r="B88">
            <v>2823.9340000000002</v>
          </cell>
          <cell r="C88">
            <v>4.5741134507523651E-2</v>
          </cell>
          <cell r="F88">
            <v>14.099</v>
          </cell>
          <cell r="G88">
            <v>4.7804808851691576E-2</v>
          </cell>
          <cell r="I88">
            <v>7725.9216295758642</v>
          </cell>
          <cell r="J88">
            <v>0.1238364895501332</v>
          </cell>
          <cell r="M88">
            <v>7740.9693058261309</v>
          </cell>
          <cell r="N88">
            <v>0.13086961695575514</v>
          </cell>
        </row>
        <row r="89">
          <cell r="A89">
            <v>43800</v>
          </cell>
          <cell r="B89">
            <v>2768.1170000000002</v>
          </cell>
          <cell r="C89">
            <v>8.1264025468004014E-2</v>
          </cell>
          <cell r="F89">
            <v>14.157999999999999</v>
          </cell>
          <cell r="G89">
            <v>5.8765362339313391E-2</v>
          </cell>
          <cell r="I89">
            <v>6630.2553490327055</v>
          </cell>
          <cell r="J89">
            <v>0.12023462706990351</v>
          </cell>
          <cell r="M89">
            <v>6660.8631116164388</v>
          </cell>
          <cell r="N89">
            <v>0.12939508455189022</v>
          </cell>
        </row>
        <row r="90">
          <cell r="A90">
            <v>43831</v>
          </cell>
          <cell r="B90">
            <v>2842.8580000000002</v>
          </cell>
          <cell r="C90">
            <v>3.048510615469217E-2</v>
          </cell>
          <cell r="F90">
            <v>14.175000000000001</v>
          </cell>
          <cell r="G90">
            <v>3.6543209876543255E-2</v>
          </cell>
          <cell r="I90">
            <v>5472.9472923236726</v>
          </cell>
          <cell r="J90">
            <v>4.8583863144604438E-2</v>
          </cell>
          <cell r="M90">
            <v>5465.4926631056769</v>
          </cell>
          <cell r="N90">
            <v>-1.2453515330204197E-3</v>
          </cell>
        </row>
        <row r="91">
          <cell r="A91">
            <v>43862</v>
          </cell>
          <cell r="B91">
            <v>2718.739</v>
          </cell>
          <cell r="C91">
            <v>5.3408971148004351E-2</v>
          </cell>
          <cell r="F91">
            <v>14.106999999999999</v>
          </cell>
          <cell r="G91">
            <v>2.6299000496207463E-2</v>
          </cell>
          <cell r="I91">
            <v>6016.2811824415912</v>
          </cell>
          <cell r="J91">
            <v>-5.9615535828249036E-2</v>
          </cell>
          <cell r="M91">
            <v>5790.4154591106808</v>
          </cell>
          <cell r="N91">
            <v>-6.1026116256983023E-2</v>
          </cell>
        </row>
        <row r="92">
          <cell r="A92">
            <v>43891</v>
          </cell>
          <cell r="B92">
            <v>2896.1979999999999</v>
          </cell>
          <cell r="C92">
            <v>2.6296700660420658E-2</v>
          </cell>
          <cell r="F92">
            <v>14.1</v>
          </cell>
          <cell r="G92">
            <v>1.8085106382978652E-2</v>
          </cell>
          <cell r="I92">
            <v>6256.1231726580118</v>
          </cell>
          <cell r="J92">
            <v>-2.3928774870816211E-2</v>
          </cell>
          <cell r="M92">
            <v>6220.996640277709</v>
          </cell>
          <cell r="N92">
            <v>-1.5353480433213988E-2</v>
          </cell>
        </row>
        <row r="93">
          <cell r="A93">
            <v>43922</v>
          </cell>
          <cell r="B93">
            <v>2466.5439999999999</v>
          </cell>
          <cell r="C93">
            <v>-6.8560854952607553E-2</v>
          </cell>
          <cell r="F93">
            <v>14.162000000000001</v>
          </cell>
          <cell r="G93">
            <v>2.1536506143200216E-2</v>
          </cell>
          <cell r="I93">
            <v>5042.9247146448406</v>
          </cell>
          <cell r="J93">
            <v>-0.24593037596711131</v>
          </cell>
          <cell r="M93">
            <v>5297.6116863913858</v>
          </cell>
          <cell r="N93">
            <v>-0.19748641759305943</v>
          </cell>
        </row>
        <row r="94">
          <cell r="A94">
            <v>43952</v>
          </cell>
          <cell r="B94">
            <v>2383.9780000000001</v>
          </cell>
          <cell r="C94">
            <v>-0.15961148593270413</v>
          </cell>
          <cell r="F94">
            <v>14.012</v>
          </cell>
          <cell r="G94">
            <v>7.8504139309164434E-3</v>
          </cell>
          <cell r="I94">
            <v>4542.5915653794464</v>
          </cell>
          <cell r="J94">
            <v>-0.36808105745585773</v>
          </cell>
          <cell r="M94">
            <v>4686.483741366209</v>
          </cell>
          <cell r="N94">
            <v>-0.34628248836764508</v>
          </cell>
        </row>
        <row r="95">
          <cell r="A95">
            <v>43983</v>
          </cell>
          <cell r="B95">
            <v>2557.1469999999999</v>
          </cell>
          <cell r="C95">
            <v>-7.5886097312237166E-2</v>
          </cell>
          <cell r="F95">
            <v>14.015000000000001</v>
          </cell>
          <cell r="G95">
            <v>3.4962540135569935E-3</v>
          </cell>
          <cell r="I95">
            <v>5514.7080275462986</v>
          </cell>
          <cell r="J95">
            <v>-0.25342744851460564</v>
          </cell>
          <cell r="M95">
            <v>5689.5280629894141</v>
          </cell>
          <cell r="N95">
            <v>-0.24462167674358468</v>
          </cell>
        </row>
        <row r="96">
          <cell r="A96">
            <v>44013</v>
          </cell>
          <cell r="B96">
            <v>2640.7130000000002</v>
          </cell>
          <cell r="C96">
            <v>-0.10795372205465201</v>
          </cell>
          <cell r="F96">
            <v>13.997999999999999</v>
          </cell>
          <cell r="G96">
            <v>2.5003571938848508E-3</v>
          </cell>
          <cell r="I96">
            <v>6921.2953289206389</v>
          </cell>
          <cell r="J96">
            <v>-5.3555929104827538E-2</v>
          </cell>
          <cell r="M96">
            <v>6980.2149606560861</v>
          </cell>
          <cell r="N96">
            <v>-6.2455093834061011E-2</v>
          </cell>
        </row>
        <row r="97">
          <cell r="A97">
            <v>44044</v>
          </cell>
          <cell r="B97">
            <v>2537.7069999999999</v>
          </cell>
          <cell r="C97">
            <v>-0.13545107546223617</v>
          </cell>
          <cell r="F97">
            <v>14.023999999999999</v>
          </cell>
          <cell r="G97">
            <v>8.4854535082715191E-3</v>
          </cell>
          <cell r="I97">
            <v>6396.1284091542966</v>
          </cell>
          <cell r="J97">
            <v>-8.9985909588329846E-2</v>
          </cell>
          <cell r="M97">
            <v>6153.9466744911106</v>
          </cell>
          <cell r="N97">
            <v>-0.13161108389260992</v>
          </cell>
        </row>
        <row r="98">
          <cell r="A98">
            <v>44075</v>
          </cell>
          <cell r="B98">
            <v>2546.4879999999998</v>
          </cell>
          <cell r="C98">
            <v>-6.3665184359366064E-2</v>
          </cell>
          <cell r="F98">
            <v>14.039</v>
          </cell>
          <cell r="G98">
            <v>1.9232139041241718E-3</v>
          </cell>
          <cell r="I98">
            <v>6695.5139193595942</v>
          </cell>
          <cell r="J98">
            <v>-8.7983546213831448E-2</v>
          </cell>
          <cell r="M98">
            <v>6630.0815662137347</v>
          </cell>
          <cell r="N98">
            <v>-9.9868018531302283E-2</v>
          </cell>
        </row>
      </sheetData>
      <sheetData sheetId="8">
        <row r="5">
          <cell r="E5" t="str">
            <v>Exportaciones</v>
          </cell>
        </row>
        <row r="6">
          <cell r="C6">
            <v>2007</v>
          </cell>
          <cell r="D6" t="str">
            <v>I</v>
          </cell>
          <cell r="E6">
            <v>167155</v>
          </cell>
        </row>
        <row r="7">
          <cell r="D7" t="str">
            <v>II</v>
          </cell>
          <cell r="E7">
            <v>158761</v>
          </cell>
        </row>
        <row r="8">
          <cell r="D8" t="str">
            <v>III</v>
          </cell>
          <cell r="E8">
            <v>198232</v>
          </cell>
        </row>
        <row r="9">
          <cell r="D9" t="str">
            <v>IV</v>
          </cell>
          <cell r="E9">
            <v>176793</v>
          </cell>
        </row>
        <row r="10">
          <cell r="C10">
            <v>2008</v>
          </cell>
          <cell r="D10" t="str">
            <v>I</v>
          </cell>
          <cell r="E10">
            <v>153691</v>
          </cell>
        </row>
        <row r="11">
          <cell r="D11" t="str">
            <v>II</v>
          </cell>
          <cell r="E11">
            <v>192735</v>
          </cell>
        </row>
        <row r="12">
          <cell r="D12" t="str">
            <v>III</v>
          </cell>
          <cell r="E12">
            <v>171039</v>
          </cell>
        </row>
        <row r="13">
          <cell r="D13" t="str">
            <v>IV</v>
          </cell>
          <cell r="E13">
            <v>170733</v>
          </cell>
        </row>
        <row r="14">
          <cell r="C14">
            <v>2009</v>
          </cell>
          <cell r="D14" t="str">
            <v>I</v>
          </cell>
          <cell r="E14">
            <v>138979</v>
          </cell>
        </row>
        <row r="15">
          <cell r="D15" t="str">
            <v>II</v>
          </cell>
          <cell r="E15">
            <v>164814</v>
          </cell>
        </row>
        <row r="16">
          <cell r="D16" t="str">
            <v>III</v>
          </cell>
          <cell r="E16">
            <v>160231</v>
          </cell>
        </row>
        <row r="17">
          <cell r="D17" t="str">
            <v>IV</v>
          </cell>
          <cell r="E17">
            <v>127625</v>
          </cell>
        </row>
        <row r="18">
          <cell r="C18">
            <v>2010</v>
          </cell>
          <cell r="D18" t="str">
            <v>I</v>
          </cell>
          <cell r="E18">
            <v>130011</v>
          </cell>
        </row>
        <row r="19">
          <cell r="D19" t="str">
            <v>II</v>
          </cell>
          <cell r="E19">
            <v>166658</v>
          </cell>
        </row>
        <row r="20">
          <cell r="D20" t="str">
            <v>III</v>
          </cell>
          <cell r="E20">
            <v>165626</v>
          </cell>
        </row>
        <row r="21">
          <cell r="D21" t="str">
            <v>IV</v>
          </cell>
          <cell r="E21">
            <v>181959</v>
          </cell>
        </row>
        <row r="22">
          <cell r="C22">
            <v>2011</v>
          </cell>
          <cell r="D22" t="str">
            <v>I</v>
          </cell>
          <cell r="E22">
            <v>180517</v>
          </cell>
        </row>
        <row r="23">
          <cell r="D23" t="str">
            <v>II</v>
          </cell>
          <cell r="E23">
            <v>208407</v>
          </cell>
        </row>
        <row r="24">
          <cell r="D24" t="str">
            <v>III</v>
          </cell>
          <cell r="E24">
            <v>206653</v>
          </cell>
        </row>
        <row r="25">
          <cell r="D25" t="str">
            <v>IV</v>
          </cell>
          <cell r="E25">
            <v>176186</v>
          </cell>
        </row>
        <row r="26">
          <cell r="C26">
            <v>2012</v>
          </cell>
          <cell r="D26" t="str">
            <v>I</v>
          </cell>
          <cell r="E26">
            <v>233689</v>
          </cell>
        </row>
        <row r="27">
          <cell r="D27" t="str">
            <v>II</v>
          </cell>
          <cell r="E27">
            <v>257294</v>
          </cell>
        </row>
        <row r="28">
          <cell r="D28" t="str">
            <v>III</v>
          </cell>
          <cell r="E28">
            <v>240601</v>
          </cell>
        </row>
        <row r="29">
          <cell r="D29" t="str">
            <v>IV</v>
          </cell>
          <cell r="E29">
            <v>256854</v>
          </cell>
        </row>
        <row r="30">
          <cell r="C30">
            <v>2013</v>
          </cell>
          <cell r="D30" t="str">
            <v>I</v>
          </cell>
          <cell r="E30">
            <v>258989</v>
          </cell>
        </row>
        <row r="31">
          <cell r="D31" t="str">
            <v>II</v>
          </cell>
          <cell r="E31">
            <v>265100</v>
          </cell>
        </row>
        <row r="32">
          <cell r="D32" t="str">
            <v>III</v>
          </cell>
          <cell r="E32">
            <v>267897</v>
          </cell>
        </row>
        <row r="33">
          <cell r="D33" t="str">
            <v>IV</v>
          </cell>
          <cell r="E33">
            <v>256704</v>
          </cell>
        </row>
        <row r="34">
          <cell r="C34">
            <v>2014</v>
          </cell>
          <cell r="D34" t="str">
            <v>I</v>
          </cell>
          <cell r="E34">
            <v>252451</v>
          </cell>
        </row>
        <row r="35">
          <cell r="D35" t="str">
            <v>II</v>
          </cell>
          <cell r="E35">
            <v>355883</v>
          </cell>
        </row>
        <row r="36">
          <cell r="D36" t="str">
            <v>III</v>
          </cell>
          <cell r="E36">
            <v>318841</v>
          </cell>
        </row>
        <row r="37">
          <cell r="D37" t="str">
            <v>IV</v>
          </cell>
          <cell r="E37">
            <v>303905</v>
          </cell>
        </row>
        <row r="38">
          <cell r="C38">
            <v>2015</v>
          </cell>
          <cell r="D38" t="str">
            <v>I</v>
          </cell>
          <cell r="E38">
            <v>298750</v>
          </cell>
        </row>
        <row r="39">
          <cell r="D39" t="str">
            <v>II</v>
          </cell>
          <cell r="E39">
            <v>346251</v>
          </cell>
        </row>
        <row r="40">
          <cell r="D40" t="str">
            <v>III</v>
          </cell>
          <cell r="E40">
            <v>314505</v>
          </cell>
        </row>
        <row r="41">
          <cell r="D41" t="str">
            <v>IV</v>
          </cell>
          <cell r="E41">
            <v>263917</v>
          </cell>
        </row>
        <row r="42">
          <cell r="C42">
            <v>2016</v>
          </cell>
          <cell r="D42" t="str">
            <v>I</v>
          </cell>
          <cell r="E42">
            <v>298504</v>
          </cell>
        </row>
        <row r="43">
          <cell r="D43" t="str">
            <v>II</v>
          </cell>
          <cell r="E43">
            <v>337885</v>
          </cell>
        </row>
        <row r="44">
          <cell r="D44" t="str">
            <v>III</v>
          </cell>
          <cell r="E44">
            <v>295418</v>
          </cell>
        </row>
        <row r="45">
          <cell r="D45" t="str">
            <v>IV</v>
          </cell>
          <cell r="E45">
            <v>322758</v>
          </cell>
        </row>
        <row r="46">
          <cell r="C46">
            <v>2017</v>
          </cell>
          <cell r="D46" t="str">
            <v>I</v>
          </cell>
          <cell r="E46">
            <v>312618</v>
          </cell>
        </row>
        <row r="47">
          <cell r="D47" t="str">
            <v>II</v>
          </cell>
          <cell r="E47">
            <v>343491</v>
          </cell>
        </row>
        <row r="48">
          <cell r="D48" t="str">
            <v>III</v>
          </cell>
          <cell r="E48">
            <v>318191</v>
          </cell>
        </row>
        <row r="49">
          <cell r="D49" t="str">
            <v>IV</v>
          </cell>
          <cell r="E49">
            <v>357769</v>
          </cell>
        </row>
        <row r="50">
          <cell r="C50">
            <v>2018</v>
          </cell>
          <cell r="D50" t="str">
            <v>I</v>
          </cell>
          <cell r="E50">
            <v>325482</v>
          </cell>
        </row>
        <row r="51">
          <cell r="D51" t="str">
            <v>II</v>
          </cell>
          <cell r="E51">
            <v>404793</v>
          </cell>
        </row>
        <row r="52">
          <cell r="D52" t="str">
            <v>III</v>
          </cell>
          <cell r="E52">
            <v>375353</v>
          </cell>
        </row>
        <row r="53">
          <cell r="D53" t="str">
            <v>IV</v>
          </cell>
          <cell r="E53">
            <v>398490</v>
          </cell>
        </row>
        <row r="54">
          <cell r="C54">
            <v>2019</v>
          </cell>
          <cell r="D54" t="str">
            <v>I</v>
          </cell>
          <cell r="E54">
            <v>375483</v>
          </cell>
        </row>
        <row r="55">
          <cell r="D55" t="str">
            <v>II</v>
          </cell>
          <cell r="E55">
            <v>461885</v>
          </cell>
        </row>
        <row r="56">
          <cell r="D56" t="str">
            <v>III</v>
          </cell>
          <cell r="E56">
            <v>461163</v>
          </cell>
        </row>
        <row r="57">
          <cell r="D57" t="str">
            <v>IV</v>
          </cell>
          <cell r="E57">
            <v>460808</v>
          </cell>
        </row>
        <row r="58">
          <cell r="C58">
            <v>2020</v>
          </cell>
          <cell r="D58" t="str">
            <v>I</v>
          </cell>
          <cell r="E58">
            <v>447594</v>
          </cell>
        </row>
        <row r="59">
          <cell r="D59" t="str">
            <v>II</v>
          </cell>
          <cell r="E59">
            <v>424175</v>
          </cell>
        </row>
      </sheetData>
      <sheetData sheetId="9">
        <row r="6">
          <cell r="B6">
            <v>2007</v>
          </cell>
          <cell r="C6" t="str">
            <v>I</v>
          </cell>
          <cell r="D6">
            <v>169.57198299999999</v>
          </cell>
        </row>
        <row r="7">
          <cell r="C7" t="str">
            <v>II</v>
          </cell>
          <cell r="D7">
            <v>93.923772999999997</v>
          </cell>
        </row>
        <row r="8">
          <cell r="C8" t="str">
            <v>III</v>
          </cell>
          <cell r="D8">
            <v>-145.45596499999999</v>
          </cell>
        </row>
        <row r="9">
          <cell r="C9" t="str">
            <v>IV</v>
          </cell>
          <cell r="D9">
            <v>15.230097000000001</v>
          </cell>
        </row>
        <row r="10">
          <cell r="B10">
            <v>2008</v>
          </cell>
          <cell r="C10" t="str">
            <v>I</v>
          </cell>
          <cell r="D10">
            <v>32.722607000000004</v>
          </cell>
        </row>
        <row r="11">
          <cell r="C11" t="str">
            <v>II</v>
          </cell>
          <cell r="D11">
            <v>62.621254</v>
          </cell>
        </row>
        <row r="12">
          <cell r="C12" t="str">
            <v>III</v>
          </cell>
          <cell r="D12">
            <v>3.9593020000000001</v>
          </cell>
        </row>
        <row r="13">
          <cell r="C13" t="str">
            <v>IV</v>
          </cell>
          <cell r="D13">
            <v>-1.6047929999999999</v>
          </cell>
        </row>
        <row r="14">
          <cell r="B14">
            <v>2009</v>
          </cell>
          <cell r="C14" t="str">
            <v>I</v>
          </cell>
          <cell r="D14">
            <v>25.981366000000001</v>
          </cell>
        </row>
        <row r="15">
          <cell r="C15" t="str">
            <v>II</v>
          </cell>
          <cell r="D15">
            <v>89.093726000000004</v>
          </cell>
        </row>
        <row r="16">
          <cell r="C16" t="str">
            <v>III</v>
          </cell>
          <cell r="D16">
            <v>20.757427</v>
          </cell>
        </row>
        <row r="17">
          <cell r="C17" t="str">
            <v>IV</v>
          </cell>
          <cell r="D17">
            <v>-5.5986830000000003</v>
          </cell>
        </row>
        <row r="18">
          <cell r="B18">
            <v>2010</v>
          </cell>
          <cell r="C18" t="str">
            <v>I</v>
          </cell>
          <cell r="D18">
            <v>21.948791</v>
          </cell>
        </row>
        <row r="19">
          <cell r="C19" t="str">
            <v>II</v>
          </cell>
          <cell r="D19">
            <v>314.767135</v>
          </cell>
        </row>
        <row r="20">
          <cell r="C20" t="str">
            <v>III</v>
          </cell>
          <cell r="D20">
            <v>17.155493</v>
          </cell>
        </row>
        <row r="21">
          <cell r="C21" t="str">
            <v>IV</v>
          </cell>
          <cell r="D21">
            <v>-95.453181000000001</v>
          </cell>
        </row>
        <row r="22">
          <cell r="B22">
            <v>2011</v>
          </cell>
          <cell r="C22" t="str">
            <v>I</v>
          </cell>
          <cell r="D22">
            <v>-44.403452000000001</v>
          </cell>
        </row>
        <row r="23">
          <cell r="C23" t="str">
            <v>II</v>
          </cell>
          <cell r="D23">
            <v>-45.299624999999999</v>
          </cell>
        </row>
        <row r="24">
          <cell r="C24" t="str">
            <v>III</v>
          </cell>
          <cell r="D24">
            <v>12.108689999999999</v>
          </cell>
        </row>
        <row r="25">
          <cell r="C25" t="str">
            <v>IV</v>
          </cell>
          <cell r="D25">
            <v>20.570854000000001</v>
          </cell>
        </row>
        <row r="26">
          <cell r="B26">
            <v>2012</v>
          </cell>
          <cell r="C26" t="str">
            <v>I</v>
          </cell>
          <cell r="D26">
            <v>35.280952999999997</v>
          </cell>
        </row>
        <row r="27">
          <cell r="C27" t="str">
            <v>II</v>
          </cell>
          <cell r="D27">
            <v>5.7662560000000003</v>
          </cell>
        </row>
        <row r="28">
          <cell r="C28" t="str">
            <v>III</v>
          </cell>
          <cell r="D28">
            <v>-3.2294990000000001</v>
          </cell>
        </row>
        <row r="29">
          <cell r="C29" t="str">
            <v>IV</v>
          </cell>
          <cell r="D29">
            <v>18.754607</v>
          </cell>
        </row>
        <row r="30">
          <cell r="B30">
            <v>2013</v>
          </cell>
          <cell r="C30" t="str">
            <v>I</v>
          </cell>
          <cell r="D30">
            <v>32.066775</v>
          </cell>
        </row>
        <row r="31">
          <cell r="C31" t="str">
            <v>II</v>
          </cell>
          <cell r="D31">
            <v>1290.929224</v>
          </cell>
        </row>
        <row r="32">
          <cell r="C32" t="str">
            <v>III</v>
          </cell>
          <cell r="D32">
            <v>208.71636000000001</v>
          </cell>
        </row>
        <row r="33">
          <cell r="C33" t="str">
            <v>IV</v>
          </cell>
          <cell r="D33">
            <v>29.688445999999999</v>
          </cell>
        </row>
        <row r="34">
          <cell r="B34">
            <v>2014</v>
          </cell>
          <cell r="C34" t="str">
            <v>I</v>
          </cell>
          <cell r="D34">
            <v>31.216297000000001</v>
          </cell>
        </row>
        <row r="35">
          <cell r="C35" t="str">
            <v>II</v>
          </cell>
          <cell r="D35">
            <v>129.65941699999999</v>
          </cell>
        </row>
        <row r="36">
          <cell r="C36" t="str">
            <v>III</v>
          </cell>
          <cell r="D36">
            <v>-19.021474999999999</v>
          </cell>
        </row>
        <row r="37">
          <cell r="C37" t="str">
            <v>IV</v>
          </cell>
          <cell r="D37">
            <v>34.402746</v>
          </cell>
        </row>
        <row r="38">
          <cell r="B38">
            <v>2015</v>
          </cell>
          <cell r="C38" t="str">
            <v>I</v>
          </cell>
          <cell r="D38">
            <v>17.854156</v>
          </cell>
        </row>
        <row r="39">
          <cell r="C39" t="str">
            <v>II</v>
          </cell>
          <cell r="D39">
            <v>56.476317000000002</v>
          </cell>
        </row>
        <row r="40">
          <cell r="C40" t="str">
            <v>III</v>
          </cell>
          <cell r="D40">
            <v>-26.106341189999998</v>
          </cell>
        </row>
        <row r="41">
          <cell r="C41" t="str">
            <v>IV</v>
          </cell>
          <cell r="D41">
            <v>16.896843000000001</v>
          </cell>
        </row>
        <row r="42">
          <cell r="B42">
            <v>2016</v>
          </cell>
          <cell r="C42" t="str">
            <v>I</v>
          </cell>
          <cell r="D42">
            <v>55.605331669999998</v>
          </cell>
        </row>
        <row r="43">
          <cell r="C43" t="str">
            <v>II</v>
          </cell>
          <cell r="D43">
            <v>9.4952309400000008</v>
          </cell>
        </row>
        <row r="44">
          <cell r="C44" t="str">
            <v>III</v>
          </cell>
          <cell r="D44">
            <v>12.279509640000001</v>
          </cell>
        </row>
        <row r="45">
          <cell r="C45" t="str">
            <v>IV</v>
          </cell>
          <cell r="D45">
            <v>-2.55958877</v>
          </cell>
        </row>
        <row r="46">
          <cell r="B46">
            <v>2017</v>
          </cell>
          <cell r="C46" t="str">
            <v>I</v>
          </cell>
          <cell r="D46">
            <v>9.7780274200000008</v>
          </cell>
        </row>
        <row r="47">
          <cell r="C47" t="str">
            <v>II</v>
          </cell>
          <cell r="D47">
            <v>29.865521149999999</v>
          </cell>
        </row>
        <row r="48">
          <cell r="C48" t="str">
            <v>III</v>
          </cell>
          <cell r="D48">
            <v>-11.3858745</v>
          </cell>
        </row>
        <row r="49">
          <cell r="C49" t="str">
            <v>IV</v>
          </cell>
          <cell r="D49">
            <v>5.6037043300000002</v>
          </cell>
        </row>
        <row r="50">
          <cell r="B50">
            <v>2018</v>
          </cell>
          <cell r="C50" t="str">
            <v>I</v>
          </cell>
          <cell r="D50">
            <v>24.60972988</v>
          </cell>
        </row>
        <row r="51">
          <cell r="C51" t="str">
            <v>II</v>
          </cell>
          <cell r="D51">
            <v>-124.13095</v>
          </cell>
        </row>
        <row r="52">
          <cell r="C52" t="str">
            <v>III</v>
          </cell>
          <cell r="D52">
            <v>4.6444489999999998</v>
          </cell>
        </row>
        <row r="53">
          <cell r="C53" t="str">
            <v>IV</v>
          </cell>
          <cell r="D53">
            <v>-6.26852769</v>
          </cell>
        </row>
        <row r="54">
          <cell r="B54">
            <v>2019</v>
          </cell>
          <cell r="C54" t="str">
            <v>I</v>
          </cell>
          <cell r="D54">
            <v>21.81209462</v>
          </cell>
        </row>
        <row r="55">
          <cell r="C55" t="str">
            <v>II</v>
          </cell>
          <cell r="D55">
            <v>-12.855533449999999</v>
          </cell>
        </row>
        <row r="56">
          <cell r="C56" t="str">
            <v>III</v>
          </cell>
          <cell r="D56">
            <v>11.318120410000001</v>
          </cell>
        </row>
        <row r="57">
          <cell r="C57" t="str">
            <v>IV</v>
          </cell>
          <cell r="D57">
            <v>20.19367154</v>
          </cell>
        </row>
        <row r="58">
          <cell r="B58">
            <v>2020</v>
          </cell>
          <cell r="C58" t="str">
            <v>I</v>
          </cell>
          <cell r="D58">
            <v>94.469589979999995</v>
          </cell>
        </row>
        <row r="59">
          <cell r="C59" t="str">
            <v>II</v>
          </cell>
          <cell r="D59">
            <v>59.19768638</v>
          </cell>
        </row>
        <row r="60">
          <cell r="C60" t="str">
            <v>III</v>
          </cell>
          <cell r="D60">
            <v>18.252537140000001</v>
          </cell>
        </row>
      </sheetData>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
      <sheetName val="Var General"/>
      <sheetName val="#¡REF"/>
    </sheetNames>
    <sheetDataSet>
      <sheetData sheetId="0">
        <row r="6">
          <cell r="F6" t="str">
            <v>Nacional</v>
          </cell>
          <cell r="G6" t="str">
            <v>Guadalajara</v>
          </cell>
          <cell r="H6" t="str">
            <v>Tepatitlán</v>
          </cell>
          <cell r="O6" t="str">
            <v>L. I. Banxico</v>
          </cell>
          <cell r="P6">
            <v>2</v>
          </cell>
          <cell r="Q6">
            <v>94</v>
          </cell>
        </row>
        <row r="7">
          <cell r="A7" t="str">
            <v>2013</v>
          </cell>
          <cell r="B7" t="str">
            <v>Ene</v>
          </cell>
          <cell r="F7">
            <v>3.25</v>
          </cell>
          <cell r="G7">
            <v>3.35</v>
          </cell>
          <cell r="H7">
            <v>5.93</v>
          </cell>
          <cell r="P7">
            <v>2</v>
          </cell>
          <cell r="Q7">
            <v>1</v>
          </cell>
        </row>
        <row r="8">
          <cell r="A8" t="str">
            <v/>
          </cell>
          <cell r="B8" t="str">
            <v>Feb</v>
          </cell>
          <cell r="F8">
            <v>3.55</v>
          </cell>
          <cell r="G8">
            <v>3.69</v>
          </cell>
          <cell r="H8">
            <v>6.17</v>
          </cell>
        </row>
        <row r="9">
          <cell r="A9" t="str">
            <v/>
          </cell>
          <cell r="B9" t="str">
            <v>Mar</v>
          </cell>
          <cell r="F9">
            <v>4.25</v>
          </cell>
          <cell r="G9">
            <v>4.3499999999999996</v>
          </cell>
          <cell r="H9">
            <v>6.33</v>
          </cell>
          <cell r="O9" t="str">
            <v>L. S. Banxico</v>
          </cell>
          <cell r="P9">
            <v>4</v>
          </cell>
          <cell r="Q9">
            <v>94</v>
          </cell>
        </row>
        <row r="10">
          <cell r="A10" t="str">
            <v/>
          </cell>
          <cell r="B10" t="str">
            <v>Abr</v>
          </cell>
          <cell r="F10">
            <v>4.6500000000000004</v>
          </cell>
          <cell r="G10">
            <v>4.54</v>
          </cell>
          <cell r="H10">
            <v>6.35</v>
          </cell>
          <cell r="P10">
            <v>4</v>
          </cell>
          <cell r="Q10">
            <v>1</v>
          </cell>
        </row>
        <row r="11">
          <cell r="A11" t="str">
            <v/>
          </cell>
          <cell r="B11" t="str">
            <v>May</v>
          </cell>
          <cell r="F11">
            <v>4.63</v>
          </cell>
          <cell r="G11">
            <v>4.66</v>
          </cell>
          <cell r="H11">
            <v>6.03</v>
          </cell>
        </row>
        <row r="12">
          <cell r="A12" t="str">
            <v/>
          </cell>
          <cell r="B12" t="str">
            <v>Jun</v>
          </cell>
          <cell r="F12">
            <v>4.09</v>
          </cell>
          <cell r="G12">
            <v>3.92</v>
          </cell>
          <cell r="H12">
            <v>5.14</v>
          </cell>
        </row>
        <row r="13">
          <cell r="A13" t="str">
            <v/>
          </cell>
          <cell r="B13" t="str">
            <v>Jul</v>
          </cell>
          <cell r="F13">
            <v>3.47</v>
          </cell>
          <cell r="G13">
            <v>2.98</v>
          </cell>
          <cell r="H13">
            <v>4.33</v>
          </cell>
        </row>
        <row r="14">
          <cell r="A14" t="str">
            <v/>
          </cell>
          <cell r="B14" t="str">
            <v>Ago</v>
          </cell>
          <cell r="F14">
            <v>3.46</v>
          </cell>
          <cell r="G14">
            <v>2.92</v>
          </cell>
          <cell r="H14">
            <v>4.82</v>
          </cell>
        </row>
        <row r="15">
          <cell r="A15" t="str">
            <v/>
          </cell>
          <cell r="B15" t="str">
            <v>Sep</v>
          </cell>
          <cell r="F15">
            <v>3.39</v>
          </cell>
          <cell r="G15">
            <v>3</v>
          </cell>
          <cell r="H15">
            <v>4.74</v>
          </cell>
        </row>
        <row r="16">
          <cell r="A16" t="str">
            <v/>
          </cell>
          <cell r="B16" t="str">
            <v>Oct</v>
          </cell>
          <cell r="F16">
            <v>3.36</v>
          </cell>
          <cell r="G16">
            <v>2.76</v>
          </cell>
          <cell r="H16">
            <v>5.66</v>
          </cell>
        </row>
        <row r="17">
          <cell r="A17" t="str">
            <v/>
          </cell>
          <cell r="B17" t="str">
            <v>Nov</v>
          </cell>
          <cell r="F17">
            <v>3.62</v>
          </cell>
          <cell r="G17">
            <v>3.09</v>
          </cell>
          <cell r="H17">
            <v>5.67</v>
          </cell>
        </row>
        <row r="18">
          <cell r="A18" t="str">
            <v/>
          </cell>
          <cell r="B18" t="str">
            <v>Dic</v>
          </cell>
          <cell r="F18">
            <v>3.97</v>
          </cell>
          <cell r="G18">
            <v>3.71</v>
          </cell>
          <cell r="H18">
            <v>4.92</v>
          </cell>
        </row>
        <row r="19">
          <cell r="A19" t="str">
            <v>2014</v>
          </cell>
          <cell r="B19" t="str">
            <v>Ene</v>
          </cell>
          <cell r="F19">
            <v>4.4800000000000004</v>
          </cell>
          <cell r="G19">
            <v>4.1399999999999997</v>
          </cell>
          <cell r="H19">
            <v>4.67</v>
          </cell>
        </row>
        <row r="20">
          <cell r="A20" t="str">
            <v/>
          </cell>
          <cell r="B20" t="str">
            <v>Feb</v>
          </cell>
          <cell r="F20">
            <v>4.2300000000000004</v>
          </cell>
          <cell r="G20">
            <v>4.05</v>
          </cell>
          <cell r="H20">
            <v>5.05</v>
          </cell>
        </row>
        <row r="21">
          <cell r="A21" t="str">
            <v/>
          </cell>
          <cell r="B21" t="str">
            <v>Mar</v>
          </cell>
          <cell r="F21">
            <v>3.76</v>
          </cell>
          <cell r="G21">
            <v>3.09</v>
          </cell>
          <cell r="H21">
            <v>4.99</v>
          </cell>
        </row>
        <row r="22">
          <cell r="A22" t="str">
            <v/>
          </cell>
          <cell r="B22" t="str">
            <v>Abr</v>
          </cell>
          <cell r="F22">
            <v>3.5</v>
          </cell>
          <cell r="G22">
            <v>2.84</v>
          </cell>
          <cell r="H22">
            <v>4.96</v>
          </cell>
        </row>
        <row r="23">
          <cell r="A23" t="str">
            <v/>
          </cell>
          <cell r="B23" t="str">
            <v>May</v>
          </cell>
          <cell r="F23">
            <v>3.51</v>
          </cell>
          <cell r="G23">
            <v>3.04</v>
          </cell>
          <cell r="H23">
            <v>4.63</v>
          </cell>
        </row>
        <row r="24">
          <cell r="A24" t="str">
            <v/>
          </cell>
          <cell r="B24" t="str">
            <v>Jun</v>
          </cell>
          <cell r="F24">
            <v>3.75</v>
          </cell>
          <cell r="G24">
            <v>3.59</v>
          </cell>
          <cell r="H24">
            <v>5.1100000000000003</v>
          </cell>
        </row>
        <row r="25">
          <cell r="A25" t="str">
            <v/>
          </cell>
          <cell r="B25" t="str">
            <v>Jul</v>
          </cell>
          <cell r="F25">
            <v>4.07</v>
          </cell>
          <cell r="G25">
            <v>4.07</v>
          </cell>
          <cell r="H25">
            <v>5.47</v>
          </cell>
        </row>
        <row r="26">
          <cell r="A26" t="str">
            <v/>
          </cell>
          <cell r="B26" t="str">
            <v>Ago</v>
          </cell>
          <cell r="F26">
            <v>4.1500000000000004</v>
          </cell>
          <cell r="G26">
            <v>4.12</v>
          </cell>
          <cell r="H26">
            <v>4.18</v>
          </cell>
        </row>
        <row r="27">
          <cell r="A27" t="str">
            <v/>
          </cell>
          <cell r="B27" t="str">
            <v>Sep</v>
          </cell>
          <cell r="F27">
            <v>4.22</v>
          </cell>
          <cell r="G27">
            <v>4.26</v>
          </cell>
          <cell r="H27">
            <v>3.56</v>
          </cell>
        </row>
        <row r="28">
          <cell r="A28" t="str">
            <v/>
          </cell>
          <cell r="B28" t="str">
            <v>Oct</v>
          </cell>
          <cell r="F28">
            <v>4.3</v>
          </cell>
          <cell r="G28">
            <v>4.3</v>
          </cell>
          <cell r="H28">
            <v>3.07</v>
          </cell>
        </row>
        <row r="29">
          <cell r="A29" t="str">
            <v/>
          </cell>
          <cell r="B29" t="str">
            <v>Nov</v>
          </cell>
          <cell r="F29">
            <v>4.17</v>
          </cell>
          <cell r="G29">
            <v>4.1399999999999997</v>
          </cell>
          <cell r="H29">
            <v>3.28</v>
          </cell>
        </row>
        <row r="30">
          <cell r="A30" t="str">
            <v/>
          </cell>
          <cell r="B30" t="str">
            <v>Dic</v>
          </cell>
          <cell r="F30">
            <v>4.08</v>
          </cell>
          <cell r="G30">
            <v>3.96</v>
          </cell>
          <cell r="H30">
            <v>3.89</v>
          </cell>
        </row>
        <row r="31">
          <cell r="A31" t="str">
            <v>2015</v>
          </cell>
          <cell r="B31" t="str">
            <v>Ene</v>
          </cell>
          <cell r="F31">
            <v>3.07</v>
          </cell>
          <cell r="G31">
            <v>3.05</v>
          </cell>
          <cell r="H31">
            <v>3.15</v>
          </cell>
        </row>
        <row r="32">
          <cell r="A32" t="str">
            <v/>
          </cell>
          <cell r="B32" t="str">
            <v>Feb</v>
          </cell>
          <cell r="F32">
            <v>3</v>
          </cell>
          <cell r="G32">
            <v>3.09</v>
          </cell>
          <cell r="H32">
            <v>2.44</v>
          </cell>
        </row>
        <row r="33">
          <cell r="A33" t="str">
            <v/>
          </cell>
          <cell r="B33" t="str">
            <v>Mar</v>
          </cell>
          <cell r="F33">
            <v>3.14</v>
          </cell>
          <cell r="G33">
            <v>3.35</v>
          </cell>
          <cell r="H33">
            <v>2.72</v>
          </cell>
        </row>
        <row r="34">
          <cell r="A34" t="str">
            <v/>
          </cell>
          <cell r="B34" t="str">
            <v>Abr</v>
          </cell>
          <cell r="F34">
            <v>3.06</v>
          </cell>
          <cell r="G34">
            <v>3.33</v>
          </cell>
          <cell r="H34">
            <v>3.03</v>
          </cell>
        </row>
        <row r="35">
          <cell r="A35" t="str">
            <v/>
          </cell>
          <cell r="B35" t="str">
            <v>May</v>
          </cell>
          <cell r="F35">
            <v>2.88</v>
          </cell>
          <cell r="G35">
            <v>2.89</v>
          </cell>
          <cell r="H35">
            <v>3.26</v>
          </cell>
        </row>
        <row r="36">
          <cell r="A36" t="str">
            <v/>
          </cell>
          <cell r="B36" t="str">
            <v>Jun</v>
          </cell>
          <cell r="F36">
            <v>2.87</v>
          </cell>
          <cell r="G36">
            <v>2.86</v>
          </cell>
          <cell r="H36">
            <v>3.4</v>
          </cell>
        </row>
        <row r="37">
          <cell r="A37" t="str">
            <v/>
          </cell>
          <cell r="B37" t="str">
            <v>Jul</v>
          </cell>
          <cell r="F37">
            <v>2.74</v>
          </cell>
          <cell r="G37">
            <v>2.87</v>
          </cell>
          <cell r="H37">
            <v>3.85</v>
          </cell>
        </row>
        <row r="38">
          <cell r="A38" t="str">
            <v/>
          </cell>
          <cell r="B38" t="str">
            <v>Ago</v>
          </cell>
          <cell r="F38">
            <v>2.59</v>
          </cell>
          <cell r="G38">
            <v>2.69</v>
          </cell>
          <cell r="H38">
            <v>4.16</v>
          </cell>
        </row>
        <row r="39">
          <cell r="A39" t="str">
            <v/>
          </cell>
          <cell r="B39" t="str">
            <v>Sep</v>
          </cell>
          <cell r="F39">
            <v>2.52</v>
          </cell>
          <cell r="G39">
            <v>2.7</v>
          </cell>
          <cell r="H39">
            <v>4.71</v>
          </cell>
        </row>
        <row r="40">
          <cell r="A40" t="str">
            <v/>
          </cell>
          <cell r="B40" t="str">
            <v>Oct</v>
          </cell>
          <cell r="F40">
            <v>2.48</v>
          </cell>
          <cell r="G40">
            <v>3</v>
          </cell>
          <cell r="H40">
            <v>4.79</v>
          </cell>
        </row>
        <row r="41">
          <cell r="A41" t="str">
            <v/>
          </cell>
          <cell r="B41" t="str">
            <v>Nov</v>
          </cell>
          <cell r="F41">
            <v>2.21</v>
          </cell>
          <cell r="G41">
            <v>2.66</v>
          </cell>
          <cell r="H41">
            <v>4.6500000000000004</v>
          </cell>
        </row>
        <row r="42">
          <cell r="A42" t="str">
            <v/>
          </cell>
          <cell r="B42" t="str">
            <v>Dic</v>
          </cell>
          <cell r="F42">
            <v>2.13</v>
          </cell>
          <cell r="G42">
            <v>2.56</v>
          </cell>
          <cell r="H42">
            <v>4.16</v>
          </cell>
        </row>
        <row r="43">
          <cell r="A43" t="str">
            <v>2016</v>
          </cell>
          <cell r="B43" t="str">
            <v>Ene</v>
          </cell>
          <cell r="F43">
            <v>2.61</v>
          </cell>
          <cell r="G43">
            <v>3.22</v>
          </cell>
          <cell r="H43">
            <v>3.81</v>
          </cell>
        </row>
        <row r="44">
          <cell r="A44" t="str">
            <v/>
          </cell>
          <cell r="B44" t="str">
            <v>Feb</v>
          </cell>
          <cell r="F44">
            <v>2.87</v>
          </cell>
          <cell r="G44">
            <v>3.01</v>
          </cell>
          <cell r="H44">
            <v>4.57</v>
          </cell>
        </row>
        <row r="45">
          <cell r="A45" t="str">
            <v/>
          </cell>
          <cell r="B45" t="str">
            <v>Mar</v>
          </cell>
          <cell r="F45">
            <v>2.6</v>
          </cell>
          <cell r="G45">
            <v>3.26</v>
          </cell>
          <cell r="H45">
            <v>4.46</v>
          </cell>
        </row>
        <row r="46">
          <cell r="A46" t="str">
            <v/>
          </cell>
          <cell r="B46" t="str">
            <v>Abr</v>
          </cell>
          <cell r="F46">
            <v>2.54</v>
          </cell>
          <cell r="G46">
            <v>3.46</v>
          </cell>
          <cell r="H46">
            <v>4.2300000000000004</v>
          </cell>
        </row>
        <row r="47">
          <cell r="A47" t="str">
            <v/>
          </cell>
          <cell r="B47" t="str">
            <v>May</v>
          </cell>
          <cell r="F47">
            <v>2.6</v>
          </cell>
          <cell r="G47">
            <v>3.61</v>
          </cell>
          <cell r="H47">
            <v>3.72</v>
          </cell>
        </row>
        <row r="48">
          <cell r="A48" t="str">
            <v/>
          </cell>
          <cell r="B48" t="str">
            <v>Jun</v>
          </cell>
          <cell r="F48">
            <v>2.54</v>
          </cell>
          <cell r="G48">
            <v>3.31</v>
          </cell>
          <cell r="H48">
            <v>3.44</v>
          </cell>
        </row>
        <row r="49">
          <cell r="A49" t="str">
            <v/>
          </cell>
          <cell r="B49" t="str">
            <v>Jul</v>
          </cell>
          <cell r="F49">
            <v>2.65</v>
          </cell>
          <cell r="G49">
            <v>3.22</v>
          </cell>
          <cell r="H49">
            <v>3.97</v>
          </cell>
        </row>
        <row r="50">
          <cell r="A50" t="str">
            <v/>
          </cell>
          <cell r="B50" t="str">
            <v>Ago</v>
          </cell>
          <cell r="F50">
            <v>2.73</v>
          </cell>
          <cell r="G50">
            <v>3.31</v>
          </cell>
          <cell r="H50">
            <v>4.88</v>
          </cell>
        </row>
        <row r="51">
          <cell r="A51" t="str">
            <v/>
          </cell>
          <cell r="B51" t="str">
            <v>Sep</v>
          </cell>
          <cell r="F51">
            <v>2.97</v>
          </cell>
          <cell r="G51">
            <v>3.19</v>
          </cell>
          <cell r="H51">
            <v>4.67</v>
          </cell>
        </row>
        <row r="52">
          <cell r="A52" t="str">
            <v/>
          </cell>
          <cell r="B52" t="str">
            <v>Oct</v>
          </cell>
          <cell r="F52">
            <v>3.06</v>
          </cell>
          <cell r="G52">
            <v>2.99</v>
          </cell>
          <cell r="H52">
            <v>4.62</v>
          </cell>
        </row>
        <row r="53">
          <cell r="A53" t="str">
            <v/>
          </cell>
          <cell r="B53" t="str">
            <v>Nov</v>
          </cell>
          <cell r="F53">
            <v>3.31</v>
          </cell>
          <cell r="G53">
            <v>3.33</v>
          </cell>
          <cell r="H53">
            <v>4.43</v>
          </cell>
        </row>
        <row r="54">
          <cell r="A54" t="str">
            <v/>
          </cell>
          <cell r="B54" t="str">
            <v>Dic</v>
          </cell>
          <cell r="F54">
            <v>3.36</v>
          </cell>
          <cell r="G54">
            <v>3.32</v>
          </cell>
          <cell r="H54">
            <v>5.17</v>
          </cell>
        </row>
        <row r="55">
          <cell r="A55" t="str">
            <v>2017</v>
          </cell>
          <cell r="B55" t="str">
            <v>Ene</v>
          </cell>
          <cell r="F55">
            <v>4.72</v>
          </cell>
          <cell r="G55">
            <v>4.38</v>
          </cell>
          <cell r="H55">
            <v>7.47</v>
          </cell>
        </row>
        <row r="56">
          <cell r="A56" t="str">
            <v/>
          </cell>
          <cell r="B56" t="str">
            <v>Feb</v>
          </cell>
          <cell r="F56">
            <v>4.8600000000000003</v>
          </cell>
          <cell r="G56">
            <v>4.72</v>
          </cell>
          <cell r="H56">
            <v>7.52</v>
          </cell>
        </row>
        <row r="57">
          <cell r="A57" t="str">
            <v/>
          </cell>
          <cell r="B57" t="str">
            <v>Mar</v>
          </cell>
          <cell r="F57">
            <v>5.35</v>
          </cell>
          <cell r="G57">
            <v>5.04</v>
          </cell>
          <cell r="H57">
            <v>7.99</v>
          </cell>
        </row>
        <row r="58">
          <cell r="A58" t="str">
            <v/>
          </cell>
          <cell r="B58" t="str">
            <v>Abr</v>
          </cell>
          <cell r="F58">
            <v>5.82</v>
          </cell>
          <cell r="G58">
            <v>5.13</v>
          </cell>
          <cell r="H58">
            <v>8.18</v>
          </cell>
        </row>
        <row r="59">
          <cell r="A59" t="str">
            <v/>
          </cell>
          <cell r="B59" t="str">
            <v>May</v>
          </cell>
          <cell r="F59">
            <v>6.16</v>
          </cell>
          <cell r="G59">
            <v>5.1100000000000003</v>
          </cell>
          <cell r="H59">
            <v>8.69</v>
          </cell>
        </row>
        <row r="60">
          <cell r="A60" t="str">
            <v/>
          </cell>
          <cell r="B60" t="str">
            <v>Jun</v>
          </cell>
          <cell r="F60">
            <v>6.31</v>
          </cell>
          <cell r="G60">
            <v>5.53</v>
          </cell>
          <cell r="H60">
            <v>8.6199999999999992</v>
          </cell>
        </row>
        <row r="61">
          <cell r="A61" t="str">
            <v/>
          </cell>
          <cell r="B61" t="str">
            <v>Jul</v>
          </cell>
          <cell r="F61">
            <v>6.44</v>
          </cell>
          <cell r="G61">
            <v>5.77</v>
          </cell>
          <cell r="H61">
            <v>7.51</v>
          </cell>
        </row>
        <row r="62">
          <cell r="A62" t="str">
            <v/>
          </cell>
          <cell r="B62" t="str">
            <v>Ago</v>
          </cell>
          <cell r="F62">
            <v>6.66</v>
          </cell>
          <cell r="G62">
            <v>5.98</v>
          </cell>
          <cell r="H62">
            <v>6.93</v>
          </cell>
        </row>
        <row r="63">
          <cell r="A63" t="str">
            <v/>
          </cell>
          <cell r="B63" t="str">
            <v>Sep</v>
          </cell>
          <cell r="F63">
            <v>6.35</v>
          </cell>
          <cell r="G63">
            <v>5.73</v>
          </cell>
          <cell r="H63">
            <v>6.84</v>
          </cell>
        </row>
        <row r="64">
          <cell r="A64" t="str">
            <v/>
          </cell>
          <cell r="B64" t="str">
            <v>Oct</v>
          </cell>
          <cell r="F64">
            <v>6.37</v>
          </cell>
          <cell r="G64">
            <v>5.72</v>
          </cell>
          <cell r="H64">
            <v>6.3</v>
          </cell>
        </row>
        <row r="65">
          <cell r="A65" t="str">
            <v/>
          </cell>
          <cell r="B65" t="str">
            <v>Nov</v>
          </cell>
          <cell r="F65">
            <v>6.63</v>
          </cell>
          <cell r="G65">
            <v>5.98</v>
          </cell>
          <cell r="H65">
            <v>6.89</v>
          </cell>
        </row>
        <row r="66">
          <cell r="A66" t="str">
            <v/>
          </cell>
          <cell r="B66" t="str">
            <v>Dic</v>
          </cell>
          <cell r="F66">
            <v>6.77</v>
          </cell>
          <cell r="G66">
            <v>6.15</v>
          </cell>
          <cell r="H66">
            <v>7.05</v>
          </cell>
        </row>
        <row r="67">
          <cell r="A67" t="str">
            <v>2018</v>
          </cell>
          <cell r="B67" t="str">
            <v>Ene</v>
          </cell>
          <cell r="F67">
            <v>5.55</v>
          </cell>
          <cell r="G67">
            <v>4.78</v>
          </cell>
          <cell r="H67">
            <v>6.2</v>
          </cell>
        </row>
        <row r="68">
          <cell r="A68" t="str">
            <v/>
          </cell>
          <cell r="B68" t="str">
            <v>Feb</v>
          </cell>
          <cell r="F68">
            <v>5.34</v>
          </cell>
          <cell r="G68">
            <v>4.5199999999999996</v>
          </cell>
          <cell r="H68">
            <v>6.74</v>
          </cell>
        </row>
        <row r="69">
          <cell r="A69" t="str">
            <v/>
          </cell>
          <cell r="B69" t="str">
            <v>Mar</v>
          </cell>
          <cell r="F69">
            <v>5.04</v>
          </cell>
          <cell r="G69">
            <v>4.2300000000000004</v>
          </cell>
          <cell r="H69">
            <v>6.03</v>
          </cell>
        </row>
        <row r="70">
          <cell r="A70" t="str">
            <v/>
          </cell>
          <cell r="B70" t="str">
            <v>Abr</v>
          </cell>
          <cell r="F70">
            <v>4.55</v>
          </cell>
          <cell r="G70">
            <v>3.83</v>
          </cell>
          <cell r="H70">
            <v>5.61</v>
          </cell>
        </row>
        <row r="71">
          <cell r="A71" t="str">
            <v/>
          </cell>
          <cell r="B71" t="str">
            <v>May</v>
          </cell>
          <cell r="F71">
            <v>4.51</v>
          </cell>
          <cell r="G71">
            <v>4.2300000000000004</v>
          </cell>
          <cell r="H71">
            <v>5.16</v>
          </cell>
        </row>
        <row r="72">
          <cell r="A72" t="str">
            <v/>
          </cell>
          <cell r="B72" t="str">
            <v>Jun</v>
          </cell>
          <cell r="F72">
            <v>4.6500000000000004</v>
          </cell>
          <cell r="G72">
            <v>4.18</v>
          </cell>
          <cell r="H72">
            <v>5.0199999999999996</v>
          </cell>
        </row>
        <row r="73">
          <cell r="A73" t="str">
            <v/>
          </cell>
          <cell r="B73" t="str">
            <v>Jul</v>
          </cell>
          <cell r="F73">
            <v>4.8099999999999996</v>
          </cell>
          <cell r="G73">
            <v>4.22</v>
          </cell>
          <cell r="H73">
            <v>5.39</v>
          </cell>
        </row>
        <row r="74">
          <cell r="A74" t="str">
            <v/>
          </cell>
          <cell r="B74" t="str">
            <v>Ago</v>
          </cell>
          <cell r="F74">
            <v>4.9000000000000004</v>
          </cell>
          <cell r="G74">
            <v>4.3099999999999996</v>
          </cell>
          <cell r="H74">
            <v>5.85</v>
          </cell>
        </row>
        <row r="75">
          <cell r="A75" t="str">
            <v/>
          </cell>
          <cell r="B75" t="str">
            <v>Sep</v>
          </cell>
          <cell r="F75">
            <v>5.0199999999999996</v>
          </cell>
          <cell r="G75">
            <v>4.67</v>
          </cell>
          <cell r="H75">
            <v>5.88</v>
          </cell>
        </row>
        <row r="76">
          <cell r="A76" t="str">
            <v/>
          </cell>
          <cell r="B76" t="str">
            <v>Oct</v>
          </cell>
          <cell r="F76">
            <v>4.9000000000000004</v>
          </cell>
          <cell r="G76">
            <v>4.68</v>
          </cell>
          <cell r="H76">
            <v>6.1</v>
          </cell>
        </row>
        <row r="77">
          <cell r="A77" t="str">
            <v/>
          </cell>
          <cell r="B77" t="str">
            <v>Nov</v>
          </cell>
          <cell r="F77">
            <v>4.72</v>
          </cell>
          <cell r="G77">
            <v>4.54</v>
          </cell>
          <cell r="H77">
            <v>6.08</v>
          </cell>
        </row>
        <row r="78">
          <cell r="A78" t="str">
            <v/>
          </cell>
          <cell r="B78" t="str">
            <v>Dic</v>
          </cell>
          <cell r="F78">
            <v>4.83</v>
          </cell>
          <cell r="G78">
            <v>4.38</v>
          </cell>
          <cell r="H78">
            <v>6.31</v>
          </cell>
        </row>
        <row r="79">
          <cell r="A79" t="str">
            <v>2019</v>
          </cell>
          <cell r="B79" t="str">
            <v>Ene</v>
          </cell>
          <cell r="F79">
            <v>4.37</v>
          </cell>
          <cell r="G79">
            <v>4.01</v>
          </cell>
          <cell r="H79">
            <v>5.12</v>
          </cell>
        </row>
        <row r="80">
          <cell r="A80" t="str">
            <v/>
          </cell>
          <cell r="B80" t="str">
            <v>Feb</v>
          </cell>
          <cell r="F80">
            <v>3.94</v>
          </cell>
          <cell r="G80">
            <v>4.0199999999999996</v>
          </cell>
          <cell r="H80">
            <v>3.74</v>
          </cell>
        </row>
        <row r="81">
          <cell r="A81" t="str">
            <v/>
          </cell>
          <cell r="B81" t="str">
            <v>Mar</v>
          </cell>
          <cell r="F81">
            <v>4</v>
          </cell>
          <cell r="G81">
            <v>4.45</v>
          </cell>
          <cell r="H81">
            <v>4.04</v>
          </cell>
        </row>
        <row r="82">
          <cell r="A82" t="str">
            <v/>
          </cell>
          <cell r="B82" t="str">
            <v>Abr</v>
          </cell>
          <cell r="F82">
            <v>4.41</v>
          </cell>
          <cell r="G82">
            <v>4.9400000000000004</v>
          </cell>
          <cell r="H82">
            <v>4.49</v>
          </cell>
        </row>
        <row r="83">
          <cell r="A83" t="str">
            <v/>
          </cell>
          <cell r="B83" t="str">
            <v>May</v>
          </cell>
          <cell r="F83">
            <v>4.28</v>
          </cell>
          <cell r="G83">
            <v>4.66</v>
          </cell>
          <cell r="H83">
            <v>4.59</v>
          </cell>
        </row>
        <row r="84">
          <cell r="A84" t="str">
            <v/>
          </cell>
          <cell r="B84" t="str">
            <v>Jun</v>
          </cell>
          <cell r="F84">
            <v>3.95</v>
          </cell>
          <cell r="G84">
            <v>4.3600000000000003</v>
          </cell>
          <cell r="H84">
            <v>4.68</v>
          </cell>
        </row>
        <row r="85">
          <cell r="A85" t="str">
            <v/>
          </cell>
          <cell r="B85" t="str">
            <v>Jul</v>
          </cell>
          <cell r="F85">
            <v>3.78</v>
          </cell>
          <cell r="G85">
            <v>4.0199999999999996</v>
          </cell>
          <cell r="H85">
            <v>4.18</v>
          </cell>
        </row>
        <row r="86">
          <cell r="A86" t="str">
            <v/>
          </cell>
          <cell r="B86" t="str">
            <v>Ago</v>
          </cell>
          <cell r="F86">
            <v>3.16</v>
          </cell>
          <cell r="G86">
            <v>3.54</v>
          </cell>
          <cell r="H86">
            <v>3.72</v>
          </cell>
        </row>
        <row r="87">
          <cell r="A87" t="str">
            <v/>
          </cell>
          <cell r="B87" t="str">
            <v>Sep</v>
          </cell>
          <cell r="F87">
            <v>3</v>
          </cell>
          <cell r="G87">
            <v>3</v>
          </cell>
          <cell r="H87">
            <v>3.58</v>
          </cell>
        </row>
        <row r="88">
          <cell r="A88" t="str">
            <v/>
          </cell>
          <cell r="B88" t="str">
            <v>Oct</v>
          </cell>
          <cell r="F88">
            <v>3.02</v>
          </cell>
          <cell r="G88">
            <v>3.21</v>
          </cell>
          <cell r="H88">
            <v>3.8</v>
          </cell>
        </row>
        <row r="89">
          <cell r="A89" t="str">
            <v/>
          </cell>
          <cell r="B89" t="str">
            <v>Nov</v>
          </cell>
          <cell r="F89">
            <v>2.97</v>
          </cell>
          <cell r="G89">
            <v>3.38</v>
          </cell>
          <cell r="H89">
            <v>3.22</v>
          </cell>
        </row>
        <row r="90">
          <cell r="A90" t="str">
            <v/>
          </cell>
          <cell r="B90" t="str">
            <v>Dic</v>
          </cell>
          <cell r="F90">
            <v>2.83</v>
          </cell>
          <cell r="G90">
            <v>3.62</v>
          </cell>
          <cell r="H90">
            <v>2.82</v>
          </cell>
        </row>
        <row r="91">
          <cell r="A91" t="str">
            <v>2020</v>
          </cell>
          <cell r="B91" t="str">
            <v>Ene</v>
          </cell>
          <cell r="F91">
            <v>3.24</v>
          </cell>
          <cell r="G91">
            <v>3.65</v>
          </cell>
          <cell r="H91">
            <v>3.74</v>
          </cell>
        </row>
        <row r="92">
          <cell r="B92" t="str">
            <v>Feb</v>
          </cell>
          <cell r="F92">
            <v>3.7</v>
          </cell>
          <cell r="G92">
            <v>3.51</v>
          </cell>
          <cell r="H92">
            <v>4.22</v>
          </cell>
        </row>
        <row r="93">
          <cell r="B93" t="str">
            <v>Mar</v>
          </cell>
          <cell r="F93">
            <v>3.25</v>
          </cell>
          <cell r="G93">
            <v>2.82</v>
          </cell>
          <cell r="H93">
            <v>3.26</v>
          </cell>
        </row>
        <row r="94">
          <cell r="B94" t="str">
            <v>Abr</v>
          </cell>
          <cell r="F94">
            <v>2.15</v>
          </cell>
          <cell r="G94">
            <v>1.8</v>
          </cell>
          <cell r="H94">
            <v>1.54</v>
          </cell>
        </row>
        <row r="95">
          <cell r="B95" t="str">
            <v>May</v>
          </cell>
          <cell r="F95">
            <v>2.84</v>
          </cell>
          <cell r="G95">
            <v>2.66</v>
          </cell>
          <cell r="H95">
            <v>1.49</v>
          </cell>
        </row>
        <row r="96">
          <cell r="B96" t="str">
            <v>Jun</v>
          </cell>
          <cell r="F96">
            <v>3.33</v>
          </cell>
          <cell r="G96">
            <v>3.04</v>
          </cell>
          <cell r="H96">
            <v>2.0299999999999998</v>
          </cell>
        </row>
        <row r="97">
          <cell r="B97" t="str">
            <v>Jul</v>
          </cell>
          <cell r="F97">
            <v>3.62</v>
          </cell>
          <cell r="G97">
            <v>3.29</v>
          </cell>
          <cell r="H97">
            <v>2.6</v>
          </cell>
        </row>
        <row r="98">
          <cell r="B98" t="str">
            <v>Ago</v>
          </cell>
          <cell r="F98">
            <v>4.05</v>
          </cell>
          <cell r="G98">
            <v>3.79</v>
          </cell>
          <cell r="H98">
            <v>3.34</v>
          </cell>
        </row>
        <row r="99">
          <cell r="B99" t="str">
            <v>Sep</v>
          </cell>
          <cell r="F99">
            <v>4.0137799999999997</v>
          </cell>
          <cell r="G99">
            <v>4.1075999999999997</v>
          </cell>
          <cell r="H99">
            <v>3.10859</v>
          </cell>
        </row>
        <row r="100">
          <cell r="B100" t="str">
            <v>Oct</v>
          </cell>
          <cell r="F100">
            <v>4.0869600000000004</v>
          </cell>
          <cell r="G100">
            <v>4.1533100000000003</v>
          </cell>
          <cell r="H100">
            <v>3.5007600000000001</v>
          </cell>
        </row>
      </sheetData>
      <sheetData sheetId="1">
        <row r="6">
          <cell r="A6" t="str">
            <v>Ciudad</v>
          </cell>
        </row>
        <row r="7">
          <cell r="A7" t="str">
            <v>León, Gto.</v>
          </cell>
          <cell r="D7">
            <v>2.3199999999999998</v>
          </cell>
        </row>
        <row r="8">
          <cell r="A8" t="str">
            <v>Monterrey, N. L.</v>
          </cell>
          <cell r="D8">
            <v>3.13</v>
          </cell>
        </row>
        <row r="9">
          <cell r="A9" t="str">
            <v>Tampico, Tamps.</v>
          </cell>
          <cell r="D9">
            <v>3.21</v>
          </cell>
        </row>
        <row r="10">
          <cell r="A10" t="str">
            <v>Huatabampo, Son.</v>
          </cell>
          <cell r="D10">
            <v>3.28</v>
          </cell>
        </row>
        <row r="11">
          <cell r="A11" t="str">
            <v>La Paz, B. C. S.</v>
          </cell>
          <cell r="D11">
            <v>3.31</v>
          </cell>
        </row>
        <row r="12">
          <cell r="A12" t="str">
            <v>Chetumal, Q. R.</v>
          </cell>
          <cell r="D12">
            <v>3.35</v>
          </cell>
        </row>
        <row r="13">
          <cell r="A13" t="str">
            <v>Tepic, Nay.</v>
          </cell>
          <cell r="D13">
            <v>3.38</v>
          </cell>
        </row>
        <row r="14">
          <cell r="A14" t="str">
            <v>Culiacán, Sin.</v>
          </cell>
          <cell r="D14">
            <v>3.43</v>
          </cell>
        </row>
        <row r="15">
          <cell r="A15" t="str">
            <v>Cancún, Q. Roo.</v>
          </cell>
          <cell r="D15">
            <v>3.46</v>
          </cell>
        </row>
        <row r="16">
          <cell r="A16" t="str">
            <v>Colima, Col.</v>
          </cell>
          <cell r="D16">
            <v>3.47</v>
          </cell>
        </row>
        <row r="17">
          <cell r="A17" t="str">
            <v>Tepatitlán, Jal.</v>
          </cell>
          <cell r="D17">
            <v>3.5</v>
          </cell>
        </row>
        <row r="18">
          <cell r="A18" t="str">
            <v>Zacatecas, Zac.</v>
          </cell>
          <cell r="D18">
            <v>3.5</v>
          </cell>
        </row>
        <row r="19">
          <cell r="A19" t="str">
            <v>Pachuca, Hgo.</v>
          </cell>
          <cell r="D19">
            <v>3.55</v>
          </cell>
        </row>
        <row r="20">
          <cell r="A20" t="str">
            <v>Tehuantepec, Oax.</v>
          </cell>
          <cell r="D20">
            <v>3.58</v>
          </cell>
        </row>
        <row r="21">
          <cell r="A21" t="str">
            <v>Monclova, Coah.</v>
          </cell>
          <cell r="D21">
            <v>3.59</v>
          </cell>
        </row>
        <row r="22">
          <cell r="A22" t="str">
            <v>Morelia, Mich</v>
          </cell>
          <cell r="D22">
            <v>3.61</v>
          </cell>
        </row>
        <row r="23">
          <cell r="A23" t="str">
            <v>Cortazar, Gto.</v>
          </cell>
          <cell r="D23">
            <v>3.71</v>
          </cell>
        </row>
        <row r="24">
          <cell r="A24" t="str">
            <v>Esperanza, Son.</v>
          </cell>
          <cell r="D24">
            <v>3.72</v>
          </cell>
        </row>
        <row r="25">
          <cell r="A25" t="str">
            <v>Saltillo, Coah.</v>
          </cell>
          <cell r="D25">
            <v>3.75</v>
          </cell>
        </row>
        <row r="26">
          <cell r="A26" t="str">
            <v>Chihuahua, Chih.</v>
          </cell>
          <cell r="D26">
            <v>3.76</v>
          </cell>
        </row>
        <row r="27">
          <cell r="A27" t="str">
            <v>Matamoros, Tamps.</v>
          </cell>
          <cell r="D27">
            <v>3.76</v>
          </cell>
        </row>
        <row r="28">
          <cell r="A28" t="str">
            <v>Mexicali, B. C.</v>
          </cell>
          <cell r="D28">
            <v>3.9</v>
          </cell>
        </row>
        <row r="29">
          <cell r="A29" t="str">
            <v>Querétaro, Qro.</v>
          </cell>
          <cell r="D29">
            <v>3.91</v>
          </cell>
        </row>
        <row r="30">
          <cell r="A30" t="str">
            <v>Campeche, Camp.</v>
          </cell>
          <cell r="D30">
            <v>3.93</v>
          </cell>
        </row>
        <row r="31">
          <cell r="A31" t="str">
            <v>Veracruz, Ver.</v>
          </cell>
          <cell r="D31">
            <v>3.98</v>
          </cell>
        </row>
        <row r="32">
          <cell r="A32" t="str">
            <v>Ciudad de México</v>
          </cell>
          <cell r="D32">
            <v>4.01</v>
          </cell>
        </row>
        <row r="33">
          <cell r="A33" t="str">
            <v>Atlacomulco, Méx.</v>
          </cell>
          <cell r="D33">
            <v>4.03</v>
          </cell>
        </row>
        <row r="34">
          <cell r="A34" t="str">
            <v>Cuernavaca, Mor.</v>
          </cell>
          <cell r="D34">
            <v>4.03</v>
          </cell>
        </row>
        <row r="35">
          <cell r="A35" t="str">
            <v>Guadalajara, Jal.</v>
          </cell>
          <cell r="D35">
            <v>4.1500000000000004</v>
          </cell>
        </row>
        <row r="36">
          <cell r="A36" t="str">
            <v>Hermosillo, Son.</v>
          </cell>
          <cell r="D36">
            <v>4.1500000000000004</v>
          </cell>
        </row>
        <row r="37">
          <cell r="A37" t="str">
            <v>Aguascalientes, Ags.</v>
          </cell>
          <cell r="D37">
            <v>4.2300000000000004</v>
          </cell>
        </row>
        <row r="38">
          <cell r="A38" t="str">
            <v>Fresnillo, Zac.</v>
          </cell>
          <cell r="D38">
            <v>4.24</v>
          </cell>
        </row>
        <row r="39">
          <cell r="A39" t="str">
            <v>Cd. Acuña, Coah.</v>
          </cell>
          <cell r="D39">
            <v>4.3</v>
          </cell>
        </row>
        <row r="40">
          <cell r="A40" t="str">
            <v>Durango, Dgo.</v>
          </cell>
          <cell r="D40">
            <v>4.32</v>
          </cell>
        </row>
        <row r="41">
          <cell r="A41" t="str">
            <v>Puebla, Pue.</v>
          </cell>
          <cell r="D41">
            <v>4.34</v>
          </cell>
        </row>
        <row r="42">
          <cell r="A42" t="str">
            <v>Toluca, Edo. de Méx.</v>
          </cell>
          <cell r="D42">
            <v>4.38</v>
          </cell>
        </row>
        <row r="43">
          <cell r="A43" t="str">
            <v>Mérida, Yuc.</v>
          </cell>
          <cell r="D43">
            <v>4.3899999999999997</v>
          </cell>
        </row>
        <row r="44">
          <cell r="A44" t="str">
            <v>Coatzacoalcos, Ver.</v>
          </cell>
          <cell r="D44">
            <v>4.43</v>
          </cell>
        </row>
        <row r="45">
          <cell r="A45" t="str">
            <v>Tlaxcala, Tlax.</v>
          </cell>
          <cell r="D45">
            <v>4.45</v>
          </cell>
        </row>
        <row r="46">
          <cell r="A46" t="str">
            <v>Cd. Juárez, Chih</v>
          </cell>
          <cell r="D46">
            <v>4.55</v>
          </cell>
        </row>
        <row r="47">
          <cell r="A47" t="str">
            <v>Jacona, Mich.</v>
          </cell>
          <cell r="D47">
            <v>4.62</v>
          </cell>
        </row>
        <row r="48">
          <cell r="A48" t="str">
            <v>Cd. Jiménez, Chih.</v>
          </cell>
          <cell r="D48">
            <v>4.66</v>
          </cell>
        </row>
        <row r="49">
          <cell r="A49" t="str">
            <v>Oaxaca, Oax.</v>
          </cell>
          <cell r="D49">
            <v>4.68</v>
          </cell>
        </row>
        <row r="50">
          <cell r="A50" t="str">
            <v>San Luis Potosí, S. L. P.</v>
          </cell>
          <cell r="D50">
            <v>4.7699999999999996</v>
          </cell>
        </row>
        <row r="51">
          <cell r="A51" t="str">
            <v>Tijuana, B. C.</v>
          </cell>
          <cell r="D51">
            <v>4.7699999999999996</v>
          </cell>
        </row>
        <row r="52">
          <cell r="A52" t="str">
            <v>Villahermosa, Tab.</v>
          </cell>
          <cell r="D52">
            <v>4.78</v>
          </cell>
        </row>
        <row r="53">
          <cell r="A53" t="str">
            <v>Torreón, Coah.</v>
          </cell>
          <cell r="D53">
            <v>4.87</v>
          </cell>
        </row>
        <row r="54">
          <cell r="A54" t="str">
            <v>Acapulco, Gro.</v>
          </cell>
          <cell r="D54">
            <v>5</v>
          </cell>
        </row>
        <row r="55">
          <cell r="A55" t="str">
            <v>Izúcar de Matamoros, Pue.</v>
          </cell>
          <cell r="D55">
            <v>5.05</v>
          </cell>
        </row>
        <row r="56">
          <cell r="A56" t="str">
            <v>Córdoba, Ver.</v>
          </cell>
          <cell r="D56">
            <v>5.15</v>
          </cell>
        </row>
        <row r="57">
          <cell r="A57" t="str">
            <v>Iguala, Gro.</v>
          </cell>
          <cell r="D57">
            <v>5.22</v>
          </cell>
        </row>
        <row r="58">
          <cell r="A58" t="str">
            <v>San Andrés Tuxtla, Ver.</v>
          </cell>
          <cell r="D58">
            <v>5.37</v>
          </cell>
        </row>
        <row r="59">
          <cell r="A59" t="str">
            <v>Tapachula, Chis.</v>
          </cell>
          <cell r="D59">
            <v>5.53</v>
          </cell>
        </row>
        <row r="60">
          <cell r="A60" t="str">
            <v>Tulancingo, Hgo.</v>
          </cell>
          <cell r="D60">
            <v>5.57</v>
          </cell>
        </row>
        <row r="61">
          <cell r="A61" t="str">
            <v>Tuxtla Gutiérrez, Chis.</v>
          </cell>
          <cell r="D61">
            <v>5.89</v>
          </cell>
        </row>
        <row r="64">
          <cell r="A64" t="str">
            <v>Nacional</v>
          </cell>
          <cell r="B64">
            <v>0</v>
          </cell>
          <cell r="D64">
            <v>4.09</v>
          </cell>
        </row>
        <row r="65">
          <cell r="B65">
            <v>1</v>
          </cell>
          <cell r="D65">
            <v>4.09</v>
          </cell>
        </row>
      </sheetData>
      <sheetData sheetId="2">
        <row r="7">
          <cell r="B7" t="str">
            <v>Guanajuato</v>
          </cell>
          <cell r="C7">
            <v>3.1135724500667192E-2</v>
          </cell>
        </row>
        <row r="8">
          <cell r="B8" t="str">
            <v>Nuevo León</v>
          </cell>
          <cell r="C8">
            <v>3.1267749630807654E-2</v>
          </cell>
        </row>
        <row r="9">
          <cell r="B9" t="str">
            <v>Baja California Sur</v>
          </cell>
          <cell r="C9">
            <v>3.3103435136319415E-2</v>
          </cell>
        </row>
        <row r="10">
          <cell r="B10" t="str">
            <v>Nayarit</v>
          </cell>
          <cell r="C10">
            <v>3.3770782019704342E-2</v>
          </cell>
        </row>
        <row r="11">
          <cell r="B11" t="str">
            <v>Quintana Roo</v>
          </cell>
          <cell r="C11">
            <v>3.4217311927123482E-2</v>
          </cell>
        </row>
        <row r="12">
          <cell r="B12" t="str">
            <v>Sinaloa</v>
          </cell>
          <cell r="C12">
            <v>3.4268271612048679E-2</v>
          </cell>
        </row>
        <row r="13">
          <cell r="B13" t="str">
            <v>Tamaulipas</v>
          </cell>
          <cell r="C13">
            <v>3.429730712549512E-2</v>
          </cell>
        </row>
        <row r="14">
          <cell r="B14" t="str">
            <v>Colima</v>
          </cell>
          <cell r="C14">
            <v>3.4673371656701951E-2</v>
          </cell>
        </row>
        <row r="15">
          <cell r="B15" t="str">
            <v>Sonora</v>
          </cell>
          <cell r="C15">
            <v>3.8606648333092006E-2</v>
          </cell>
        </row>
        <row r="16">
          <cell r="B16" t="str">
            <v>Querétaro</v>
          </cell>
          <cell r="C16">
            <v>3.9053131521051582E-2</v>
          </cell>
        </row>
        <row r="17">
          <cell r="B17" t="str">
            <v>Zacatecas</v>
          </cell>
          <cell r="C17">
            <v>3.9122192221520205E-2</v>
          </cell>
        </row>
        <row r="18">
          <cell r="B18" t="str">
            <v>Campeche</v>
          </cell>
          <cell r="C18">
            <v>3.9326530804526284E-2</v>
          </cell>
        </row>
        <row r="19">
          <cell r="B19" t="str">
            <v>Hidalgo</v>
          </cell>
          <cell r="C19">
            <v>3.9531661888360901E-2</v>
          </cell>
        </row>
        <row r="20">
          <cell r="B20" t="str">
            <v>Jalisco</v>
          </cell>
          <cell r="C20">
            <v>3.9876127848294952E-2</v>
          </cell>
        </row>
        <row r="21">
          <cell r="B21" t="str">
            <v>Ciudad de México</v>
          </cell>
          <cell r="C21">
            <v>4.0058636415896957E-2</v>
          </cell>
        </row>
        <row r="22">
          <cell r="B22" t="str">
            <v>Morelos</v>
          </cell>
          <cell r="C22">
            <v>4.0298177696231403E-2</v>
          </cell>
        </row>
        <row r="23">
          <cell r="B23" t="str">
            <v>Michoacán</v>
          </cell>
          <cell r="C23">
            <v>4.1765192148720598E-2</v>
          </cell>
        </row>
        <row r="24">
          <cell r="B24" t="str">
            <v>Aguascalientes</v>
          </cell>
          <cell r="C24">
            <v>4.23087940418218E-2</v>
          </cell>
        </row>
        <row r="25">
          <cell r="B25" t="str">
            <v>Coahuila</v>
          </cell>
          <cell r="C25">
            <v>4.2634739628297932E-2</v>
          </cell>
        </row>
        <row r="26">
          <cell r="B26" t="str">
            <v>Chihuahua</v>
          </cell>
          <cell r="C26">
            <v>4.2864026211814663E-2</v>
          </cell>
        </row>
        <row r="27">
          <cell r="B27" t="str">
            <v>Estado de México</v>
          </cell>
          <cell r="C27">
            <v>4.3025784405094775E-2</v>
          </cell>
        </row>
        <row r="28">
          <cell r="B28" t="str">
            <v>Durango</v>
          </cell>
          <cell r="C28">
            <v>4.3245814307458066E-2</v>
          </cell>
        </row>
        <row r="29">
          <cell r="B29" t="str">
            <v>Oaxaca</v>
          </cell>
          <cell r="C29">
            <v>4.3295426499344945E-2</v>
          </cell>
        </row>
        <row r="30">
          <cell r="B30" t="str">
            <v>Baja California</v>
          </cell>
          <cell r="C30">
            <v>4.3607821751324348E-2</v>
          </cell>
        </row>
        <row r="31">
          <cell r="B31" t="str">
            <v>Yucatán</v>
          </cell>
          <cell r="C31">
            <v>4.386321714042473E-2</v>
          </cell>
        </row>
        <row r="32">
          <cell r="B32" t="str">
            <v>Tlaxcala</v>
          </cell>
          <cell r="C32">
            <v>4.4503349559014797E-2</v>
          </cell>
        </row>
        <row r="33">
          <cell r="B33" t="str">
            <v>Puebla</v>
          </cell>
          <cell r="C33">
            <v>4.46916230515687E-2</v>
          </cell>
        </row>
        <row r="34">
          <cell r="B34" t="str">
            <v>San Luis Potosí</v>
          </cell>
          <cell r="C34">
            <v>4.7746144721233688E-2</v>
          </cell>
        </row>
        <row r="35">
          <cell r="B35" t="str">
            <v>Tabasco</v>
          </cell>
          <cell r="C35">
            <v>4.7764438982890602E-2</v>
          </cell>
        </row>
        <row r="36">
          <cell r="B36" t="str">
            <v>Veracruz</v>
          </cell>
          <cell r="C36">
            <v>4.8722411352943418E-2</v>
          </cell>
        </row>
        <row r="37">
          <cell r="B37" t="str">
            <v>Guerrero</v>
          </cell>
          <cell r="C37">
            <v>5.1232978957541885E-2</v>
          </cell>
        </row>
        <row r="38">
          <cell r="B38" t="str">
            <v>Chiapas</v>
          </cell>
          <cell r="C38">
            <v>5.7415945558325444E-2</v>
          </cell>
        </row>
        <row r="41">
          <cell r="B41" t="str">
            <v>Nacional</v>
          </cell>
          <cell r="C41">
            <v>1</v>
          </cell>
          <cell r="D41">
            <v>4.0899999999999999E-2</v>
          </cell>
        </row>
        <row r="42">
          <cell r="C42">
            <v>0</v>
          </cell>
          <cell r="D42">
            <v>4.0899999999999999E-2</v>
          </cell>
        </row>
      </sheetData>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7.8200000000000006E-2</v>
          </cell>
        </row>
        <row r="5">
          <cell r="E5">
            <v>6.9999999999999993E-3</v>
          </cell>
        </row>
        <row r="6">
          <cell r="E6">
            <v>3.04E-2</v>
          </cell>
        </row>
        <row r="7">
          <cell r="E7">
            <v>4.9400000000000006E-2</v>
          </cell>
        </row>
        <row r="8">
          <cell r="E8">
            <v>4.36E-2</v>
          </cell>
        </row>
        <row r="9">
          <cell r="E9">
            <v>-1.5E-3</v>
          </cell>
        </row>
        <row r="10">
          <cell r="E10">
            <v>1.5600000000000001E-2</v>
          </cell>
        </row>
        <row r="11">
          <cell r="E11">
            <v>4.3799999999999999E-2</v>
          </cell>
        </row>
      </sheetData>
      <sheetData sheetId="4">
        <row r="7">
          <cell r="B7" t="str">
            <v>General</v>
          </cell>
          <cell r="C7" t="str">
            <v>Alimentos</v>
          </cell>
          <cell r="D7" t="str">
            <v>Ropa</v>
          </cell>
          <cell r="E7" t="str">
            <v>Vivienda</v>
          </cell>
          <cell r="F7" t="str">
            <v>Muebles</v>
          </cell>
          <cell r="G7" t="str">
            <v>Salud</v>
          </cell>
          <cell r="H7" t="str">
            <v>Transporte</v>
          </cell>
          <cell r="I7" t="str">
            <v>Educación</v>
          </cell>
          <cell r="J7" t="str">
            <v>Otros 
servicios</v>
          </cell>
        </row>
        <row r="18">
          <cell r="A18">
            <v>43983</v>
          </cell>
          <cell r="B18">
            <v>2.7864909073414657E-2</v>
          </cell>
          <cell r="C18">
            <v>5.8835249914607646E-2</v>
          </cell>
          <cell r="D18">
            <v>-3.1587497367708828E-3</v>
          </cell>
          <cell r="E18">
            <v>1.0790876892538881E-2</v>
          </cell>
          <cell r="F18">
            <v>2.1551073021883305E-2</v>
          </cell>
          <cell r="G18">
            <v>3.5283968089334428E-2</v>
          </cell>
          <cell r="H18">
            <v>-1.0429790741074085E-2</v>
          </cell>
          <cell r="I18">
            <v>7.1818498586859736E-3</v>
          </cell>
          <cell r="J18">
            <v>5.4537699635088366E-2</v>
          </cell>
        </row>
        <row r="19">
          <cell r="A19">
            <v>44013</v>
          </cell>
          <cell r="B19">
            <v>3.1163488157490048E-2</v>
          </cell>
          <cell r="C19">
            <v>5.4097695017044214E-2</v>
          </cell>
          <cell r="D19">
            <v>7.1337579617827438E-4</v>
          </cell>
          <cell r="E19">
            <v>1.7862901255679905E-2</v>
          </cell>
          <cell r="F19">
            <v>3.6497896680083478E-2</v>
          </cell>
          <cell r="G19">
            <v>3.9243498817966835E-2</v>
          </cell>
          <cell r="H19">
            <v>1.1557470775569595E-2</v>
          </cell>
          <cell r="I19">
            <v>3.1796041441163577E-3</v>
          </cell>
          <cell r="J19">
            <v>4.9675802013043321E-2</v>
          </cell>
        </row>
        <row r="20">
          <cell r="A20">
            <v>44044</v>
          </cell>
          <cell r="B20">
            <v>3.6756507362835977E-2</v>
          </cell>
          <cell r="C20">
            <v>5.828941041138247E-2</v>
          </cell>
          <cell r="D20">
            <v>1.5675412430754321E-2</v>
          </cell>
          <cell r="E20">
            <v>2.9016298307218635E-2</v>
          </cell>
          <cell r="F20">
            <v>2.6382740038862984E-2</v>
          </cell>
          <cell r="G20">
            <v>4.6050666332617007E-2</v>
          </cell>
          <cell r="H20">
            <v>1.4049001557852936E-2</v>
          </cell>
          <cell r="I20">
            <v>1.2254214501948857E-2</v>
          </cell>
          <cell r="J20">
            <v>4.7981385399172627E-2</v>
          </cell>
        </row>
        <row r="21">
          <cell r="A21">
            <v>44075</v>
          </cell>
          <cell r="B21">
            <v>3.8537957248303334E-2</v>
          </cell>
          <cell r="C21">
            <v>6.2444682974596454E-2</v>
          </cell>
          <cell r="D21">
            <v>1.7268430051292354E-2</v>
          </cell>
          <cell r="E21">
            <v>2.7486011583390566E-2</v>
          </cell>
          <cell r="F21">
            <v>3.0801564715465166E-2</v>
          </cell>
          <cell r="G21">
            <v>3.8024021249566858E-2</v>
          </cell>
          <cell r="H21">
            <v>9.7814992628435012E-3</v>
          </cell>
          <cell r="I21">
            <v>2.7210556732806809E-2</v>
          </cell>
          <cell r="J21">
            <v>5.0999136085339715E-2</v>
          </cell>
        </row>
        <row r="22">
          <cell r="A22">
            <v>44105</v>
          </cell>
          <cell r="B22">
            <v>3.9876127848294952E-2</v>
          </cell>
          <cell r="C22">
            <v>6.5053868939160236E-2</v>
          </cell>
          <cell r="D22">
            <v>1.9825224990217806E-2</v>
          </cell>
          <cell r="E22">
            <v>3.0333888181729159E-2</v>
          </cell>
          <cell r="F22">
            <v>4.3917762429270403E-2</v>
          </cell>
          <cell r="G22">
            <v>3.2489171876650721E-2</v>
          </cell>
          <cell r="H22">
            <v>7.2482233358815438E-3</v>
          </cell>
          <cell r="I22">
            <v>3.3629563943401219E-2</v>
          </cell>
          <cell r="J22">
            <v>4.1808224264364528E-2</v>
          </cell>
        </row>
      </sheetData>
      <sheetData sheetId="5" refreshError="1"/>
      <sheetData sheetId="6">
        <row r="7">
          <cell r="B7" t="str">
            <v>Quintana Roo</v>
          </cell>
          <cell r="C7">
            <v>5.7863261677711317E-2</v>
          </cell>
        </row>
        <row r="8">
          <cell r="B8" t="str">
            <v>Campeche</v>
          </cell>
          <cell r="C8">
            <v>6.3457926371149428E-2</v>
          </cell>
        </row>
        <row r="9">
          <cell r="B9" t="str">
            <v>Querétaro</v>
          </cell>
          <cell r="C9">
            <v>6.3703145601808203E-2</v>
          </cell>
        </row>
        <row r="10">
          <cell r="B10" t="str">
            <v>Nayarit</v>
          </cell>
          <cell r="C10">
            <v>6.44932604873623E-2</v>
          </cell>
        </row>
        <row r="11">
          <cell r="B11" t="str">
            <v>Jalisco</v>
          </cell>
          <cell r="C11">
            <v>6.5053868939160236E-2</v>
          </cell>
        </row>
        <row r="12">
          <cell r="B12" t="str">
            <v>Sinaloa</v>
          </cell>
          <cell r="C12">
            <v>6.8210810913729672E-2</v>
          </cell>
        </row>
        <row r="13">
          <cell r="B13" t="str">
            <v>Tamaulipas</v>
          </cell>
          <cell r="C13">
            <v>6.9040523577266921E-2</v>
          </cell>
        </row>
        <row r="14">
          <cell r="B14" t="str">
            <v>Baja California Sur</v>
          </cell>
          <cell r="C14">
            <v>7.0271132975327638E-2</v>
          </cell>
        </row>
        <row r="15">
          <cell r="B15" t="str">
            <v>Yucatán</v>
          </cell>
          <cell r="C15">
            <v>7.2417374072274457E-2</v>
          </cell>
        </row>
        <row r="16">
          <cell r="B16" t="str">
            <v>Guanajuato</v>
          </cell>
          <cell r="C16">
            <v>7.2678510290257639E-2</v>
          </cell>
        </row>
        <row r="17">
          <cell r="B17" t="str">
            <v>Sonora</v>
          </cell>
          <cell r="C17">
            <v>7.3894011185703531E-2</v>
          </cell>
        </row>
        <row r="18">
          <cell r="B18" t="str">
            <v>Guerrero</v>
          </cell>
          <cell r="C18">
            <v>7.4244966442952989E-2</v>
          </cell>
        </row>
        <row r="19">
          <cell r="B19" t="str">
            <v>Chiapas</v>
          </cell>
          <cell r="C19">
            <v>7.5530502703014715E-2</v>
          </cell>
        </row>
        <row r="20">
          <cell r="B20" t="str">
            <v>Ciudad de México</v>
          </cell>
          <cell r="C20">
            <v>7.7758958646545112E-2</v>
          </cell>
        </row>
        <row r="21">
          <cell r="B21" t="str">
            <v>Colima</v>
          </cell>
          <cell r="C21">
            <v>7.7803507706324576E-2</v>
          </cell>
        </row>
        <row r="22">
          <cell r="B22" t="str">
            <v>Estado de México</v>
          </cell>
          <cell r="C22">
            <v>7.8060925600468706E-2</v>
          </cell>
        </row>
        <row r="23">
          <cell r="B23" t="str">
            <v>Durango</v>
          </cell>
          <cell r="C23">
            <v>7.8070316111200161E-2</v>
          </cell>
        </row>
        <row r="24">
          <cell r="B24" t="str">
            <v>Nuevo León</v>
          </cell>
          <cell r="C24">
            <v>7.8274530841372245E-2</v>
          </cell>
        </row>
        <row r="25">
          <cell r="B25" t="str">
            <v>Zacatecas</v>
          </cell>
          <cell r="C25">
            <v>7.999811169333898E-2</v>
          </cell>
        </row>
        <row r="26">
          <cell r="B26" t="str">
            <v>Oaxaca</v>
          </cell>
          <cell r="C26">
            <v>8.0033722073907659E-2</v>
          </cell>
        </row>
        <row r="27">
          <cell r="B27" t="str">
            <v>Aguascalientes</v>
          </cell>
          <cell r="C27">
            <v>8.1923033432588319E-2</v>
          </cell>
        </row>
        <row r="28">
          <cell r="B28" t="str">
            <v>Chihuahua</v>
          </cell>
          <cell r="C28">
            <v>8.2069004270622664E-2</v>
          </cell>
        </row>
        <row r="29">
          <cell r="B29" t="str">
            <v>Baja California</v>
          </cell>
          <cell r="C29">
            <v>8.4305700961263969E-2</v>
          </cell>
        </row>
        <row r="30">
          <cell r="B30" t="str">
            <v>San Luis Potosí</v>
          </cell>
          <cell r="C30">
            <v>8.4499542235757938E-2</v>
          </cell>
        </row>
        <row r="31">
          <cell r="B31" t="str">
            <v>Coahuila</v>
          </cell>
          <cell r="C31">
            <v>8.4661886418246221E-2</v>
          </cell>
        </row>
        <row r="32">
          <cell r="B32" t="str">
            <v>Hidalgo</v>
          </cell>
          <cell r="C32">
            <v>8.5563235533121132E-2</v>
          </cell>
        </row>
        <row r="33">
          <cell r="B33" t="str">
            <v>Puebla</v>
          </cell>
          <cell r="C33">
            <v>8.5747612589972419E-2</v>
          </cell>
        </row>
        <row r="34">
          <cell r="B34" t="str">
            <v>Tabasco</v>
          </cell>
          <cell r="C34">
            <v>8.597533812922363E-2</v>
          </cell>
        </row>
        <row r="35">
          <cell r="B35" t="str">
            <v>Michoacán</v>
          </cell>
          <cell r="C35">
            <v>8.75033220699344E-2</v>
          </cell>
        </row>
        <row r="36">
          <cell r="B36" t="str">
            <v>Tlaxcala</v>
          </cell>
          <cell r="C36">
            <v>8.9458154506437709E-2</v>
          </cell>
        </row>
        <row r="37">
          <cell r="B37" t="str">
            <v>Morelos</v>
          </cell>
          <cell r="C37">
            <v>9.3941131498470928E-2</v>
          </cell>
        </row>
        <row r="38">
          <cell r="B38" t="str">
            <v>Veracruz</v>
          </cell>
          <cell r="C38">
            <v>9.6978820499711321E-2</v>
          </cell>
        </row>
        <row r="40">
          <cell r="B40" t="str">
            <v>Nacional</v>
          </cell>
          <cell r="C40">
            <v>1</v>
          </cell>
          <cell r="D40">
            <v>7.8200000000000006E-2</v>
          </cell>
        </row>
        <row r="41">
          <cell r="C41">
            <v>0</v>
          </cell>
          <cell r="D41">
            <v>7.8200000000000006E-2</v>
          </cell>
        </row>
      </sheetData>
      <sheetData sheetId="7">
        <row r="7">
          <cell r="B7" t="str">
            <v>Yucatán</v>
          </cell>
          <cell r="C7">
            <v>-1.6659945074993753E-2</v>
          </cell>
        </row>
        <row r="8">
          <cell r="B8" t="str">
            <v>Estado de México</v>
          </cell>
          <cell r="C8">
            <v>-1.0865853903472732E-2</v>
          </cell>
        </row>
        <row r="9">
          <cell r="B9" t="str">
            <v>Sonora</v>
          </cell>
          <cell r="C9">
            <v>-1.0637874018885192E-2</v>
          </cell>
        </row>
        <row r="10">
          <cell r="B10" t="str">
            <v>Michoacán</v>
          </cell>
          <cell r="C10">
            <v>-9.0056809672620624E-3</v>
          </cell>
        </row>
        <row r="11">
          <cell r="B11" t="str">
            <v>Aguascalientes</v>
          </cell>
          <cell r="C11">
            <v>-8.8042151754062319E-3</v>
          </cell>
        </row>
        <row r="12">
          <cell r="B12" t="str">
            <v>Nayarit</v>
          </cell>
          <cell r="C12">
            <v>-7.1149896321629344E-3</v>
          </cell>
        </row>
        <row r="13">
          <cell r="B13" t="str">
            <v>Guanajuato</v>
          </cell>
          <cell r="C13">
            <v>-6.8831779738304719E-3</v>
          </cell>
        </row>
        <row r="14">
          <cell r="B14" t="str">
            <v>Morelos</v>
          </cell>
          <cell r="C14">
            <v>-4.453060519395753E-3</v>
          </cell>
        </row>
        <row r="15">
          <cell r="B15" t="str">
            <v>San Luis Potosí</v>
          </cell>
          <cell r="C15">
            <v>-4.0585425620507758E-3</v>
          </cell>
        </row>
        <row r="16">
          <cell r="B16" t="str">
            <v>Oaxaca</v>
          </cell>
          <cell r="C16">
            <v>-4.0383978814961226E-3</v>
          </cell>
        </row>
        <row r="17">
          <cell r="B17" t="str">
            <v>Campeche</v>
          </cell>
          <cell r="C17">
            <v>-3.9741679085941077E-3</v>
          </cell>
        </row>
        <row r="18">
          <cell r="B18" t="str">
            <v>Zacatecas</v>
          </cell>
          <cell r="C18">
            <v>-2.3757728417678941E-3</v>
          </cell>
        </row>
        <row r="19">
          <cell r="B19" t="str">
            <v>Hidalgo</v>
          </cell>
          <cell r="C19">
            <v>-1.6410748560461274E-3</v>
          </cell>
        </row>
        <row r="20">
          <cell r="B20" t="str">
            <v>Ciudad de México</v>
          </cell>
          <cell r="C20">
            <v>3.8896478445655754E-4</v>
          </cell>
        </row>
        <row r="21">
          <cell r="B21" t="str">
            <v>Chiapas</v>
          </cell>
          <cell r="C21">
            <v>2.8115768576829803E-3</v>
          </cell>
        </row>
        <row r="22">
          <cell r="B22" t="str">
            <v>Tabasco</v>
          </cell>
          <cell r="C22">
            <v>3.4349020014908804E-3</v>
          </cell>
        </row>
        <row r="23">
          <cell r="B23" t="str">
            <v>Nuevo León</v>
          </cell>
          <cell r="C23">
            <v>3.9881473750908265E-3</v>
          </cell>
        </row>
        <row r="24">
          <cell r="B24" t="str">
            <v>Tlaxcala</v>
          </cell>
          <cell r="C24">
            <v>5.431988592823977E-3</v>
          </cell>
        </row>
        <row r="25">
          <cell r="B25" t="str">
            <v>Tamaulipas</v>
          </cell>
          <cell r="C25">
            <v>1.2396615466707341E-2</v>
          </cell>
        </row>
        <row r="26">
          <cell r="B26" t="str">
            <v>Colima</v>
          </cell>
          <cell r="C26">
            <v>1.3182134523273393E-2</v>
          </cell>
        </row>
        <row r="27">
          <cell r="B27" t="str">
            <v>Quintana Roo</v>
          </cell>
          <cell r="C27">
            <v>1.361139098530504E-2</v>
          </cell>
        </row>
        <row r="28">
          <cell r="B28" t="str">
            <v>Veracruz</v>
          </cell>
          <cell r="C28">
            <v>1.3851051016604037E-2</v>
          </cell>
        </row>
        <row r="29">
          <cell r="B29" t="str">
            <v>Sinaloa</v>
          </cell>
          <cell r="C29">
            <v>1.462695370097316E-2</v>
          </cell>
        </row>
        <row r="30">
          <cell r="B30" t="str">
            <v>Chihuahua</v>
          </cell>
          <cell r="C30">
            <v>1.8758636911587443E-2</v>
          </cell>
        </row>
        <row r="31">
          <cell r="B31" t="str">
            <v>Jalisco</v>
          </cell>
          <cell r="C31">
            <v>1.9825224990217806E-2</v>
          </cell>
        </row>
        <row r="32">
          <cell r="B32" t="str">
            <v>Coahuila</v>
          </cell>
          <cell r="C32">
            <v>2.0206766917293225E-2</v>
          </cell>
        </row>
        <row r="33">
          <cell r="B33" t="str">
            <v>Puebla</v>
          </cell>
          <cell r="C33">
            <v>2.0794185259021075E-2</v>
          </cell>
        </row>
        <row r="34">
          <cell r="B34" t="str">
            <v>Durango</v>
          </cell>
          <cell r="C34">
            <v>2.7684373583194775E-2</v>
          </cell>
        </row>
        <row r="35">
          <cell r="B35" t="str">
            <v>Baja California</v>
          </cell>
          <cell r="C35">
            <v>2.9622997722805147E-2</v>
          </cell>
        </row>
        <row r="36">
          <cell r="B36" t="str">
            <v>Guerrero</v>
          </cell>
          <cell r="C36">
            <v>3.4014860861541409E-2</v>
          </cell>
        </row>
        <row r="37">
          <cell r="B37" t="str">
            <v>Querétaro</v>
          </cell>
          <cell r="C37">
            <v>3.5906208576648876E-2</v>
          </cell>
        </row>
        <row r="38">
          <cell r="B38" t="str">
            <v>Baja California Sur</v>
          </cell>
          <cell r="C38">
            <v>4.9098255642061689E-2</v>
          </cell>
        </row>
        <row r="40">
          <cell r="B40" t="str">
            <v>Nacional</v>
          </cell>
          <cell r="C40">
            <v>1</v>
          </cell>
          <cell r="D40">
            <v>6.9999999999999993E-3</v>
          </cell>
        </row>
        <row r="41">
          <cell r="C41">
            <v>0</v>
          </cell>
          <cell r="D41">
            <v>6.9999999999999993E-3</v>
          </cell>
        </row>
      </sheetData>
      <sheetData sheetId="8">
        <row r="7">
          <cell r="B7" t="str">
            <v>Morelos</v>
          </cell>
          <cell r="C7">
            <v>1.1322891111530483E-2</v>
          </cell>
        </row>
        <row r="8">
          <cell r="B8" t="str">
            <v>Nuevo León</v>
          </cell>
          <cell r="C8">
            <v>1.7073215872075928E-2</v>
          </cell>
        </row>
        <row r="9">
          <cell r="B9" t="str">
            <v>Tamaulipas</v>
          </cell>
          <cell r="C9">
            <v>1.836077985992805E-2</v>
          </cell>
        </row>
        <row r="10">
          <cell r="B10" t="str">
            <v>Colima</v>
          </cell>
          <cell r="C10">
            <v>1.8875286543432689E-2</v>
          </cell>
        </row>
        <row r="11">
          <cell r="B11" t="str">
            <v>Tabasco</v>
          </cell>
          <cell r="C11">
            <v>1.9522453613235805E-2</v>
          </cell>
        </row>
        <row r="12">
          <cell r="B12" t="str">
            <v>Campeche</v>
          </cell>
          <cell r="C12">
            <v>2.2489937746972184E-2</v>
          </cell>
        </row>
        <row r="13">
          <cell r="B13" t="str">
            <v>Quintana Roo</v>
          </cell>
          <cell r="C13">
            <v>2.2635616186670329E-2</v>
          </cell>
        </row>
        <row r="14">
          <cell r="B14" t="str">
            <v>Nayarit</v>
          </cell>
          <cell r="C14">
            <v>2.3707425251940424E-2</v>
          </cell>
        </row>
        <row r="15">
          <cell r="B15" t="str">
            <v>Sonora</v>
          </cell>
          <cell r="C15">
            <v>2.4658023784470556E-2</v>
          </cell>
        </row>
        <row r="16">
          <cell r="B16" t="str">
            <v>Baja California Sur</v>
          </cell>
          <cell r="C16">
            <v>2.5358846947948599E-2</v>
          </cell>
        </row>
        <row r="17">
          <cell r="B17" t="str">
            <v>Zacatecas</v>
          </cell>
          <cell r="C17">
            <v>2.6044674061692731E-2</v>
          </cell>
        </row>
        <row r="18">
          <cell r="B18" t="str">
            <v>Aguascalientes</v>
          </cell>
          <cell r="C18">
            <v>2.6559253596769705E-2</v>
          </cell>
        </row>
        <row r="19">
          <cell r="B19" t="str">
            <v>Oaxaca</v>
          </cell>
          <cell r="C19">
            <v>2.681732357800334E-2</v>
          </cell>
        </row>
        <row r="20">
          <cell r="B20" t="str">
            <v>Coahuila</v>
          </cell>
          <cell r="C20">
            <v>2.7005362374923961E-2</v>
          </cell>
        </row>
        <row r="21">
          <cell r="B21" t="str">
            <v>Michoacán</v>
          </cell>
          <cell r="C21">
            <v>2.7850896650991181E-2</v>
          </cell>
        </row>
        <row r="22">
          <cell r="B22" t="str">
            <v>Querétaro</v>
          </cell>
          <cell r="C22">
            <v>2.7943527943528081E-2</v>
          </cell>
        </row>
        <row r="23">
          <cell r="B23" t="str">
            <v>Hidalgo</v>
          </cell>
          <cell r="C23">
            <v>2.9170402041238518E-2</v>
          </cell>
        </row>
        <row r="24">
          <cell r="B24" t="str">
            <v>Jalisco</v>
          </cell>
          <cell r="C24">
            <v>3.0333888181729159E-2</v>
          </cell>
        </row>
        <row r="25">
          <cell r="B25" t="str">
            <v>Guanajuato</v>
          </cell>
          <cell r="C25">
            <v>3.0547086804969297E-2</v>
          </cell>
        </row>
        <row r="26">
          <cell r="B26" t="str">
            <v>Yucatán</v>
          </cell>
          <cell r="C26">
            <v>3.1219672971636758E-2</v>
          </cell>
        </row>
        <row r="27">
          <cell r="B27" t="str">
            <v>Veracruz</v>
          </cell>
          <cell r="C27">
            <v>3.1497810106311142E-2</v>
          </cell>
        </row>
        <row r="28">
          <cell r="B28" t="str">
            <v>Guerrero</v>
          </cell>
          <cell r="C28">
            <v>3.2195112572340367E-2</v>
          </cell>
        </row>
        <row r="29">
          <cell r="B29" t="str">
            <v>Ciudad de México</v>
          </cell>
          <cell r="C29">
            <v>3.2569162313793816E-2</v>
          </cell>
        </row>
        <row r="30">
          <cell r="B30" t="str">
            <v>Estado de México</v>
          </cell>
          <cell r="C30">
            <v>3.3017604760723962E-2</v>
          </cell>
        </row>
        <row r="31">
          <cell r="B31" t="str">
            <v>Chihuahua</v>
          </cell>
          <cell r="C31">
            <v>3.3566787777247427E-2</v>
          </cell>
        </row>
        <row r="32">
          <cell r="B32" t="str">
            <v>Sinaloa</v>
          </cell>
          <cell r="C32">
            <v>3.8728187853743545E-2</v>
          </cell>
        </row>
        <row r="33">
          <cell r="B33" t="str">
            <v>Puebla</v>
          </cell>
          <cell r="C33">
            <v>3.917419203838423E-2</v>
          </cell>
        </row>
        <row r="34">
          <cell r="B34" t="str">
            <v>Chiapas</v>
          </cell>
          <cell r="C34">
            <v>3.9390251084630686E-2</v>
          </cell>
        </row>
        <row r="35">
          <cell r="B35" t="str">
            <v>Baja California</v>
          </cell>
          <cell r="C35">
            <v>4.0342454321424102E-2</v>
          </cell>
        </row>
        <row r="36">
          <cell r="B36" t="str">
            <v>Tlaxcala</v>
          </cell>
          <cell r="C36">
            <v>4.1656858129315757E-2</v>
          </cell>
        </row>
        <row r="37">
          <cell r="B37" t="str">
            <v>Durango</v>
          </cell>
          <cell r="C37">
            <v>4.407251620241006E-2</v>
          </cell>
        </row>
        <row r="38">
          <cell r="B38" t="str">
            <v>San Luis Potosí</v>
          </cell>
          <cell r="C38">
            <v>4.8061878192070383E-2</v>
          </cell>
        </row>
        <row r="40">
          <cell r="B40" t="str">
            <v>Nacional</v>
          </cell>
          <cell r="C40">
            <v>1</v>
          </cell>
          <cell r="D40">
            <v>3.04E-2</v>
          </cell>
        </row>
        <row r="41">
          <cell r="C41">
            <v>0</v>
          </cell>
          <cell r="D41">
            <v>3.04E-2</v>
          </cell>
        </row>
      </sheetData>
      <sheetData sheetId="9">
        <row r="6">
          <cell r="B6" t="str">
            <v>Estado</v>
          </cell>
        </row>
        <row r="7">
          <cell r="B7" t="str">
            <v>Nuevo León</v>
          </cell>
          <cell r="C7">
            <v>1.7743241375224598E-2</v>
          </cell>
        </row>
        <row r="8">
          <cell r="B8" t="str">
            <v>Quintana Roo</v>
          </cell>
          <cell r="C8">
            <v>2.2992852917503033E-2</v>
          </cell>
        </row>
        <row r="9">
          <cell r="B9" t="str">
            <v>Tlaxcala</v>
          </cell>
          <cell r="C9">
            <v>3.1318428028120411E-2</v>
          </cell>
        </row>
        <row r="10">
          <cell r="B10" t="str">
            <v>Ciudad de México</v>
          </cell>
          <cell r="C10">
            <v>3.3580887976492405E-2</v>
          </cell>
        </row>
        <row r="11">
          <cell r="B11" t="str">
            <v>Tamaulipas</v>
          </cell>
          <cell r="C11">
            <v>3.5687189962065914E-2</v>
          </cell>
        </row>
        <row r="12">
          <cell r="B12" t="str">
            <v>Morelos</v>
          </cell>
          <cell r="C12">
            <v>3.826901031715705E-2</v>
          </cell>
        </row>
        <row r="13">
          <cell r="B13" t="str">
            <v>Estado de México</v>
          </cell>
          <cell r="C13">
            <v>3.8927528640301148E-2</v>
          </cell>
        </row>
        <row r="14">
          <cell r="B14" t="str">
            <v>Michoacán</v>
          </cell>
          <cell r="C14">
            <v>3.9450489930572652E-2</v>
          </cell>
        </row>
        <row r="15">
          <cell r="B15" t="str">
            <v>Sonora</v>
          </cell>
          <cell r="C15">
            <v>3.9748996186517602E-2</v>
          </cell>
        </row>
        <row r="16">
          <cell r="B16" t="str">
            <v>Nayarit</v>
          </cell>
          <cell r="C16">
            <v>4.1667903249740353E-2</v>
          </cell>
        </row>
        <row r="17">
          <cell r="B17" t="str">
            <v>Jalisco</v>
          </cell>
          <cell r="C17">
            <v>4.3917762429270403E-2</v>
          </cell>
        </row>
        <row r="18">
          <cell r="B18" t="str">
            <v>Campeche</v>
          </cell>
          <cell r="C18">
            <v>4.4562791244077291E-2</v>
          </cell>
        </row>
        <row r="19">
          <cell r="B19" t="str">
            <v>Colima</v>
          </cell>
          <cell r="C19">
            <v>4.8340005417933339E-2</v>
          </cell>
        </row>
        <row r="20">
          <cell r="B20" t="str">
            <v>Querétaro</v>
          </cell>
          <cell r="C20">
            <v>5.0773666506487278E-2</v>
          </cell>
        </row>
        <row r="21">
          <cell r="B21" t="str">
            <v>Guerrero</v>
          </cell>
          <cell r="C21">
            <v>5.0985770281968275E-2</v>
          </cell>
        </row>
        <row r="22">
          <cell r="B22" t="str">
            <v>Baja California Sur</v>
          </cell>
          <cell r="C22">
            <v>5.1112407140057069E-2</v>
          </cell>
        </row>
        <row r="23">
          <cell r="B23" t="str">
            <v>Guanajuato</v>
          </cell>
          <cell r="C23">
            <v>5.3597486826104448E-2</v>
          </cell>
        </row>
        <row r="24">
          <cell r="B24" t="str">
            <v>Sinaloa</v>
          </cell>
          <cell r="C24">
            <v>5.5487236448023468E-2</v>
          </cell>
        </row>
        <row r="25">
          <cell r="B25" t="str">
            <v>Puebla</v>
          </cell>
          <cell r="C25">
            <v>5.6894841756925253E-2</v>
          </cell>
        </row>
        <row r="26">
          <cell r="B26" t="str">
            <v>Aguascalientes</v>
          </cell>
          <cell r="C26">
            <v>5.7573782150053272E-2</v>
          </cell>
        </row>
        <row r="27">
          <cell r="B27" t="str">
            <v>San Luis Potosí</v>
          </cell>
          <cell r="C27">
            <v>5.768769968051124E-2</v>
          </cell>
        </row>
        <row r="28">
          <cell r="B28" t="str">
            <v>Veracruz</v>
          </cell>
          <cell r="C28">
            <v>5.8290927204711754E-2</v>
          </cell>
        </row>
        <row r="29">
          <cell r="B29" t="str">
            <v>Oaxaca</v>
          </cell>
          <cell r="C29">
            <v>5.8946674678710655E-2</v>
          </cell>
        </row>
        <row r="30">
          <cell r="B30" t="str">
            <v>Zacatecas</v>
          </cell>
          <cell r="C30">
            <v>5.9872366968955468E-2</v>
          </cell>
        </row>
        <row r="31">
          <cell r="B31" t="str">
            <v>Hidalgo</v>
          </cell>
          <cell r="C31">
            <v>6.2754131196795251E-2</v>
          </cell>
        </row>
        <row r="32">
          <cell r="B32" t="str">
            <v>Durango</v>
          </cell>
          <cell r="C32">
            <v>6.4195680577972508E-2</v>
          </cell>
        </row>
        <row r="33">
          <cell r="B33" t="str">
            <v>Coahuila</v>
          </cell>
          <cell r="C33">
            <v>6.5288616191100338E-2</v>
          </cell>
        </row>
        <row r="34">
          <cell r="B34" t="str">
            <v>Chihuahua</v>
          </cell>
          <cell r="C34">
            <v>6.5328898595443718E-2</v>
          </cell>
        </row>
        <row r="35">
          <cell r="B35" t="str">
            <v>Yucatán</v>
          </cell>
          <cell r="C35">
            <v>7.0755152497512144E-2</v>
          </cell>
        </row>
        <row r="36">
          <cell r="B36" t="str">
            <v>Baja California</v>
          </cell>
          <cell r="C36">
            <v>7.5382651799230246E-2</v>
          </cell>
        </row>
        <row r="37">
          <cell r="B37" t="str">
            <v>Chiapas</v>
          </cell>
          <cell r="C37">
            <v>9.4620194148074724E-2</v>
          </cell>
        </row>
        <row r="38">
          <cell r="B38" t="str">
            <v>Tabasco</v>
          </cell>
          <cell r="C38">
            <v>9.4796244506592076E-2</v>
          </cell>
        </row>
        <row r="40">
          <cell r="B40" t="str">
            <v>Nacional</v>
          </cell>
          <cell r="C40">
            <v>1</v>
          </cell>
          <cell r="D40">
            <v>4.9400000000000006E-2</v>
          </cell>
        </row>
        <row r="41">
          <cell r="C41">
            <v>0</v>
          </cell>
          <cell r="D41">
            <v>4.9400000000000006E-2</v>
          </cell>
        </row>
      </sheetData>
      <sheetData sheetId="10">
        <row r="7">
          <cell r="B7" t="str">
            <v>Sinaloa</v>
          </cell>
          <cell r="C7">
            <v>2.377967747104116E-2</v>
          </cell>
        </row>
        <row r="8">
          <cell r="B8" t="str">
            <v>Campeche</v>
          </cell>
          <cell r="C8">
            <v>2.727550747352727E-2</v>
          </cell>
        </row>
        <row r="9">
          <cell r="B9" t="str">
            <v>Puebla</v>
          </cell>
          <cell r="C9">
            <v>3.0057400303495928E-2</v>
          </cell>
        </row>
        <row r="10">
          <cell r="B10" t="str">
            <v>Colima</v>
          </cell>
          <cell r="C10">
            <v>3.0314993937001294E-2</v>
          </cell>
        </row>
        <row r="11">
          <cell r="B11" t="str">
            <v>Nayarit</v>
          </cell>
          <cell r="C11">
            <v>3.0695152076578636E-2</v>
          </cell>
        </row>
        <row r="12">
          <cell r="B12" t="str">
            <v>Jalisco</v>
          </cell>
          <cell r="C12">
            <v>3.2489171876650721E-2</v>
          </cell>
        </row>
        <row r="13">
          <cell r="B13" t="str">
            <v>Nuevo León</v>
          </cell>
          <cell r="C13">
            <v>3.3143157420614036E-2</v>
          </cell>
        </row>
        <row r="14">
          <cell r="B14" t="str">
            <v>Yucatán</v>
          </cell>
          <cell r="C14">
            <v>3.4062683680628009E-2</v>
          </cell>
        </row>
        <row r="15">
          <cell r="B15" t="str">
            <v>Tamaulipas</v>
          </cell>
          <cell r="C15">
            <v>3.5694526584886491E-2</v>
          </cell>
        </row>
        <row r="16">
          <cell r="B16" t="str">
            <v>Sonora</v>
          </cell>
          <cell r="C16">
            <v>3.5925036040365205E-2</v>
          </cell>
        </row>
        <row r="17">
          <cell r="B17" t="str">
            <v>Quintana Roo</v>
          </cell>
          <cell r="C17">
            <v>3.6576229718068239E-2</v>
          </cell>
        </row>
        <row r="18">
          <cell r="B18" t="str">
            <v>Zacatecas</v>
          </cell>
          <cell r="C18">
            <v>3.7694118091853412E-2</v>
          </cell>
        </row>
        <row r="19">
          <cell r="B19" t="str">
            <v>Guanajuato</v>
          </cell>
          <cell r="C19">
            <v>3.874411064870556E-2</v>
          </cell>
        </row>
        <row r="20">
          <cell r="B20" t="str">
            <v>Durango</v>
          </cell>
          <cell r="C20">
            <v>3.9604054361855608E-2</v>
          </cell>
        </row>
        <row r="21">
          <cell r="B21" t="str">
            <v>Tlaxcala</v>
          </cell>
          <cell r="C21">
            <v>4.2283706292356067E-2</v>
          </cell>
        </row>
        <row r="22">
          <cell r="B22" t="str">
            <v>Veracruz</v>
          </cell>
          <cell r="C22">
            <v>4.3167176602497026E-2</v>
          </cell>
        </row>
        <row r="23">
          <cell r="B23" t="str">
            <v>Hidalgo</v>
          </cell>
          <cell r="C23">
            <v>4.3394234213850788E-2</v>
          </cell>
        </row>
        <row r="24">
          <cell r="B24" t="str">
            <v>San Luis Potosí</v>
          </cell>
          <cell r="C24">
            <v>4.4995899059644871E-2</v>
          </cell>
        </row>
        <row r="25">
          <cell r="B25" t="str">
            <v>Michoacán</v>
          </cell>
          <cell r="C25">
            <v>4.5561911266683713E-2</v>
          </cell>
        </row>
        <row r="26">
          <cell r="B26" t="str">
            <v>Ciudad de México</v>
          </cell>
          <cell r="C26">
            <v>4.6090854808594525E-2</v>
          </cell>
        </row>
        <row r="27">
          <cell r="B27" t="str">
            <v>Aguascalientes</v>
          </cell>
          <cell r="C27">
            <v>4.7591946408911935E-2</v>
          </cell>
        </row>
        <row r="28">
          <cell r="B28" t="str">
            <v>Oaxaca</v>
          </cell>
          <cell r="C28">
            <v>4.8035597385224074E-2</v>
          </cell>
        </row>
        <row r="29">
          <cell r="B29" t="str">
            <v>Coahuila</v>
          </cell>
          <cell r="C29">
            <v>5.0360396340883511E-2</v>
          </cell>
        </row>
        <row r="30">
          <cell r="B30" t="str">
            <v>Chihuahua</v>
          </cell>
          <cell r="C30">
            <v>5.0487105463884671E-2</v>
          </cell>
        </row>
        <row r="31">
          <cell r="B31" t="str">
            <v>Tabasco</v>
          </cell>
          <cell r="C31">
            <v>5.2026756617689171E-2</v>
          </cell>
        </row>
        <row r="32">
          <cell r="B32" t="str">
            <v>Baja California Sur</v>
          </cell>
          <cell r="C32">
            <v>5.6038498852142536E-2</v>
          </cell>
        </row>
        <row r="33">
          <cell r="B33" t="str">
            <v>Chiapas</v>
          </cell>
          <cell r="C33">
            <v>5.8983707521222242E-2</v>
          </cell>
        </row>
        <row r="34">
          <cell r="B34" t="str">
            <v>Guerrero</v>
          </cell>
          <cell r="C34">
            <v>5.909186542470786E-2</v>
          </cell>
        </row>
        <row r="35">
          <cell r="B35" t="str">
            <v>Morelos</v>
          </cell>
          <cell r="C35">
            <v>6.0558623176030772E-2</v>
          </cell>
        </row>
        <row r="36">
          <cell r="B36" t="str">
            <v>Baja California</v>
          </cell>
          <cell r="C36">
            <v>6.0647639956092229E-2</v>
          </cell>
        </row>
        <row r="37">
          <cell r="B37" t="str">
            <v>Querétaro</v>
          </cell>
          <cell r="C37">
            <v>6.0993835232579868E-2</v>
          </cell>
        </row>
        <row r="38">
          <cell r="B38" t="str">
            <v>Estado de México</v>
          </cell>
          <cell r="C38">
            <v>6.1118791069365783E-2</v>
          </cell>
        </row>
        <row r="40">
          <cell r="B40" t="str">
            <v>Nacional</v>
          </cell>
          <cell r="C40">
            <v>1</v>
          </cell>
          <cell r="D40">
            <v>4.36E-2</v>
          </cell>
        </row>
        <row r="41">
          <cell r="C41">
            <v>0</v>
          </cell>
          <cell r="D41">
            <v>4.36E-2</v>
          </cell>
        </row>
      </sheetData>
      <sheetData sheetId="11">
        <row r="7">
          <cell r="B7" t="str">
            <v>Baja California Sur</v>
          </cell>
          <cell r="C7">
            <v>-3.3935916362589726E-2</v>
          </cell>
        </row>
        <row r="8">
          <cell r="B8" t="str">
            <v>Guanajuato</v>
          </cell>
          <cell r="C8">
            <v>-2.5214230809379623E-2</v>
          </cell>
        </row>
        <row r="9">
          <cell r="B9" t="str">
            <v>Hidalgo</v>
          </cell>
          <cell r="C9">
            <v>-2.0613549377319268E-2</v>
          </cell>
        </row>
        <row r="10">
          <cell r="B10" t="str">
            <v>Michoacán</v>
          </cell>
          <cell r="C10">
            <v>-1.9718309859154994E-2</v>
          </cell>
        </row>
        <row r="11">
          <cell r="B11" t="str">
            <v>Durango</v>
          </cell>
          <cell r="C11">
            <v>-1.9032133760655698E-2</v>
          </cell>
        </row>
        <row r="12">
          <cell r="B12" t="str">
            <v>Sinaloa</v>
          </cell>
          <cell r="C12">
            <v>-1.676641018333809E-2</v>
          </cell>
        </row>
        <row r="13">
          <cell r="B13" t="str">
            <v>Nayarit</v>
          </cell>
          <cell r="C13">
            <v>-1.495736812120399E-2</v>
          </cell>
        </row>
        <row r="14">
          <cell r="B14" t="str">
            <v>Colima</v>
          </cell>
          <cell r="C14">
            <v>-1.460042700265193E-2</v>
          </cell>
        </row>
        <row r="15">
          <cell r="B15" t="str">
            <v>Baja California</v>
          </cell>
          <cell r="C15">
            <v>-1.255761879305654E-2</v>
          </cell>
        </row>
        <row r="16">
          <cell r="B16" t="str">
            <v>Zacatecas</v>
          </cell>
          <cell r="C16">
            <v>-1.1480322174294795E-2</v>
          </cell>
        </row>
        <row r="17">
          <cell r="B17" t="str">
            <v>Tlaxcala</v>
          </cell>
          <cell r="C17">
            <v>-1.0539776029759309E-2</v>
          </cell>
        </row>
        <row r="18">
          <cell r="B18" t="str">
            <v>Nuevo León</v>
          </cell>
          <cell r="C18">
            <v>-1.0475082001904548E-2</v>
          </cell>
        </row>
        <row r="19">
          <cell r="B19" t="str">
            <v>Chihuahua</v>
          </cell>
          <cell r="C19">
            <v>-9.6391473440653689E-3</v>
          </cell>
        </row>
        <row r="20">
          <cell r="B20" t="str">
            <v>Morelos</v>
          </cell>
          <cell r="C20">
            <v>-8.8353489962854186E-3</v>
          </cell>
        </row>
        <row r="21">
          <cell r="B21" t="str">
            <v>Coahuila</v>
          </cell>
          <cell r="C21">
            <v>-6.6204257354700521E-3</v>
          </cell>
        </row>
        <row r="22">
          <cell r="B22" t="str">
            <v>Oaxaca</v>
          </cell>
          <cell r="C22">
            <v>-6.3677664407536822E-3</v>
          </cell>
        </row>
        <row r="23">
          <cell r="B23" t="str">
            <v>San Luis Potosí</v>
          </cell>
          <cell r="C23">
            <v>-4.3395010054942083E-3</v>
          </cell>
        </row>
        <row r="24">
          <cell r="B24" t="str">
            <v>Tabasco</v>
          </cell>
          <cell r="C24">
            <v>-1.8621448522979931E-3</v>
          </cell>
        </row>
        <row r="25">
          <cell r="B25" t="str">
            <v>Ciudad de México</v>
          </cell>
          <cell r="C25">
            <v>-6.7090293951378724E-5</v>
          </cell>
        </row>
        <row r="26">
          <cell r="B26" t="str">
            <v>Tamaulipas</v>
          </cell>
          <cell r="C26">
            <v>2.7809490354497486E-3</v>
          </cell>
        </row>
        <row r="27">
          <cell r="B27" t="str">
            <v>Guerrero</v>
          </cell>
          <cell r="C27">
            <v>3.5555640287494561E-3</v>
          </cell>
        </row>
        <row r="28">
          <cell r="B28" t="str">
            <v>Querétaro</v>
          </cell>
          <cell r="C28">
            <v>7.2262114396766603E-3</v>
          </cell>
        </row>
        <row r="29">
          <cell r="B29" t="str">
            <v>Jalisco</v>
          </cell>
          <cell r="C29">
            <v>7.2482233358815438E-3</v>
          </cell>
        </row>
        <row r="30">
          <cell r="B30" t="str">
            <v>Veracruz</v>
          </cell>
          <cell r="C30">
            <v>9.3991694657671182E-3</v>
          </cell>
        </row>
        <row r="31">
          <cell r="B31" t="str">
            <v>Puebla</v>
          </cell>
          <cell r="C31">
            <v>9.4007920352345148E-3</v>
          </cell>
        </row>
        <row r="32">
          <cell r="B32" t="str">
            <v>Aguascalientes</v>
          </cell>
          <cell r="C32">
            <v>1.1346803628653555E-2</v>
          </cell>
        </row>
        <row r="33">
          <cell r="B33" t="str">
            <v>Sonora</v>
          </cell>
          <cell r="C33">
            <v>1.4371076317978935E-2</v>
          </cell>
        </row>
        <row r="34">
          <cell r="B34" t="str">
            <v>Yucatán</v>
          </cell>
          <cell r="C34">
            <v>1.5725860516788898E-2</v>
          </cell>
        </row>
        <row r="35">
          <cell r="B35" t="str">
            <v>Estado de México</v>
          </cell>
          <cell r="C35">
            <v>1.5933782674278838E-2</v>
          </cell>
        </row>
        <row r="36">
          <cell r="B36" t="str">
            <v>Campeche</v>
          </cell>
          <cell r="C36">
            <v>2.5981907489237375E-2</v>
          </cell>
        </row>
        <row r="37">
          <cell r="B37" t="str">
            <v>Quintana Roo</v>
          </cell>
          <cell r="C37">
            <v>2.9929430915363382E-2</v>
          </cell>
        </row>
        <row r="38">
          <cell r="B38" t="str">
            <v>Chiapas</v>
          </cell>
          <cell r="C38">
            <v>5.045533096444732E-2</v>
          </cell>
        </row>
        <row r="40">
          <cell r="B40" t="str">
            <v>Nacional</v>
          </cell>
          <cell r="C40">
            <v>1</v>
          </cell>
          <cell r="D40">
            <v>-1.5E-3</v>
          </cell>
        </row>
        <row r="41">
          <cell r="C41">
            <v>0</v>
          </cell>
          <cell r="D41">
            <v>-1.5E-3</v>
          </cell>
        </row>
      </sheetData>
      <sheetData sheetId="12">
        <row r="7">
          <cell r="B7" t="str">
            <v>Tlaxcala</v>
          </cell>
          <cell r="C7">
            <v>-9.2909349062807525E-3</v>
          </cell>
        </row>
        <row r="8">
          <cell r="B8" t="str">
            <v>Morelos</v>
          </cell>
          <cell r="C8">
            <v>-8.6213387546119555E-3</v>
          </cell>
        </row>
        <row r="9">
          <cell r="B9" t="str">
            <v>Quintana Roo</v>
          </cell>
          <cell r="C9">
            <v>-1.0837016968486156E-3</v>
          </cell>
        </row>
        <row r="10">
          <cell r="B10" t="str">
            <v>Zacatecas</v>
          </cell>
          <cell r="C10">
            <v>3.7960388334684195E-5</v>
          </cell>
        </row>
        <row r="11">
          <cell r="B11" t="str">
            <v>Guanajuato</v>
          </cell>
          <cell r="C11">
            <v>1.5666732731203321E-3</v>
          </cell>
        </row>
        <row r="12">
          <cell r="B12" t="str">
            <v>Sinaloa</v>
          </cell>
          <cell r="C12">
            <v>2.8705936387646053E-3</v>
          </cell>
        </row>
        <row r="13">
          <cell r="B13" t="str">
            <v>Nuevo León</v>
          </cell>
          <cell r="C13">
            <v>3.86528350149199E-3</v>
          </cell>
        </row>
        <row r="14">
          <cell r="B14" t="str">
            <v>Puebla</v>
          </cell>
          <cell r="C14">
            <v>5.1873579371291946E-3</v>
          </cell>
        </row>
        <row r="15">
          <cell r="B15" t="str">
            <v>Hidalgo</v>
          </cell>
          <cell r="C15">
            <v>7.5858949471343867E-3</v>
          </cell>
        </row>
        <row r="16">
          <cell r="B16" t="str">
            <v>Yucatán</v>
          </cell>
          <cell r="C16">
            <v>1.0881759030738179E-2</v>
          </cell>
        </row>
        <row r="17">
          <cell r="B17" t="str">
            <v>Oaxaca</v>
          </cell>
          <cell r="C17">
            <v>1.2022056364140207E-2</v>
          </cell>
        </row>
        <row r="18">
          <cell r="B18" t="str">
            <v>Ciudad de México</v>
          </cell>
          <cell r="C18">
            <v>1.4329969401524315E-2</v>
          </cell>
        </row>
        <row r="19">
          <cell r="B19" t="str">
            <v>Nayarit</v>
          </cell>
          <cell r="C19">
            <v>1.4460181899907236E-2</v>
          </cell>
        </row>
        <row r="20">
          <cell r="B20" t="str">
            <v>Campeche</v>
          </cell>
          <cell r="C20">
            <v>1.4488131137400403E-2</v>
          </cell>
        </row>
        <row r="21">
          <cell r="B21" t="str">
            <v>Durango</v>
          </cell>
          <cell r="C21">
            <v>1.4636498586462201E-2</v>
          </cell>
        </row>
        <row r="22">
          <cell r="B22" t="str">
            <v>Querétaro</v>
          </cell>
          <cell r="C22">
            <v>1.5061302645492594E-2</v>
          </cell>
        </row>
        <row r="23">
          <cell r="B23" t="str">
            <v>Aguascalientes</v>
          </cell>
          <cell r="C23">
            <v>1.5894636969122012E-2</v>
          </cell>
        </row>
        <row r="24">
          <cell r="B24" t="str">
            <v>Veracruz</v>
          </cell>
          <cell r="C24">
            <v>1.6222358018561644E-2</v>
          </cell>
        </row>
        <row r="25">
          <cell r="B25" t="str">
            <v>San Luis Potosí</v>
          </cell>
          <cell r="C25">
            <v>1.6588742601994468E-2</v>
          </cell>
        </row>
        <row r="26">
          <cell r="B26" t="str">
            <v>Tamaulipas</v>
          </cell>
          <cell r="C26">
            <v>1.6717237114198924E-2</v>
          </cell>
        </row>
        <row r="27">
          <cell r="B27" t="str">
            <v>Colima</v>
          </cell>
          <cell r="C27">
            <v>1.8810455226640127E-2</v>
          </cell>
        </row>
        <row r="28">
          <cell r="B28" t="str">
            <v>Guerrero</v>
          </cell>
          <cell r="C28">
            <v>2.0473589741128548E-2</v>
          </cell>
        </row>
        <row r="29">
          <cell r="B29" t="str">
            <v>Baja California Sur</v>
          </cell>
          <cell r="C29">
            <v>2.0709689210377025E-2</v>
          </cell>
        </row>
        <row r="30">
          <cell r="B30" t="str">
            <v>Coahuila</v>
          </cell>
          <cell r="C30">
            <v>2.3356000309095046E-2</v>
          </cell>
        </row>
        <row r="31">
          <cell r="B31" t="str">
            <v>Tabasco</v>
          </cell>
          <cell r="C31">
            <v>2.3550087873462206E-2</v>
          </cell>
        </row>
        <row r="32">
          <cell r="B32" t="str">
            <v>Estado de México</v>
          </cell>
          <cell r="C32">
            <v>2.3714177263237896E-2</v>
          </cell>
        </row>
        <row r="33">
          <cell r="B33" t="str">
            <v>Sonora</v>
          </cell>
          <cell r="C33">
            <v>2.6266834609049636E-2</v>
          </cell>
        </row>
        <row r="34">
          <cell r="B34" t="str">
            <v>Baja California</v>
          </cell>
          <cell r="C34">
            <v>2.8381736294455586E-2</v>
          </cell>
        </row>
        <row r="35">
          <cell r="B35" t="str">
            <v>Chiapas</v>
          </cell>
          <cell r="C35">
            <v>2.8491094733609782E-2</v>
          </cell>
        </row>
        <row r="36">
          <cell r="B36" t="str">
            <v>Michoacán</v>
          </cell>
          <cell r="C36">
            <v>2.8868550000483325E-2</v>
          </cell>
        </row>
        <row r="37">
          <cell r="B37" t="str">
            <v>Chihuahua</v>
          </cell>
          <cell r="C37">
            <v>3.2050476843844586E-2</v>
          </cell>
        </row>
        <row r="38">
          <cell r="B38" t="str">
            <v>Jalisco</v>
          </cell>
          <cell r="C38">
            <v>3.3629563943401219E-2</v>
          </cell>
        </row>
        <row r="40">
          <cell r="B40" t="str">
            <v>Nacional</v>
          </cell>
          <cell r="C40">
            <v>1</v>
          </cell>
          <cell r="D40">
            <v>1.5600000000000001E-2</v>
          </cell>
        </row>
        <row r="41">
          <cell r="C41">
            <v>0</v>
          </cell>
          <cell r="D41">
            <v>1.5600000000000001E-2</v>
          </cell>
        </row>
      </sheetData>
      <sheetData sheetId="13">
        <row r="7">
          <cell r="B7" t="str">
            <v>Oaxaca</v>
          </cell>
          <cell r="C7">
            <v>2.1175205005048454E-2</v>
          </cell>
        </row>
        <row r="8">
          <cell r="B8" t="str">
            <v>Durango</v>
          </cell>
          <cell r="C8">
            <v>2.1861018293028285E-2</v>
          </cell>
        </row>
        <row r="9">
          <cell r="B9" t="str">
            <v>Zacatecas</v>
          </cell>
          <cell r="C9">
            <v>2.9061143270622231E-2</v>
          </cell>
        </row>
        <row r="10">
          <cell r="B10" t="str">
            <v>Michoacán</v>
          </cell>
          <cell r="C10">
            <v>3.1220240873867933E-2</v>
          </cell>
        </row>
        <row r="11">
          <cell r="B11" t="str">
            <v>Nuevo León</v>
          </cell>
          <cell r="C11">
            <v>3.3110486228793812E-2</v>
          </cell>
        </row>
        <row r="12">
          <cell r="B12" t="str">
            <v>Guanajuato</v>
          </cell>
          <cell r="C12">
            <v>3.3156274634933758E-2</v>
          </cell>
        </row>
        <row r="13">
          <cell r="B13" t="str">
            <v>Sinaloa</v>
          </cell>
          <cell r="C13">
            <v>3.3940342074386322E-2</v>
          </cell>
        </row>
        <row r="14">
          <cell r="B14" t="str">
            <v>Colima</v>
          </cell>
          <cell r="C14">
            <v>3.4751981754979643E-2</v>
          </cell>
        </row>
        <row r="15">
          <cell r="B15" t="str">
            <v>Estado de México</v>
          </cell>
          <cell r="C15">
            <v>3.542198028093959E-2</v>
          </cell>
        </row>
        <row r="16">
          <cell r="B16" t="str">
            <v>Veracruz</v>
          </cell>
          <cell r="C16">
            <v>3.5768351966601178E-2</v>
          </cell>
        </row>
        <row r="17">
          <cell r="B17" t="str">
            <v>Chiapas</v>
          </cell>
          <cell r="C17">
            <v>3.6230231143552429E-2</v>
          </cell>
        </row>
        <row r="18">
          <cell r="B18" t="str">
            <v>Hidalgo</v>
          </cell>
          <cell r="C18">
            <v>3.6869068615100434E-2</v>
          </cell>
        </row>
        <row r="19">
          <cell r="B19" t="str">
            <v>Puebla</v>
          </cell>
          <cell r="C19">
            <v>3.9043208438551323E-2</v>
          </cell>
        </row>
        <row r="20">
          <cell r="B20" t="str">
            <v>Quintana Roo</v>
          </cell>
          <cell r="C20">
            <v>3.9304654145846579E-2</v>
          </cell>
        </row>
        <row r="21">
          <cell r="B21" t="str">
            <v>Aguascalientes</v>
          </cell>
          <cell r="C21">
            <v>4.0904761015334572E-2</v>
          </cell>
        </row>
        <row r="22">
          <cell r="B22" t="str">
            <v>Jalisco</v>
          </cell>
          <cell r="C22">
            <v>4.1808224264364528E-2</v>
          </cell>
        </row>
        <row r="23">
          <cell r="B23" t="str">
            <v>Querétaro</v>
          </cell>
          <cell r="C23">
            <v>4.3860810989801227E-2</v>
          </cell>
        </row>
        <row r="24">
          <cell r="B24" t="str">
            <v>Ciudad de México</v>
          </cell>
          <cell r="C24">
            <v>4.5612427955265343E-2</v>
          </cell>
        </row>
        <row r="25">
          <cell r="B25" t="str">
            <v>Tamaulipas</v>
          </cell>
          <cell r="C25">
            <v>4.6302913306170979E-2</v>
          </cell>
        </row>
        <row r="26">
          <cell r="B26" t="str">
            <v>Yucatán</v>
          </cell>
          <cell r="C26">
            <v>4.7169114933195491E-2</v>
          </cell>
        </row>
        <row r="27">
          <cell r="B27" t="str">
            <v>Baja California</v>
          </cell>
          <cell r="C27">
            <v>4.9188925935638513E-2</v>
          </cell>
        </row>
        <row r="28">
          <cell r="B28" t="str">
            <v>Nayarit</v>
          </cell>
          <cell r="C28">
            <v>5.1425622993425991E-2</v>
          </cell>
        </row>
        <row r="29">
          <cell r="B29" t="str">
            <v>Morelos</v>
          </cell>
          <cell r="C29">
            <v>5.3404539385847744E-2</v>
          </cell>
        </row>
        <row r="30">
          <cell r="B30" t="str">
            <v>Chihuahua</v>
          </cell>
          <cell r="C30">
            <v>5.4840906334829014E-2</v>
          </cell>
        </row>
        <row r="31">
          <cell r="B31" t="str">
            <v>Baja California Sur</v>
          </cell>
          <cell r="C31">
            <v>5.5601453330845971E-2</v>
          </cell>
        </row>
        <row r="32">
          <cell r="B32" t="str">
            <v>Sonora</v>
          </cell>
          <cell r="C32">
            <v>5.5790796147224465E-2</v>
          </cell>
        </row>
        <row r="33">
          <cell r="B33" t="str">
            <v>Coahuila</v>
          </cell>
          <cell r="C33">
            <v>6.1504322500115581E-2</v>
          </cell>
        </row>
        <row r="34">
          <cell r="B34" t="str">
            <v>Campeche</v>
          </cell>
          <cell r="C34">
            <v>6.1592588026666457E-2</v>
          </cell>
        </row>
        <row r="35">
          <cell r="B35" t="str">
            <v>Tlaxcala</v>
          </cell>
          <cell r="C35">
            <v>6.7902343122335729E-2</v>
          </cell>
        </row>
        <row r="36">
          <cell r="B36" t="str">
            <v>Tabasco</v>
          </cell>
          <cell r="C36">
            <v>6.952704088290676E-2</v>
          </cell>
        </row>
        <row r="37">
          <cell r="B37" t="str">
            <v>San Luis Potosí</v>
          </cell>
          <cell r="C37">
            <v>7.3421508127633886E-2</v>
          </cell>
        </row>
        <row r="38">
          <cell r="B38" t="str">
            <v>Guerrero</v>
          </cell>
          <cell r="C38">
            <v>8.0243339945144099E-2</v>
          </cell>
        </row>
        <row r="40">
          <cell r="B40" t="str">
            <v>Nacional</v>
          </cell>
          <cell r="C40">
            <v>1</v>
          </cell>
          <cell r="D40">
            <v>4.3799999999999999E-2</v>
          </cell>
        </row>
        <row r="41">
          <cell r="C41">
            <v>0</v>
          </cell>
          <cell r="D41">
            <v>4.3799999999999999E-2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omparacion"/>
      <sheetName val="Fregular"/>
      <sheetName val="Fpremium"/>
      <sheetName val="Fdiesel"/>
      <sheetName val="Festatal"/>
    </sheetNames>
    <sheetDataSet>
      <sheetData sheetId="0">
        <row r="6">
          <cell r="C6" t="str">
            <v>Regular</v>
          </cell>
          <cell r="D6" t="str">
            <v>Premium</v>
          </cell>
          <cell r="E6" t="str">
            <v>Diésel</v>
          </cell>
        </row>
        <row r="7">
          <cell r="B7" t="str">
            <v>septiembre</v>
          </cell>
          <cell r="C7">
            <v>19.332681621508701</v>
          </cell>
          <cell r="D7">
            <v>19.725339180213901</v>
          </cell>
          <cell r="E7">
            <v>19.773663107220699</v>
          </cell>
        </row>
        <row r="8">
          <cell r="B8" t="str">
            <v>octubre</v>
          </cell>
          <cell r="C8">
            <v>19.0440042103472</v>
          </cell>
          <cell r="D8">
            <v>19.4893057076745</v>
          </cell>
          <cell r="E8">
            <v>19.278611743625198</v>
          </cell>
        </row>
      </sheetData>
      <sheetData sheetId="1">
        <row r="7">
          <cell r="G7" t="str">
            <v>Jalisco</v>
          </cell>
          <cell r="H7" t="str">
            <v>Nacional</v>
          </cell>
        </row>
        <row r="8">
          <cell r="A8">
            <v>2017</v>
          </cell>
          <cell r="B8" t="str">
            <v>ENE</v>
          </cell>
          <cell r="G8">
            <v>19.123433830056801</v>
          </cell>
          <cell r="H8">
            <v>18.598862594677499</v>
          </cell>
        </row>
        <row r="9">
          <cell r="B9" t="str">
            <v>FEB</v>
          </cell>
          <cell r="G9">
            <v>18.999750700438099</v>
          </cell>
          <cell r="H9">
            <v>18.313973729331298</v>
          </cell>
        </row>
        <row r="10">
          <cell r="B10" t="str">
            <v>MAR</v>
          </cell>
          <cell r="G10">
            <v>18.781046418392101</v>
          </cell>
          <cell r="H10">
            <v>18.125128554227</v>
          </cell>
        </row>
        <row r="11">
          <cell r="B11" t="str">
            <v>ABR</v>
          </cell>
          <cell r="G11">
            <v>18.7593646327811</v>
          </cell>
          <cell r="H11">
            <v>18.096066730746902</v>
          </cell>
        </row>
        <row r="12">
          <cell r="B12" t="str">
            <v>MAY</v>
          </cell>
          <cell r="G12">
            <v>18.647886669515</v>
          </cell>
          <cell r="H12">
            <v>18.0020404456695</v>
          </cell>
        </row>
        <row r="13">
          <cell r="B13" t="str">
            <v>JUN</v>
          </cell>
          <cell r="G13">
            <v>18.462084085610201</v>
          </cell>
          <cell r="H13">
            <v>17.838238559822699</v>
          </cell>
        </row>
        <row r="14">
          <cell r="B14" t="str">
            <v>JUL</v>
          </cell>
          <cell r="G14">
            <v>18.289096092959699</v>
          </cell>
          <cell r="H14">
            <v>17.6678722286971</v>
          </cell>
        </row>
        <row r="15">
          <cell r="B15" t="str">
            <v>AGO</v>
          </cell>
          <cell r="G15">
            <v>18.271462759756002</v>
          </cell>
          <cell r="H15">
            <v>17.667551904928899</v>
          </cell>
        </row>
        <row r="16">
          <cell r="B16" t="str">
            <v>SEP</v>
          </cell>
          <cell r="G16">
            <v>18.4672307273405</v>
          </cell>
          <cell r="H16">
            <v>17.868081746441302</v>
          </cell>
        </row>
        <row r="17">
          <cell r="B17" t="str">
            <v>OCT</v>
          </cell>
          <cell r="G17">
            <v>18.496316183227599</v>
          </cell>
          <cell r="H17">
            <v>17.905492792077499</v>
          </cell>
        </row>
        <row r="18">
          <cell r="B18" t="str">
            <v>NOV</v>
          </cell>
          <cell r="G18">
            <v>18.395966943219399</v>
          </cell>
          <cell r="H18">
            <v>17.834358586079802</v>
          </cell>
        </row>
        <row r="19">
          <cell r="B19" t="str">
            <v>DIC</v>
          </cell>
          <cell r="G19">
            <v>18.451831458992601</v>
          </cell>
          <cell r="H19">
            <v>17.885291865991199</v>
          </cell>
        </row>
        <row r="20">
          <cell r="A20">
            <v>2018</v>
          </cell>
          <cell r="B20" t="str">
            <v>ENE</v>
          </cell>
          <cell r="G20">
            <v>19.0310448487405</v>
          </cell>
          <cell r="H20">
            <v>18.393241053362001</v>
          </cell>
        </row>
        <row r="21">
          <cell r="B21" t="str">
            <v>FEB</v>
          </cell>
          <cell r="G21">
            <v>19.834995391667</v>
          </cell>
          <cell r="H21">
            <v>19.031125750766101</v>
          </cell>
        </row>
        <row r="22">
          <cell r="B22" t="str">
            <v>MAR</v>
          </cell>
          <cell r="G22">
            <v>20.038705276812699</v>
          </cell>
          <cell r="H22">
            <v>19.219499056883699</v>
          </cell>
        </row>
        <row r="23">
          <cell r="B23" t="str">
            <v>ABR</v>
          </cell>
          <cell r="G23">
            <v>20.2033974387044</v>
          </cell>
          <cell r="H23">
            <v>19.39703789204</v>
          </cell>
        </row>
        <row r="24">
          <cell r="B24" t="str">
            <v>MAY</v>
          </cell>
          <cell r="G24">
            <v>20.494522403834701</v>
          </cell>
          <cell r="H24">
            <v>19.656710127348799</v>
          </cell>
        </row>
        <row r="25">
          <cell r="B25" t="str">
            <v>JUN</v>
          </cell>
          <cell r="G25">
            <v>20.7331391925653</v>
          </cell>
          <cell r="H25">
            <v>19.8070767446758</v>
          </cell>
        </row>
        <row r="26">
          <cell r="B26" t="str">
            <v>JUL</v>
          </cell>
          <cell r="G26">
            <v>20.924956987709901</v>
          </cell>
          <cell r="H26">
            <v>20.088578940832999</v>
          </cell>
        </row>
        <row r="27">
          <cell r="B27" t="str">
            <v>AGO</v>
          </cell>
          <cell r="G27">
            <v>21.2523701602782</v>
          </cell>
          <cell r="H27">
            <v>20.534579170187602</v>
          </cell>
        </row>
        <row r="28">
          <cell r="B28" t="str">
            <v>SEP</v>
          </cell>
          <cell r="G28">
            <v>21.442954023640699</v>
          </cell>
          <cell r="H28">
            <v>20.725655622620099</v>
          </cell>
        </row>
        <row r="29">
          <cell r="B29" t="str">
            <v>OCT</v>
          </cell>
          <cell r="G29">
            <v>21.597444364152601</v>
          </cell>
          <cell r="H29">
            <v>20.8348605980357</v>
          </cell>
        </row>
        <row r="30">
          <cell r="B30" t="str">
            <v>NOV</v>
          </cell>
          <cell r="G30">
            <v>21.460703095482</v>
          </cell>
          <cell r="H30">
            <v>20.6323775716337</v>
          </cell>
        </row>
        <row r="31">
          <cell r="B31" t="str">
            <v>DIC</v>
          </cell>
          <cell r="G31">
            <v>21.0661645834405</v>
          </cell>
          <cell r="H31">
            <v>20.171746069501001</v>
          </cell>
        </row>
        <row r="32">
          <cell r="A32">
            <v>2019</v>
          </cell>
          <cell r="B32" t="str">
            <v>ENE</v>
          </cell>
          <cell r="G32">
            <v>20.986317114600901</v>
          </cell>
          <cell r="H32">
            <v>19.850263670035599</v>
          </cell>
        </row>
        <row r="33">
          <cell r="B33" t="str">
            <v>FEB</v>
          </cell>
          <cell r="G33">
            <v>21.423021023002299</v>
          </cell>
          <cell r="H33">
            <v>20.30126839055</v>
          </cell>
        </row>
        <row r="34">
          <cell r="B34" t="str">
            <v>MAR</v>
          </cell>
          <cell r="G34">
            <v>21.838084992936398</v>
          </cell>
          <cell r="H34">
            <v>20.751488063164999</v>
          </cell>
        </row>
        <row r="35">
          <cell r="B35" t="str">
            <v>ABR</v>
          </cell>
          <cell r="G35">
            <v>21.7050948446362</v>
          </cell>
          <cell r="H35">
            <v>20.5101438925109</v>
          </cell>
        </row>
        <row r="36">
          <cell r="B36" t="str">
            <v>MAY</v>
          </cell>
          <cell r="G36">
            <v>21.7704042014491</v>
          </cell>
          <cell r="H36">
            <v>20.485572452047901</v>
          </cell>
        </row>
        <row r="37">
          <cell r="B37" t="str">
            <v>JUN</v>
          </cell>
          <cell r="G37">
            <v>21.6067798631831</v>
          </cell>
          <cell r="H37">
            <v>20.354313188388801</v>
          </cell>
        </row>
        <row r="38">
          <cell r="B38" t="str">
            <v>JUL</v>
          </cell>
          <cell r="G38">
            <v>21.536232008652501</v>
          </cell>
          <cell r="H38">
            <v>20.3506988530862</v>
          </cell>
        </row>
        <row r="39">
          <cell r="B39" t="str">
            <v>AGO</v>
          </cell>
          <cell r="G39">
            <v>21.391978368249202</v>
          </cell>
          <cell r="H39">
            <v>20.2342724459706</v>
          </cell>
        </row>
        <row r="40">
          <cell r="B40" t="str">
            <v>SEP</v>
          </cell>
          <cell r="G40">
            <v>21.3160997327841</v>
          </cell>
          <cell r="H40">
            <v>20.269048714696499</v>
          </cell>
        </row>
        <row r="41">
          <cell r="B41" t="str">
            <v>OCT</v>
          </cell>
          <cell r="G41">
            <v>21.1804776412324</v>
          </cell>
          <cell r="H41">
            <v>20.117703768393199</v>
          </cell>
        </row>
        <row r="42">
          <cell r="B42" t="str">
            <v>NOV</v>
          </cell>
          <cell r="G42">
            <v>21.000731995856299</v>
          </cell>
          <cell r="H42">
            <v>19.948661363462499</v>
          </cell>
        </row>
        <row r="43">
          <cell r="B43" t="str">
            <v>DIC</v>
          </cell>
          <cell r="G43">
            <v>21.022933536384301</v>
          </cell>
          <cell r="H43">
            <v>19.963039700690899</v>
          </cell>
        </row>
        <row r="44">
          <cell r="A44">
            <v>2020</v>
          </cell>
          <cell r="B44" t="str">
            <v>ENE</v>
          </cell>
          <cell r="G44">
            <v>21.028767961218001</v>
          </cell>
          <cell r="H44">
            <v>19.945229729336901</v>
          </cell>
        </row>
        <row r="45">
          <cell r="B45" t="str">
            <v>FEB</v>
          </cell>
          <cell r="G45">
            <v>20.788031565137501</v>
          </cell>
          <cell r="H45">
            <v>19.747098472901399</v>
          </cell>
        </row>
        <row r="46">
          <cell r="B46" t="str">
            <v>MAR</v>
          </cell>
          <cell r="G46">
            <v>19.355867477008299</v>
          </cell>
          <cell r="H46">
            <v>18.2095522863833</v>
          </cell>
        </row>
        <row r="47">
          <cell r="B47" t="str">
            <v>ABR</v>
          </cell>
          <cell r="G47">
            <v>16.4729914719547</v>
          </cell>
          <cell r="H47">
            <v>15.5329746156802</v>
          </cell>
        </row>
        <row r="48">
          <cell r="B48" t="str">
            <v>MAY</v>
          </cell>
          <cell r="G48">
            <v>17.452562618044901</v>
          </cell>
          <cell r="H48">
            <v>16.6543382724827</v>
          </cell>
        </row>
        <row r="49">
          <cell r="B49" t="str">
            <v>JUN</v>
          </cell>
          <cell r="G49">
            <v>18.721937784057701</v>
          </cell>
          <cell r="H49">
            <v>17.9892675542497</v>
          </cell>
        </row>
        <row r="50">
          <cell r="B50" t="str">
            <v>JUL</v>
          </cell>
          <cell r="G50">
            <v>19.627931916431699</v>
          </cell>
          <cell r="H50">
            <v>18.830836419394601</v>
          </cell>
        </row>
        <row r="51">
          <cell r="B51" t="str">
            <v>AGO</v>
          </cell>
          <cell r="G51">
            <v>19.515031398843199</v>
          </cell>
          <cell r="H51">
            <v>18.757030890163499</v>
          </cell>
        </row>
        <row r="52">
          <cell r="B52" t="str">
            <v>SEP</v>
          </cell>
          <cell r="G52">
            <v>19.332681621508701</v>
          </cell>
          <cell r="H52">
            <v>18.648170247949199</v>
          </cell>
        </row>
        <row r="53">
          <cell r="B53" t="str">
            <v>OCT</v>
          </cell>
          <cell r="G53">
            <v>19.0440042103472</v>
          </cell>
          <cell r="H53">
            <v>18.392541717000199</v>
          </cell>
        </row>
      </sheetData>
      <sheetData sheetId="2">
        <row r="7">
          <cell r="G7" t="str">
            <v>Jalisco</v>
          </cell>
          <cell r="H7" t="str">
            <v>Nacional</v>
          </cell>
        </row>
        <row r="8">
          <cell r="A8">
            <v>2017</v>
          </cell>
          <cell r="B8" t="str">
            <v>ENE</v>
          </cell>
          <cell r="G8">
            <v>21.2713504317522</v>
          </cell>
          <cell r="H8">
            <v>20.704286705372599</v>
          </cell>
        </row>
        <row r="9">
          <cell r="B9" t="str">
            <v>FEB</v>
          </cell>
          <cell r="G9">
            <v>21.1352740085044</v>
          </cell>
          <cell r="H9">
            <v>20.469494201459501</v>
          </cell>
        </row>
        <row r="10">
          <cell r="B10" t="str">
            <v>MAR</v>
          </cell>
          <cell r="G10">
            <v>20.905493144800701</v>
          </cell>
          <cell r="H10">
            <v>20.254559442260899</v>
          </cell>
        </row>
        <row r="11">
          <cell r="B11" t="str">
            <v>ABR</v>
          </cell>
          <cell r="G11">
            <v>20.852628313738101</v>
          </cell>
          <cell r="H11">
            <v>20.187366917627301</v>
          </cell>
        </row>
        <row r="12">
          <cell r="B12" t="str">
            <v>MAY</v>
          </cell>
          <cell r="G12">
            <v>20.793892248160901</v>
          </cell>
          <cell r="H12">
            <v>20.1314037443323</v>
          </cell>
        </row>
        <row r="13">
          <cell r="B13" t="str">
            <v>JUN</v>
          </cell>
          <cell r="G13">
            <v>20.5929359399133</v>
          </cell>
          <cell r="H13">
            <v>19.9344582886614</v>
          </cell>
        </row>
        <row r="14">
          <cell r="B14" t="str">
            <v>JUL</v>
          </cell>
          <cell r="G14">
            <v>20.399801759614402</v>
          </cell>
          <cell r="H14">
            <v>19.7447399662205</v>
          </cell>
        </row>
        <row r="15">
          <cell r="B15" t="str">
            <v>AGO</v>
          </cell>
          <cell r="G15">
            <v>20.387462246788701</v>
          </cell>
          <cell r="H15">
            <v>19.7458864615548</v>
          </cell>
        </row>
        <row r="16">
          <cell r="B16" t="str">
            <v>SEP</v>
          </cell>
          <cell r="G16">
            <v>20.606499030232001</v>
          </cell>
          <cell r="H16">
            <v>19.9666521010951</v>
          </cell>
        </row>
        <row r="17">
          <cell r="B17" t="str">
            <v>OCT</v>
          </cell>
          <cell r="G17">
            <v>20.5802851861521</v>
          </cell>
          <cell r="H17">
            <v>19.955669762325002</v>
          </cell>
        </row>
        <row r="18">
          <cell r="B18" t="str">
            <v>NOV</v>
          </cell>
          <cell r="G18">
            <v>20.482677004629199</v>
          </cell>
          <cell r="H18">
            <v>19.877649188883701</v>
          </cell>
        </row>
        <row r="19">
          <cell r="B19" t="str">
            <v>DIC</v>
          </cell>
          <cell r="G19">
            <v>20.5033512688371</v>
          </cell>
          <cell r="H19">
            <v>19.896095371601501</v>
          </cell>
        </row>
        <row r="20">
          <cell r="A20">
            <v>2018</v>
          </cell>
          <cell r="B20" t="str">
            <v>ENE</v>
          </cell>
          <cell r="G20">
            <v>20.945877634009801</v>
          </cell>
          <cell r="H20">
            <v>20.321705852125699</v>
          </cell>
        </row>
        <row r="21">
          <cell r="B21" t="str">
            <v>FEB</v>
          </cell>
          <cell r="G21">
            <v>21.577556618790599</v>
          </cell>
          <cell r="H21">
            <v>20.840490529164299</v>
          </cell>
        </row>
        <row r="22">
          <cell r="B22" t="str">
            <v>MAR</v>
          </cell>
          <cell r="G22">
            <v>21.683939347295802</v>
          </cell>
          <cell r="H22">
            <v>20.944097845425301</v>
          </cell>
        </row>
        <row r="23">
          <cell r="B23" t="str">
            <v>ABR</v>
          </cell>
          <cell r="G23">
            <v>21.818403950565202</v>
          </cell>
          <cell r="H23">
            <v>21.098674673768599</v>
          </cell>
        </row>
        <row r="24">
          <cell r="B24" t="str">
            <v>MAY</v>
          </cell>
          <cell r="G24">
            <v>22.081395556534702</v>
          </cell>
          <cell r="H24">
            <v>21.310104351317801</v>
          </cell>
        </row>
        <row r="25">
          <cell r="B25" t="str">
            <v>JUN</v>
          </cell>
          <cell r="G25">
            <v>22.315595871875601</v>
          </cell>
          <cell r="H25">
            <v>21.468478734653999</v>
          </cell>
        </row>
        <row r="26">
          <cell r="B26" t="str">
            <v>JUL</v>
          </cell>
          <cell r="G26">
            <v>22.484406994093199</v>
          </cell>
          <cell r="H26">
            <v>21.738385098545098</v>
          </cell>
        </row>
        <row r="27">
          <cell r="B27" t="str">
            <v>AGO</v>
          </cell>
          <cell r="G27">
            <v>22.7334529126293</v>
          </cell>
          <cell r="H27">
            <v>22.156351236251101</v>
          </cell>
        </row>
        <row r="28">
          <cell r="B28" t="str">
            <v>SEP</v>
          </cell>
          <cell r="G28">
            <v>22.890172351616901</v>
          </cell>
          <cell r="H28">
            <v>22.311999056795699</v>
          </cell>
        </row>
        <row r="29">
          <cell r="B29" t="str">
            <v>OCT</v>
          </cell>
          <cell r="G29">
            <v>23.0367678706194</v>
          </cell>
          <cell r="H29">
            <v>22.454527687516499</v>
          </cell>
        </row>
        <row r="30">
          <cell r="B30" t="str">
            <v>NOV</v>
          </cell>
          <cell r="G30">
            <v>22.8799132168417</v>
          </cell>
          <cell r="H30">
            <v>22.268820265876101</v>
          </cell>
        </row>
        <row r="31">
          <cell r="B31" t="str">
            <v>DIC</v>
          </cell>
          <cell r="G31">
            <v>22.4737060993127</v>
          </cell>
          <cell r="H31">
            <v>21.804493164944201</v>
          </cell>
        </row>
        <row r="32">
          <cell r="A32">
            <v>2019</v>
          </cell>
          <cell r="B32" t="str">
            <v>ENE</v>
          </cell>
          <cell r="G32">
            <v>22.266369095228299</v>
          </cell>
          <cell r="H32">
            <v>21.309916404092199</v>
          </cell>
        </row>
        <row r="33">
          <cell r="B33" t="str">
            <v>FEB</v>
          </cell>
          <cell r="G33">
            <v>22.39664464833</v>
          </cell>
          <cell r="H33">
            <v>21.300809462469701</v>
          </cell>
        </row>
        <row r="34">
          <cell r="B34" t="str">
            <v>MAR</v>
          </cell>
          <cell r="G34">
            <v>22.751216642573699</v>
          </cell>
          <cell r="H34">
            <v>21.905552839309401</v>
          </cell>
        </row>
        <row r="35">
          <cell r="B35" t="str">
            <v>ABR</v>
          </cell>
          <cell r="G35">
            <v>22.845445089249498</v>
          </cell>
          <cell r="H35">
            <v>22.0025411408776</v>
          </cell>
        </row>
        <row r="36">
          <cell r="B36" t="str">
            <v>MAY</v>
          </cell>
          <cell r="G36">
            <v>22.9346824705672</v>
          </cell>
          <cell r="H36">
            <v>22.0709914857851</v>
          </cell>
        </row>
        <row r="37">
          <cell r="B37" t="str">
            <v>JUN</v>
          </cell>
          <cell r="G37">
            <v>22.9031560717426</v>
          </cell>
          <cell r="H37">
            <v>22.062569991758199</v>
          </cell>
        </row>
        <row r="38">
          <cell r="B38" t="str">
            <v>JUL</v>
          </cell>
          <cell r="G38">
            <v>22.832285150279599</v>
          </cell>
          <cell r="H38">
            <v>21.9949923517038</v>
          </cell>
        </row>
        <row r="39">
          <cell r="B39" t="str">
            <v>AGO</v>
          </cell>
          <cell r="G39">
            <v>22.8179976654197</v>
          </cell>
          <cell r="H39">
            <v>21.975369946465701</v>
          </cell>
        </row>
        <row r="40">
          <cell r="B40" t="str">
            <v>SEP</v>
          </cell>
          <cell r="G40">
            <v>22.765285116501399</v>
          </cell>
          <cell r="H40">
            <v>21.917677197398799</v>
          </cell>
        </row>
        <row r="41">
          <cell r="B41" t="str">
            <v>OCT</v>
          </cell>
          <cell r="G41">
            <v>22.634123861760099</v>
          </cell>
          <cell r="H41">
            <v>21.7468654747925</v>
          </cell>
        </row>
        <row r="42">
          <cell r="B42" t="str">
            <v>NOV</v>
          </cell>
          <cell r="G42">
            <v>22.4158240194255</v>
          </cell>
          <cell r="H42">
            <v>21.405565980094401</v>
          </cell>
        </row>
        <row r="43">
          <cell r="B43" t="str">
            <v>DIC</v>
          </cell>
          <cell r="G43">
            <v>22.3440550079393</v>
          </cell>
          <cell r="H43">
            <v>21.3337231207271</v>
          </cell>
        </row>
        <row r="44">
          <cell r="A44">
            <v>2020</v>
          </cell>
          <cell r="B44" t="str">
            <v>ENE</v>
          </cell>
          <cell r="G44">
            <v>22.287308738290999</v>
          </cell>
          <cell r="H44">
            <v>21.282442384888402</v>
          </cell>
        </row>
        <row r="45">
          <cell r="B45" t="str">
            <v>FEB</v>
          </cell>
          <cell r="G45">
            <v>21.912602876628998</v>
          </cell>
          <cell r="H45">
            <v>20.868007838999699</v>
          </cell>
        </row>
        <row r="46">
          <cell r="B46" t="str">
            <v>MAR</v>
          </cell>
          <cell r="G46">
            <v>20.4945418718196</v>
          </cell>
          <cell r="H46">
            <v>19.454876396345199</v>
          </cell>
        </row>
        <row r="47">
          <cell r="B47" t="str">
            <v>ABR</v>
          </cell>
          <cell r="G47">
            <v>17.770276283538799</v>
          </cell>
          <cell r="H47">
            <v>16.9143034510261</v>
          </cell>
        </row>
        <row r="48">
          <cell r="B48" t="str">
            <v>MAY</v>
          </cell>
          <cell r="G48">
            <v>18.215402213668401</v>
          </cell>
          <cell r="H48">
            <v>17.481744495225101</v>
          </cell>
        </row>
        <row r="49">
          <cell r="B49" t="str">
            <v>JUN</v>
          </cell>
          <cell r="G49">
            <v>19.207838174444898</v>
          </cell>
          <cell r="H49">
            <v>18.507396698009199</v>
          </cell>
        </row>
        <row r="50">
          <cell r="B50" t="str">
            <v>JUL</v>
          </cell>
          <cell r="G50">
            <v>19.9824035240038</v>
          </cell>
          <cell r="H50">
            <v>19.3128947023405</v>
          </cell>
        </row>
        <row r="51">
          <cell r="B51" t="str">
            <v>AGO</v>
          </cell>
          <cell r="G51">
            <v>19.882788079270998</v>
          </cell>
          <cell r="H51">
            <v>19.247234739959701</v>
          </cell>
        </row>
        <row r="52">
          <cell r="B52" t="str">
            <v>SEP</v>
          </cell>
          <cell r="G52">
            <v>19.725339180213901</v>
          </cell>
          <cell r="H52">
            <v>19.161328540335901</v>
          </cell>
        </row>
        <row r="53">
          <cell r="B53" t="str">
            <v>OCT</v>
          </cell>
          <cell r="G53">
            <v>19.4893057076745</v>
          </cell>
          <cell r="H53">
            <v>18.928910366778599</v>
          </cell>
        </row>
      </sheetData>
      <sheetData sheetId="3">
        <row r="7">
          <cell r="G7" t="str">
            <v>Jalisco</v>
          </cell>
          <cell r="H7" t="str">
            <v>Nacional</v>
          </cell>
        </row>
        <row r="8">
          <cell r="A8">
            <v>2017</v>
          </cell>
          <cell r="B8" t="str">
            <v>ENE</v>
          </cell>
          <cell r="G8">
            <v>20.097374096895599</v>
          </cell>
          <cell r="H8">
            <v>19.841499526104698</v>
          </cell>
        </row>
        <row r="9">
          <cell r="B9" t="str">
            <v>FEB</v>
          </cell>
          <cell r="G9">
            <v>19.974928394539599</v>
          </cell>
          <cell r="H9">
            <v>19.717432213861599</v>
          </cell>
        </row>
        <row r="10">
          <cell r="B10" t="str">
            <v>MAR</v>
          </cell>
          <cell r="G10">
            <v>19.711004769328699</v>
          </cell>
          <cell r="H10">
            <v>19.464261916196701</v>
          </cell>
        </row>
        <row r="11">
          <cell r="B11" t="str">
            <v>ABR</v>
          </cell>
          <cell r="G11">
            <v>19.607545407918</v>
          </cell>
          <cell r="H11">
            <v>19.3645143947812</v>
          </cell>
        </row>
        <row r="12">
          <cell r="B12" t="str">
            <v>MAY</v>
          </cell>
          <cell r="G12">
            <v>19.4933405291507</v>
          </cell>
          <cell r="H12">
            <v>19.252686549834198</v>
          </cell>
        </row>
        <row r="13">
          <cell r="B13" t="str">
            <v>JUN</v>
          </cell>
          <cell r="G13">
            <v>19.2388800714679</v>
          </cell>
          <cell r="H13">
            <v>19.003672478913799</v>
          </cell>
        </row>
        <row r="14">
          <cell r="B14" t="str">
            <v>JUL</v>
          </cell>
          <cell r="G14">
            <v>19.022392448102799</v>
          </cell>
          <cell r="H14">
            <v>18.7860507283449</v>
          </cell>
        </row>
        <row r="15">
          <cell r="B15" t="str">
            <v>AGO</v>
          </cell>
          <cell r="G15">
            <v>18.9892384830681</v>
          </cell>
          <cell r="H15">
            <v>18.753303187790401</v>
          </cell>
        </row>
        <row r="16">
          <cell r="B16" t="str">
            <v>SEP</v>
          </cell>
          <cell r="G16">
            <v>19.214680004411601</v>
          </cell>
          <cell r="H16">
            <v>18.980918444479901</v>
          </cell>
        </row>
        <row r="17">
          <cell r="B17" t="str">
            <v>OCT</v>
          </cell>
          <cell r="G17">
            <v>19.309711837825901</v>
          </cell>
          <cell r="H17">
            <v>19.077272958637099</v>
          </cell>
        </row>
        <row r="18">
          <cell r="B18" t="str">
            <v>NOV</v>
          </cell>
          <cell r="G18">
            <v>19.2467421169322</v>
          </cell>
          <cell r="H18">
            <v>19.020808078054898</v>
          </cell>
        </row>
        <row r="19">
          <cell r="B19" t="str">
            <v>DIC</v>
          </cell>
          <cell r="G19">
            <v>19.305575964612601</v>
          </cell>
          <cell r="H19">
            <v>19.084026636721799</v>
          </cell>
        </row>
        <row r="20">
          <cell r="A20">
            <v>2018</v>
          </cell>
          <cell r="B20" t="str">
            <v>ENE</v>
          </cell>
          <cell r="G20">
            <v>19.847712685864899</v>
          </cell>
          <cell r="H20">
            <v>19.580192638163801</v>
          </cell>
        </row>
        <row r="21">
          <cell r="B21" t="str">
            <v>FEB</v>
          </cell>
          <cell r="G21">
            <v>20.602628187531</v>
          </cell>
          <cell r="H21">
            <v>20.233267436296899</v>
          </cell>
        </row>
        <row r="22">
          <cell r="B22" t="str">
            <v>MAR</v>
          </cell>
          <cell r="G22">
            <v>20.8203162892015</v>
          </cell>
          <cell r="H22">
            <v>20.433594179845901</v>
          </cell>
        </row>
        <row r="23">
          <cell r="B23" t="str">
            <v>ABR</v>
          </cell>
          <cell r="G23">
            <v>20.976739168854799</v>
          </cell>
          <cell r="H23">
            <v>20.602472693781699</v>
          </cell>
        </row>
        <row r="24">
          <cell r="B24" t="str">
            <v>MAY</v>
          </cell>
          <cell r="G24">
            <v>21.243114085337599</v>
          </cell>
          <cell r="H24">
            <v>20.809486772467199</v>
          </cell>
        </row>
        <row r="25">
          <cell r="B25" t="str">
            <v>JUN</v>
          </cell>
          <cell r="G25">
            <v>21.4769317015413</v>
          </cell>
          <cell r="H25">
            <v>20.9873812451908</v>
          </cell>
        </row>
        <row r="26">
          <cell r="B26" t="str">
            <v>JUL</v>
          </cell>
          <cell r="G26">
            <v>21.680185296687799</v>
          </cell>
          <cell r="H26">
            <v>21.2652303923355</v>
          </cell>
        </row>
        <row r="27">
          <cell r="B27" t="str">
            <v>AGO</v>
          </cell>
          <cell r="G27">
            <v>22.0212318814478</v>
          </cell>
          <cell r="H27">
            <v>21.697086940818899</v>
          </cell>
        </row>
        <row r="28">
          <cell r="B28" t="str">
            <v>SEP</v>
          </cell>
          <cell r="G28">
            <v>22.194533560404299</v>
          </cell>
          <cell r="H28">
            <v>21.904071005145401</v>
          </cell>
        </row>
        <row r="29">
          <cell r="B29" t="str">
            <v>OCT</v>
          </cell>
          <cell r="G29">
            <v>22.384652989061099</v>
          </cell>
          <cell r="H29">
            <v>22.101294903065099</v>
          </cell>
        </row>
        <row r="30">
          <cell r="B30" t="str">
            <v>NOV</v>
          </cell>
          <cell r="G30">
            <v>22.375663537882001</v>
          </cell>
          <cell r="H30">
            <v>22.096796221549099</v>
          </cell>
        </row>
        <row r="31">
          <cell r="B31" t="str">
            <v>DIC</v>
          </cell>
          <cell r="G31">
            <v>22.101480188051099</v>
          </cell>
          <cell r="H31">
            <v>21.815380854001098</v>
          </cell>
        </row>
        <row r="32">
          <cell r="A32">
            <v>2019</v>
          </cell>
          <cell r="B32" t="str">
            <v>ENE</v>
          </cell>
          <cell r="G32">
            <v>22.094045527502001</v>
          </cell>
          <cell r="H32">
            <v>21.714627037240401</v>
          </cell>
        </row>
        <row r="33">
          <cell r="B33" t="str">
            <v>FEB</v>
          </cell>
          <cell r="G33">
            <v>23.005503224959</v>
          </cell>
          <cell r="H33">
            <v>22.6003619906197</v>
          </cell>
        </row>
        <row r="34">
          <cell r="B34" t="str">
            <v>MAR</v>
          </cell>
          <cell r="G34">
            <v>23.050159506518099</v>
          </cell>
          <cell r="H34">
            <v>22.631964935666101</v>
          </cell>
        </row>
        <row r="35">
          <cell r="B35" t="str">
            <v>ABR</v>
          </cell>
          <cell r="G35">
            <v>22.8395670346499</v>
          </cell>
          <cell r="H35">
            <v>22.413930670450998</v>
          </cell>
        </row>
        <row r="36">
          <cell r="B36" t="str">
            <v>MAY</v>
          </cell>
          <cell r="G36">
            <v>22.822827408375002</v>
          </cell>
          <cell r="H36">
            <v>22.386529536713599</v>
          </cell>
        </row>
        <row r="37">
          <cell r="B37" t="str">
            <v>JUN</v>
          </cell>
          <cell r="G37">
            <v>22.593258116788402</v>
          </cell>
          <cell r="H37">
            <v>22.156442014461199</v>
          </cell>
        </row>
        <row r="38">
          <cell r="B38" t="str">
            <v>JUL</v>
          </cell>
          <cell r="G38">
            <v>22.552666826820499</v>
          </cell>
          <cell r="H38">
            <v>22.1625398612744</v>
          </cell>
        </row>
        <row r="39">
          <cell r="B39" t="str">
            <v>AGO</v>
          </cell>
          <cell r="G39">
            <v>22.479095786437199</v>
          </cell>
          <cell r="H39">
            <v>22.1381691087863</v>
          </cell>
        </row>
        <row r="40">
          <cell r="B40" t="str">
            <v>SEP</v>
          </cell>
          <cell r="G40">
            <v>22.409483192129301</v>
          </cell>
          <cell r="H40">
            <v>22.134098510799902</v>
          </cell>
        </row>
        <row r="41">
          <cell r="B41" t="str">
            <v>OCT</v>
          </cell>
          <cell r="G41">
            <v>22.2319723736383</v>
          </cell>
          <cell r="H41">
            <v>21.945400194578401</v>
          </cell>
        </row>
        <row r="42">
          <cell r="B42" t="str">
            <v>NOV</v>
          </cell>
          <cell r="G42">
            <v>22.014249499209299</v>
          </cell>
          <cell r="H42">
            <v>21.7546089019779</v>
          </cell>
        </row>
        <row r="43">
          <cell r="B43" t="str">
            <v>DIC</v>
          </cell>
          <cell r="G43">
            <v>22.014898446330399</v>
          </cell>
          <cell r="H43">
            <v>21.7811438311318</v>
          </cell>
        </row>
        <row r="44">
          <cell r="A44">
            <v>2020</v>
          </cell>
          <cell r="B44" t="str">
            <v>ENE</v>
          </cell>
          <cell r="G44">
            <v>21.9757051530074</v>
          </cell>
          <cell r="H44">
            <v>21.744285192000099</v>
          </cell>
        </row>
        <row r="45">
          <cell r="B45" t="str">
            <v>FEB</v>
          </cell>
          <cell r="G45">
            <v>21.686186571049799</v>
          </cell>
          <cell r="H45">
            <v>21.391502135506499</v>
          </cell>
        </row>
        <row r="46">
          <cell r="B46" t="str">
            <v>MAR</v>
          </cell>
          <cell r="G46">
            <v>20.821367009860001</v>
          </cell>
          <cell r="H46">
            <v>20.542976631070999</v>
          </cell>
        </row>
        <row r="47">
          <cell r="B47" t="str">
            <v>ABR</v>
          </cell>
          <cell r="G47">
            <v>19.750691327886699</v>
          </cell>
          <cell r="H47">
            <v>19.568487333617998</v>
          </cell>
        </row>
        <row r="48">
          <cell r="B48" t="str">
            <v>MAY</v>
          </cell>
          <cell r="G48">
            <v>19.162408152259498</v>
          </cell>
          <cell r="H48">
            <v>19.0239455201894</v>
          </cell>
        </row>
        <row r="49">
          <cell r="B49" t="str">
            <v>JUN</v>
          </cell>
          <cell r="G49">
            <v>19.592205346649699</v>
          </cell>
          <cell r="H49">
            <v>19.4896173940453</v>
          </cell>
        </row>
        <row r="50">
          <cell r="B50" t="str">
            <v>JUL</v>
          </cell>
          <cell r="G50">
            <v>20.113394595589501</v>
          </cell>
          <cell r="H50">
            <v>19.939016444460201</v>
          </cell>
        </row>
        <row r="51">
          <cell r="B51" t="str">
            <v>AGO</v>
          </cell>
          <cell r="G51">
            <v>20.083173999186702</v>
          </cell>
          <cell r="H51">
            <v>19.868401899306399</v>
          </cell>
        </row>
        <row r="52">
          <cell r="B52" t="str">
            <v>SEP</v>
          </cell>
          <cell r="G52">
            <v>19.773663107220699</v>
          </cell>
          <cell r="H52">
            <v>19.518496556820399</v>
          </cell>
        </row>
        <row r="53">
          <cell r="B53" t="str">
            <v>OCT</v>
          </cell>
          <cell r="G53">
            <v>19.278611743625198</v>
          </cell>
          <cell r="H53">
            <v>19.060155858244901</v>
          </cell>
        </row>
      </sheetData>
      <sheetData sheetId="4">
        <row r="9">
          <cell r="B9" t="str">
            <v>Regular</v>
          </cell>
          <cell r="C9" t="str">
            <v>Premium</v>
          </cell>
          <cell r="D9" t="str">
            <v>Diésel</v>
          </cell>
        </row>
        <row r="10">
          <cell r="A10" t="str">
            <v>Tamaulipas</v>
          </cell>
          <cell r="B10">
            <v>15.9987634845508</v>
          </cell>
          <cell r="C10">
            <v>16.8686807025231</v>
          </cell>
          <cell r="D10">
            <v>19.085677764777301</v>
          </cell>
        </row>
        <row r="11">
          <cell r="A11" t="str">
            <v>Chihuahua</v>
          </cell>
          <cell r="B11">
            <v>16.426828230850798</v>
          </cell>
          <cell r="C11">
            <v>17.077014033800701</v>
          </cell>
          <cell r="D11">
            <v>18.4909063908405</v>
          </cell>
        </row>
        <row r="12">
          <cell r="A12" t="str">
            <v>Baja California</v>
          </cell>
          <cell r="B12">
            <v>17.384510298784999</v>
          </cell>
          <cell r="C12">
            <v>18.124963884865998</v>
          </cell>
          <cell r="D12">
            <v>18.226379400545198</v>
          </cell>
        </row>
        <row r="13">
          <cell r="A13" t="str">
            <v>Tabasco</v>
          </cell>
          <cell r="B13">
            <v>17.8743709049897</v>
          </cell>
          <cell r="C13">
            <v>18.100080459615199</v>
          </cell>
          <cell r="D13">
            <v>18.765303888778501</v>
          </cell>
        </row>
        <row r="14">
          <cell r="A14" t="str">
            <v>Puebla</v>
          </cell>
          <cell r="B14">
            <v>17.974401300107701</v>
          </cell>
          <cell r="C14">
            <v>18.260109836873699</v>
          </cell>
          <cell r="D14">
            <v>18.287569596929</v>
          </cell>
        </row>
        <row r="15">
          <cell r="A15" t="str">
            <v>Hidalgo</v>
          </cell>
          <cell r="B15">
            <v>17.9850075998047</v>
          </cell>
          <cell r="C15">
            <v>18.387942105302699</v>
          </cell>
          <cell r="D15">
            <v>18.321776702551301</v>
          </cell>
        </row>
        <row r="16">
          <cell r="A16" t="str">
            <v>Tlaxcala</v>
          </cell>
          <cell r="B16">
            <v>18.061055338514901</v>
          </cell>
          <cell r="C16">
            <v>18.209183457183499</v>
          </cell>
          <cell r="D16">
            <v>18.306805037048701</v>
          </cell>
        </row>
        <row r="17">
          <cell r="A17" t="str">
            <v>Veracruz</v>
          </cell>
          <cell r="B17">
            <v>18.0987032602523</v>
          </cell>
          <cell r="C17">
            <v>18.314349800481502</v>
          </cell>
          <cell r="D17">
            <v>18.722851181353501</v>
          </cell>
        </row>
        <row r="18">
          <cell r="A18" t="str">
            <v>Coahuila</v>
          </cell>
          <cell r="B18">
            <v>18.154210743417998</v>
          </cell>
          <cell r="C18">
            <v>18.730078335792701</v>
          </cell>
          <cell r="D18">
            <v>19.317270445754399</v>
          </cell>
        </row>
        <row r="19">
          <cell r="A19" t="str">
            <v>Querétaro</v>
          </cell>
          <cell r="B19">
            <v>18.2456411765517</v>
          </cell>
          <cell r="C19">
            <v>18.6980746384402</v>
          </cell>
          <cell r="D19">
            <v>18.6572142097789</v>
          </cell>
        </row>
        <row r="20">
          <cell r="A20" t="str">
            <v>Morelos</v>
          </cell>
          <cell r="B20">
            <v>18.277574565675099</v>
          </cell>
          <cell r="C20">
            <v>18.627901052525399</v>
          </cell>
          <cell r="D20">
            <v>18.8466202183631</v>
          </cell>
        </row>
        <row r="21">
          <cell r="A21" t="str">
            <v>San Luis Potosí</v>
          </cell>
          <cell r="B21">
            <v>18.3413672726521</v>
          </cell>
          <cell r="C21">
            <v>18.847449856831201</v>
          </cell>
          <cell r="D21">
            <v>18.887490417586601</v>
          </cell>
        </row>
        <row r="22">
          <cell r="A22" t="str">
            <v>Estado de México</v>
          </cell>
          <cell r="B22">
            <v>18.373847586274</v>
          </cell>
          <cell r="C22">
            <v>18.7752902184893</v>
          </cell>
          <cell r="D22">
            <v>18.554904380923698</v>
          </cell>
        </row>
        <row r="23">
          <cell r="A23" t="str">
            <v>Nacional</v>
          </cell>
          <cell r="B23">
            <v>18.392541717000199</v>
          </cell>
          <cell r="C23">
            <v>18.928910366778599</v>
          </cell>
          <cell r="D23">
            <v>19.060155858244901</v>
          </cell>
        </row>
        <row r="24">
          <cell r="A24" t="str">
            <v>Colima</v>
          </cell>
          <cell r="B24">
            <v>18.467064714351199</v>
          </cell>
          <cell r="C24">
            <v>18.906189937866198</v>
          </cell>
          <cell r="D24">
            <v>19.007789094021099</v>
          </cell>
        </row>
        <row r="25">
          <cell r="A25" t="str">
            <v>Guanajuato</v>
          </cell>
          <cell r="B25">
            <v>18.5986771811002</v>
          </cell>
          <cell r="C25">
            <v>19.435173625264799</v>
          </cell>
          <cell r="D25">
            <v>19.017126203800501</v>
          </cell>
        </row>
        <row r="26">
          <cell r="A26" t="str">
            <v>Aguascalientes</v>
          </cell>
          <cell r="B26">
            <v>18.677695004086399</v>
          </cell>
          <cell r="C26">
            <v>19.297368797580901</v>
          </cell>
          <cell r="D26">
            <v>19.2148059880017</v>
          </cell>
        </row>
        <row r="27">
          <cell r="A27" t="str">
            <v>Chiapas</v>
          </cell>
          <cell r="B27">
            <v>18.7173303661347</v>
          </cell>
          <cell r="C27">
            <v>18.8869468170221</v>
          </cell>
          <cell r="D27">
            <v>19.667061632702499</v>
          </cell>
        </row>
        <row r="28">
          <cell r="A28" t="str">
            <v>Sonora</v>
          </cell>
          <cell r="B28">
            <v>18.8068446733397</v>
          </cell>
          <cell r="C28">
            <v>19.6956589977165</v>
          </cell>
          <cell r="D28">
            <v>19.783965147781299</v>
          </cell>
        </row>
        <row r="29">
          <cell r="A29" t="str">
            <v>Durango</v>
          </cell>
          <cell r="B29">
            <v>18.8343230636691</v>
          </cell>
          <cell r="C29">
            <v>19.171827045108799</v>
          </cell>
          <cell r="D29">
            <v>19.3929044753414</v>
          </cell>
        </row>
        <row r="30">
          <cell r="A30" t="str">
            <v>Zacatecas</v>
          </cell>
          <cell r="B30">
            <v>18.8423942333764</v>
          </cell>
          <cell r="C30">
            <v>19.216190098300999</v>
          </cell>
          <cell r="D30">
            <v>19.208633402988202</v>
          </cell>
        </row>
        <row r="31">
          <cell r="A31" t="str">
            <v>Michoacán</v>
          </cell>
          <cell r="B31">
            <v>18.866860307784201</v>
          </cell>
          <cell r="C31">
            <v>19.1682071413701</v>
          </cell>
          <cell r="D31">
            <v>19.285037438813301</v>
          </cell>
        </row>
        <row r="32">
          <cell r="A32" t="str">
            <v>Ciudad de México</v>
          </cell>
          <cell r="B32">
            <v>18.9337623880891</v>
          </cell>
          <cell r="C32">
            <v>19.393876251171999</v>
          </cell>
          <cell r="D32">
            <v>18.877437610146</v>
          </cell>
        </row>
        <row r="33">
          <cell r="A33" t="str">
            <v>Nayarit</v>
          </cell>
          <cell r="B33">
            <v>19.002793621960802</v>
          </cell>
          <cell r="C33">
            <v>19.349559809520098</v>
          </cell>
          <cell r="D33">
            <v>19.452028805788402</v>
          </cell>
        </row>
        <row r="34">
          <cell r="A34" t="str">
            <v>Nuevo León</v>
          </cell>
          <cell r="B34">
            <v>19.023384750841402</v>
          </cell>
          <cell r="C34">
            <v>19.974625334484301</v>
          </cell>
          <cell r="D34">
            <v>19.476793176276999</v>
          </cell>
        </row>
        <row r="35">
          <cell r="A35" t="str">
            <v>Jalisco</v>
          </cell>
          <cell r="B35">
            <v>19.0440042103472</v>
          </cell>
          <cell r="C35">
            <v>19.4893057076745</v>
          </cell>
          <cell r="D35">
            <v>19.278611743625198</v>
          </cell>
        </row>
        <row r="36">
          <cell r="A36" t="str">
            <v>Sinaloa</v>
          </cell>
          <cell r="B36">
            <v>19.0583839868588</v>
          </cell>
          <cell r="C36">
            <v>20.529617937748998</v>
          </cell>
          <cell r="D36">
            <v>19.6493250467637</v>
          </cell>
        </row>
        <row r="37">
          <cell r="A37" t="str">
            <v>Campeche</v>
          </cell>
          <cell r="B37">
            <v>19.214323874622401</v>
          </cell>
          <cell r="C37">
            <v>19.519322690974999</v>
          </cell>
          <cell r="D37">
            <v>19.993097774314801</v>
          </cell>
        </row>
        <row r="38">
          <cell r="A38" t="str">
            <v>Yucatán</v>
          </cell>
          <cell r="B38">
            <v>19.237091338114901</v>
          </cell>
          <cell r="C38">
            <v>19.362371783278999</v>
          </cell>
          <cell r="D38">
            <v>19.920729521467798</v>
          </cell>
        </row>
        <row r="39">
          <cell r="A39" t="str">
            <v>Oaxaca</v>
          </cell>
          <cell r="B39">
            <v>19.2976832025515</v>
          </cell>
          <cell r="C39">
            <v>19.5190247517146</v>
          </cell>
          <cell r="D39">
            <v>19.853785774133499</v>
          </cell>
        </row>
        <row r="40">
          <cell r="A40" t="str">
            <v>Guerrero</v>
          </cell>
          <cell r="B40">
            <v>19.359354646859</v>
          </cell>
          <cell r="C40">
            <v>19.507101170925299</v>
          </cell>
          <cell r="D40">
            <v>19.711000449938499</v>
          </cell>
        </row>
        <row r="41">
          <cell r="A41" t="str">
            <v>Baja California Sur</v>
          </cell>
          <cell r="B41">
            <v>19.3892817189369</v>
          </cell>
          <cell r="C41">
            <v>19.6520027310141</v>
          </cell>
          <cell r="D41">
            <v>20.299115720348301</v>
          </cell>
        </row>
        <row r="42">
          <cell r="A42" t="str">
            <v>Quintana Roo</v>
          </cell>
          <cell r="B42">
            <v>19.573602683877098</v>
          </cell>
          <cell r="C42">
            <v>19.731594160879901</v>
          </cell>
          <cell r="D42">
            <v>20.346965743508701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
      <sheetName val="RANK Tasa"/>
      <sheetName val="RANK VAR"/>
    </sheetNames>
    <sheetDataSet>
      <sheetData sheetId="0">
        <row r="7">
          <cell r="A7" t="str">
            <v>2006/10</v>
          </cell>
          <cell r="B7">
            <v>3.9897393886070001</v>
          </cell>
        </row>
        <row r="8">
          <cell r="A8" t="str">
            <v>2007/10</v>
          </cell>
          <cell r="B8">
            <v>3.847558966547</v>
          </cell>
        </row>
        <row r="9">
          <cell r="A9" t="str">
            <v>2008/10</v>
          </cell>
          <cell r="B9">
            <v>3.9714628162449999</v>
          </cell>
        </row>
        <row r="10">
          <cell r="A10" t="str">
            <v>2009/10</v>
          </cell>
          <cell r="B10">
            <v>5.4591553811819997</v>
          </cell>
        </row>
        <row r="11">
          <cell r="A11" t="str">
            <v>2010/10</v>
          </cell>
          <cell r="B11">
            <v>5.6192660956329998</v>
          </cell>
        </row>
        <row r="12">
          <cell r="A12" t="str">
            <v>2011/10</v>
          </cell>
          <cell r="B12">
            <v>5.4454668945220002</v>
          </cell>
        </row>
        <row r="13">
          <cell r="A13" t="str">
            <v>2012/10</v>
          </cell>
          <cell r="B13">
            <v>5.3860165377579996</v>
          </cell>
        </row>
        <row r="14">
          <cell r="A14" t="str">
            <v>2013/10</v>
          </cell>
          <cell r="B14">
            <v>5.5676400311809999</v>
          </cell>
        </row>
        <row r="15">
          <cell r="A15" t="str">
            <v>2014/10</v>
          </cell>
          <cell r="B15">
            <v>5.7412613848309997</v>
          </cell>
        </row>
        <row r="16">
          <cell r="A16" t="str">
            <v>2015/10</v>
          </cell>
          <cell r="B16">
            <v>4.885999615906</v>
          </cell>
        </row>
        <row r="17">
          <cell r="A17" t="str">
            <v>2016/10</v>
          </cell>
          <cell r="B17">
            <v>3.4637605417800001</v>
          </cell>
        </row>
        <row r="18">
          <cell r="A18" t="str">
            <v>2017/10</v>
          </cell>
          <cell r="B18">
            <v>2.9326401433329998</v>
          </cell>
        </row>
        <row r="19">
          <cell r="A19" t="str">
            <v>2018/10</v>
          </cell>
          <cell r="B19">
            <v>2.9505556166670002</v>
          </cell>
        </row>
        <row r="20">
          <cell r="A20" t="str">
            <v>2019/10</v>
          </cell>
          <cell r="B20">
            <v>3.348469413333</v>
          </cell>
        </row>
        <row r="21">
          <cell r="A21" t="str">
            <v>2020/10</v>
          </cell>
          <cell r="B21">
            <v>3.8117000000000019</v>
          </cell>
        </row>
      </sheetData>
      <sheetData sheetId="1">
        <row r="6">
          <cell r="A6" t="str">
            <v>Oaxaca</v>
          </cell>
          <cell r="B6">
            <v>1.3104000000000013</v>
          </cell>
        </row>
        <row r="7">
          <cell r="A7" t="str">
            <v>Hidalgo</v>
          </cell>
          <cell r="B7">
            <v>2.1787999999999954</v>
          </cell>
        </row>
        <row r="8">
          <cell r="A8" t="str">
            <v>Morelos</v>
          </cell>
          <cell r="B8">
            <v>2.261099999999999</v>
          </cell>
        </row>
        <row r="9">
          <cell r="A9" t="str">
            <v>Sinaloa</v>
          </cell>
          <cell r="B9">
            <v>2.6474000000000046</v>
          </cell>
        </row>
        <row r="10">
          <cell r="A10" t="str">
            <v>Guerrero</v>
          </cell>
          <cell r="B10">
            <v>2.7934000000000054</v>
          </cell>
        </row>
        <row r="11">
          <cell r="A11" t="str">
            <v>Baja California</v>
          </cell>
          <cell r="B11">
            <v>2.7984000000000009</v>
          </cell>
        </row>
        <row r="12">
          <cell r="A12" t="str">
            <v>Yucatán</v>
          </cell>
          <cell r="B12">
            <v>2.8156000000000034</v>
          </cell>
        </row>
        <row r="13">
          <cell r="A13" t="str">
            <v>Michoacán</v>
          </cell>
          <cell r="B13">
            <v>3.0678999999999945</v>
          </cell>
        </row>
        <row r="14">
          <cell r="A14" t="str">
            <v>Chiapas</v>
          </cell>
          <cell r="B14">
            <v>3.144999999999996</v>
          </cell>
        </row>
        <row r="15">
          <cell r="A15" t="str">
            <v>Tamaulipas</v>
          </cell>
          <cell r="B15">
            <v>3.1812999999999931</v>
          </cell>
        </row>
        <row r="16">
          <cell r="A16" t="str">
            <v>San Luis Potosí</v>
          </cell>
          <cell r="B16">
            <v>3.2132000000000005</v>
          </cell>
        </row>
        <row r="17">
          <cell r="A17" t="str">
            <v>Chihuahua</v>
          </cell>
          <cell r="B17">
            <v>3.3079000000000036</v>
          </cell>
        </row>
        <row r="18">
          <cell r="A18" t="str">
            <v>Campeche</v>
          </cell>
          <cell r="B18">
            <v>3.4034000000000049</v>
          </cell>
        </row>
        <row r="19">
          <cell r="A19" t="str">
            <v>Jalisco</v>
          </cell>
          <cell r="B19">
            <v>3.8117000000000019</v>
          </cell>
        </row>
        <row r="20">
          <cell r="A20" t="str">
            <v>Zacatecas</v>
          </cell>
          <cell r="B20">
            <v>4.0130000000000052</v>
          </cell>
        </row>
        <row r="21">
          <cell r="A21" t="str">
            <v>Colima</v>
          </cell>
          <cell r="B21">
            <v>4.2678999999999974</v>
          </cell>
        </row>
        <row r="22">
          <cell r="A22" t="str">
            <v>Veracruz</v>
          </cell>
          <cell r="B22">
            <v>4.519599999999997</v>
          </cell>
        </row>
        <row r="23">
          <cell r="A23" t="str">
            <v>Nacional</v>
          </cell>
          <cell r="B23">
            <v>4.6976999999999975</v>
          </cell>
        </row>
        <row r="24">
          <cell r="A24" t="str">
            <v>Nuevo León</v>
          </cell>
          <cell r="B24">
            <v>4.7062999999999988</v>
          </cell>
        </row>
        <row r="25">
          <cell r="A25" t="str">
            <v>Sonora</v>
          </cell>
          <cell r="B25">
            <v>4.7732000000000028</v>
          </cell>
        </row>
        <row r="26">
          <cell r="A26" t="str">
            <v>Aguascalientes</v>
          </cell>
          <cell r="B26">
            <v>4.7840999999999951</v>
          </cell>
        </row>
        <row r="27">
          <cell r="A27" t="str">
            <v>Puebla</v>
          </cell>
          <cell r="B27">
            <v>4.890500000000003</v>
          </cell>
        </row>
        <row r="28">
          <cell r="A28" t="str">
            <v>Durango</v>
          </cell>
          <cell r="B28">
            <v>4.9189999999999969</v>
          </cell>
        </row>
        <row r="29">
          <cell r="A29" t="str">
            <v>Tlaxcala</v>
          </cell>
          <cell r="B29">
            <v>4.9821000000000026</v>
          </cell>
        </row>
        <row r="30">
          <cell r="A30" t="str">
            <v>Nayarit</v>
          </cell>
          <cell r="B30">
            <v>5.4427000000000021</v>
          </cell>
        </row>
        <row r="31">
          <cell r="A31" t="str">
            <v>Estado de México</v>
          </cell>
          <cell r="B31">
            <v>5.8033999999999963</v>
          </cell>
        </row>
        <row r="32">
          <cell r="A32" t="str">
            <v>Baja California Sur</v>
          </cell>
          <cell r="B32">
            <v>6.2128000000000014</v>
          </cell>
        </row>
        <row r="33">
          <cell r="A33" t="str">
            <v>Coahuila</v>
          </cell>
          <cell r="B33">
            <v>6.3920999999999992</v>
          </cell>
        </row>
        <row r="34">
          <cell r="A34" t="str">
            <v>Guanajuato</v>
          </cell>
          <cell r="B34">
            <v>6.4588999999999999</v>
          </cell>
        </row>
        <row r="35">
          <cell r="A35" t="str">
            <v>Querétaro</v>
          </cell>
          <cell r="B35">
            <v>7.6411999999999978</v>
          </cell>
        </row>
        <row r="36">
          <cell r="A36" t="str">
            <v>Tabasco</v>
          </cell>
          <cell r="B36">
            <v>7.7206000000000046</v>
          </cell>
        </row>
        <row r="37">
          <cell r="A37" t="str">
            <v>Ciudad de México</v>
          </cell>
          <cell r="B37">
            <v>8.1979999999999933</v>
          </cell>
        </row>
        <row r="38">
          <cell r="A38" t="str">
            <v>Quintana Roo</v>
          </cell>
          <cell r="B38">
            <v>8.9301999999999992</v>
          </cell>
        </row>
      </sheetData>
      <sheetData sheetId="2">
        <row r="5">
          <cell r="H5" t="str">
            <v>Sinaloa</v>
          </cell>
          <cell r="I5">
            <v>-3.7332206459784629</v>
          </cell>
        </row>
        <row r="6">
          <cell r="H6" t="str">
            <v>Querétaro</v>
          </cell>
          <cell r="I6">
            <v>-3.0934955930077876</v>
          </cell>
        </row>
        <row r="7">
          <cell r="H7" t="str">
            <v>Ciudad de México</v>
          </cell>
          <cell r="I7">
            <v>-2.1066330181681963</v>
          </cell>
        </row>
        <row r="8">
          <cell r="H8" t="str">
            <v>Sonora</v>
          </cell>
          <cell r="I8">
            <v>-2.0894025564060286</v>
          </cell>
        </row>
        <row r="9">
          <cell r="H9" t="str">
            <v>Nayarit</v>
          </cell>
          <cell r="I9">
            <v>-1.7203931234741106</v>
          </cell>
        </row>
        <row r="10">
          <cell r="H10" t="str">
            <v>Yucatán</v>
          </cell>
          <cell r="I10">
            <v>-1.6753136310442187</v>
          </cell>
        </row>
        <row r="11">
          <cell r="H11" t="str">
            <v>Puebla</v>
          </cell>
          <cell r="I11">
            <v>-1.1012478227449662</v>
          </cell>
        </row>
        <row r="12">
          <cell r="H12" t="str">
            <v>Zacatecas</v>
          </cell>
          <cell r="I12">
            <v>-1.0915415282111525</v>
          </cell>
        </row>
        <row r="13">
          <cell r="H13" t="str">
            <v>Tlaxcala</v>
          </cell>
          <cell r="I13">
            <v>-0.89027742112290298</v>
          </cell>
        </row>
        <row r="14">
          <cell r="H14" t="str">
            <v>Quintana Roo</v>
          </cell>
          <cell r="I14">
            <v>-0.86054851059745374</v>
          </cell>
        </row>
        <row r="15">
          <cell r="H15" t="str">
            <v>Oaxaca</v>
          </cell>
          <cell r="I15">
            <v>-0.7128454338101875</v>
          </cell>
        </row>
        <row r="16">
          <cell r="H16" t="str">
            <v>Nuevo León</v>
          </cell>
          <cell r="I16">
            <v>-0.65179675877168108</v>
          </cell>
        </row>
        <row r="17">
          <cell r="H17" t="str">
            <v>Campeche</v>
          </cell>
          <cell r="I17">
            <v>-0.62027342472531188</v>
          </cell>
        </row>
        <row r="18">
          <cell r="H18" t="str">
            <v>Nacional</v>
          </cell>
          <cell r="I18">
            <v>-0.39084713761876344</v>
          </cell>
        </row>
        <row r="19">
          <cell r="H19" t="str">
            <v>Estado de México</v>
          </cell>
          <cell r="I19">
            <v>-0.35918939678856532</v>
          </cell>
        </row>
        <row r="20">
          <cell r="H20" t="str">
            <v>Chihuahua</v>
          </cell>
          <cell r="I20">
            <v>-0.33218595490886571</v>
          </cell>
        </row>
        <row r="21">
          <cell r="H21" t="str">
            <v>Chiapas</v>
          </cell>
          <cell r="I21">
            <v>-0.33052575411399232</v>
          </cell>
        </row>
        <row r="22">
          <cell r="H22" t="str">
            <v>Jalisco</v>
          </cell>
          <cell r="I22">
            <v>-0.18126608066579308</v>
          </cell>
        </row>
        <row r="23">
          <cell r="H23" t="str">
            <v>Morelos</v>
          </cell>
          <cell r="I23">
            <v>-0.17659360135645841</v>
          </cell>
        </row>
        <row r="24">
          <cell r="H24" t="str">
            <v>Baja California Sur</v>
          </cell>
          <cell r="I24">
            <v>-0.13229863971621114</v>
          </cell>
        </row>
        <row r="25">
          <cell r="H25" t="str">
            <v>Coahuila</v>
          </cell>
          <cell r="I25">
            <v>0.13130946394538512</v>
          </cell>
        </row>
        <row r="26">
          <cell r="H26" t="str">
            <v>Aguascalientes</v>
          </cell>
          <cell r="I26">
            <v>0.1680443285737141</v>
          </cell>
        </row>
        <row r="27">
          <cell r="H27" t="str">
            <v>Tabasco</v>
          </cell>
          <cell r="I27">
            <v>0.19270279872678486</v>
          </cell>
        </row>
        <row r="28">
          <cell r="H28" t="str">
            <v>Baja California</v>
          </cell>
          <cell r="I28">
            <v>0.33074647972594562</v>
          </cell>
        </row>
        <row r="29">
          <cell r="H29" t="str">
            <v>Durango</v>
          </cell>
          <cell r="I29">
            <v>0.40935961937694287</v>
          </cell>
        </row>
        <row r="30">
          <cell r="H30" t="str">
            <v>Guerrero</v>
          </cell>
          <cell r="I30">
            <v>0.44060838858571572</v>
          </cell>
        </row>
        <row r="31">
          <cell r="H31" t="str">
            <v>Tamaulipas</v>
          </cell>
          <cell r="I31">
            <v>0.47415475944912089</v>
          </cell>
        </row>
        <row r="32">
          <cell r="H32" t="str">
            <v>Veracruz</v>
          </cell>
          <cell r="I32">
            <v>0.48011747950482686</v>
          </cell>
        </row>
        <row r="33">
          <cell r="H33" t="str">
            <v>San Luis Potosí</v>
          </cell>
          <cell r="I33">
            <v>0.54819395594191178</v>
          </cell>
        </row>
        <row r="34">
          <cell r="H34" t="str">
            <v>Hidalgo</v>
          </cell>
          <cell r="I34">
            <v>0.75771104618499407</v>
          </cell>
        </row>
        <row r="35">
          <cell r="H35" t="str">
            <v>Guanajuato</v>
          </cell>
          <cell r="I35">
            <v>0.87356025091968093</v>
          </cell>
        </row>
        <row r="36">
          <cell r="H36" t="str">
            <v>Colima</v>
          </cell>
          <cell r="I36">
            <v>1.3731343361668706</v>
          </cell>
        </row>
        <row r="37">
          <cell r="H37" t="str">
            <v>Michoacán</v>
          </cell>
          <cell r="I37">
            <v>1.5362511997276158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mes"/>
      <sheetName val="Mensual"/>
      <sheetName val="MesMesAbs"/>
      <sheetName val="MesMesVar"/>
      <sheetName val="Anual"/>
      <sheetName val="jalacumulado"/>
      <sheetName val="AcumuladoAbs"/>
      <sheetName val="AcumuladoVar"/>
      <sheetName val="AcumuladoPandemia"/>
      <sheetName val="permanente-eventual"/>
      <sheetName val="resumen"/>
    </sheetNames>
    <sheetDataSet>
      <sheetData sheetId="0">
        <row r="7">
          <cell r="A7">
            <v>2000</v>
          </cell>
          <cell r="F7">
            <v>11110</v>
          </cell>
        </row>
        <row r="8">
          <cell r="A8">
            <v>2001</v>
          </cell>
          <cell r="F8">
            <v>7539</v>
          </cell>
        </row>
        <row r="9">
          <cell r="A9">
            <v>2002</v>
          </cell>
          <cell r="F9">
            <v>8947</v>
          </cell>
        </row>
        <row r="10">
          <cell r="A10">
            <v>2003</v>
          </cell>
          <cell r="F10">
            <v>9370</v>
          </cell>
        </row>
        <row r="11">
          <cell r="A11">
            <v>2004</v>
          </cell>
          <cell r="F11">
            <v>3201</v>
          </cell>
        </row>
        <row r="12">
          <cell r="A12">
            <v>2005</v>
          </cell>
          <cell r="F12">
            <v>10763</v>
          </cell>
        </row>
        <row r="13">
          <cell r="A13">
            <v>2006</v>
          </cell>
          <cell r="F13">
            <v>10319</v>
          </cell>
        </row>
        <row r="14">
          <cell r="A14">
            <v>2007</v>
          </cell>
          <cell r="F14">
            <v>13702</v>
          </cell>
        </row>
        <row r="15">
          <cell r="A15">
            <v>2008</v>
          </cell>
          <cell r="F15">
            <v>1315</v>
          </cell>
        </row>
        <row r="16">
          <cell r="A16">
            <v>2009</v>
          </cell>
          <cell r="F16">
            <v>12933</v>
          </cell>
        </row>
        <row r="17">
          <cell r="A17">
            <v>2010</v>
          </cell>
          <cell r="F17">
            <v>11436</v>
          </cell>
        </row>
        <row r="18">
          <cell r="A18">
            <v>2011</v>
          </cell>
          <cell r="F18">
            <v>9910</v>
          </cell>
        </row>
        <row r="19">
          <cell r="A19">
            <v>2012</v>
          </cell>
          <cell r="F19">
            <v>9429</v>
          </cell>
        </row>
        <row r="20">
          <cell r="A20">
            <v>2013</v>
          </cell>
          <cell r="F20">
            <v>12476</v>
          </cell>
        </row>
        <row r="21">
          <cell r="A21">
            <v>2014</v>
          </cell>
          <cell r="F21">
            <v>15931</v>
          </cell>
        </row>
        <row r="22">
          <cell r="A22">
            <v>2015</v>
          </cell>
          <cell r="F22">
            <v>12737</v>
          </cell>
        </row>
        <row r="23">
          <cell r="A23">
            <v>2016</v>
          </cell>
          <cell r="F23">
            <v>18769</v>
          </cell>
        </row>
        <row r="24">
          <cell r="A24">
            <v>2017</v>
          </cell>
          <cell r="F24">
            <v>19044</v>
          </cell>
        </row>
        <row r="25">
          <cell r="A25">
            <v>2018</v>
          </cell>
          <cell r="F25">
            <v>8846</v>
          </cell>
        </row>
        <row r="26">
          <cell r="A26">
            <v>2019</v>
          </cell>
          <cell r="F26">
            <v>13076</v>
          </cell>
        </row>
        <row r="27">
          <cell r="A27">
            <v>2020</v>
          </cell>
          <cell r="F27">
            <v>18673</v>
          </cell>
        </row>
      </sheetData>
      <sheetData sheetId="1">
        <row r="247">
          <cell r="A247">
            <v>43831</v>
          </cell>
          <cell r="E247">
            <v>9594</v>
          </cell>
        </row>
        <row r="248">
          <cell r="A248">
            <v>43862</v>
          </cell>
          <cell r="E248">
            <v>15673</v>
          </cell>
        </row>
        <row r="249">
          <cell r="A249">
            <v>43891</v>
          </cell>
          <cell r="E249">
            <v>-6026</v>
          </cell>
        </row>
        <row r="250">
          <cell r="A250">
            <v>43922</v>
          </cell>
          <cell r="E250">
            <v>-38145</v>
          </cell>
        </row>
        <row r="251">
          <cell r="A251">
            <v>43952</v>
          </cell>
          <cell r="E251">
            <v>-23471</v>
          </cell>
        </row>
        <row r="252">
          <cell r="A252">
            <v>43983</v>
          </cell>
          <cell r="E252">
            <v>-14559</v>
          </cell>
        </row>
        <row r="253">
          <cell r="A253">
            <v>44013</v>
          </cell>
          <cell r="E253">
            <v>-13130</v>
          </cell>
        </row>
        <row r="254">
          <cell r="A254">
            <v>44044</v>
          </cell>
          <cell r="E254">
            <v>15861</v>
          </cell>
        </row>
        <row r="255">
          <cell r="A255">
            <v>44075</v>
          </cell>
          <cell r="E255">
            <v>11165</v>
          </cell>
        </row>
        <row r="256">
          <cell r="A256">
            <v>44105</v>
          </cell>
          <cell r="E256">
            <v>18673</v>
          </cell>
        </row>
      </sheetData>
      <sheetData sheetId="2">
        <row r="7">
          <cell r="A7" t="str">
            <v>Aguascalientes</v>
          </cell>
          <cell r="D7">
            <v>-1098</v>
          </cell>
        </row>
        <row r="8">
          <cell r="A8" t="str">
            <v>Nayarit</v>
          </cell>
          <cell r="D8">
            <v>337</v>
          </cell>
        </row>
        <row r="9">
          <cell r="A9" t="str">
            <v>Tlaxcala</v>
          </cell>
          <cell r="D9">
            <v>808</v>
          </cell>
        </row>
        <row r="10">
          <cell r="A10" t="str">
            <v>Campeche</v>
          </cell>
          <cell r="D10">
            <v>1011</v>
          </cell>
        </row>
        <row r="11">
          <cell r="A11" t="str">
            <v>Yucatán</v>
          </cell>
          <cell r="D11">
            <v>1058</v>
          </cell>
        </row>
        <row r="12">
          <cell r="A12" t="str">
            <v>Zacatecas</v>
          </cell>
          <cell r="D12">
            <v>1255</v>
          </cell>
        </row>
        <row r="13">
          <cell r="A13" t="str">
            <v>Tamaulipas</v>
          </cell>
          <cell r="D13">
            <v>1335</v>
          </cell>
        </row>
        <row r="14">
          <cell r="A14" t="str">
            <v>Colima</v>
          </cell>
          <cell r="D14">
            <v>1348</v>
          </cell>
        </row>
        <row r="15">
          <cell r="A15" t="str">
            <v>Morelos</v>
          </cell>
          <cell r="D15">
            <v>1863</v>
          </cell>
        </row>
        <row r="16">
          <cell r="A16" t="str">
            <v>Chiapas</v>
          </cell>
          <cell r="D16">
            <v>2291</v>
          </cell>
        </row>
        <row r="17">
          <cell r="A17" t="str">
            <v>Oaxaca</v>
          </cell>
          <cell r="D17">
            <v>2408</v>
          </cell>
        </row>
        <row r="18">
          <cell r="A18" t="str">
            <v>Hidalgo</v>
          </cell>
          <cell r="D18">
            <v>2590</v>
          </cell>
        </row>
        <row r="19">
          <cell r="A19" t="str">
            <v>Guerrero</v>
          </cell>
          <cell r="D19">
            <v>2666</v>
          </cell>
        </row>
        <row r="20">
          <cell r="A20" t="str">
            <v>San Luis Potosí</v>
          </cell>
          <cell r="D20">
            <v>2698</v>
          </cell>
        </row>
        <row r="21">
          <cell r="A21" t="str">
            <v>Tabasco</v>
          </cell>
          <cell r="D21">
            <v>2756</v>
          </cell>
        </row>
        <row r="22">
          <cell r="A22" t="str">
            <v>Durango</v>
          </cell>
          <cell r="D22">
            <v>3125</v>
          </cell>
        </row>
        <row r="23">
          <cell r="A23" t="str">
            <v>Quintana Roo</v>
          </cell>
          <cell r="D23">
            <v>3610</v>
          </cell>
        </row>
        <row r="24">
          <cell r="A24" t="str">
            <v>Baja California Sur</v>
          </cell>
          <cell r="D24">
            <v>3707</v>
          </cell>
        </row>
        <row r="25">
          <cell r="A25" t="str">
            <v>Sonora</v>
          </cell>
          <cell r="D25">
            <v>5337</v>
          </cell>
        </row>
        <row r="26">
          <cell r="A26" t="str">
            <v>Querétaro</v>
          </cell>
          <cell r="D26">
            <v>5378</v>
          </cell>
        </row>
        <row r="27">
          <cell r="A27" t="str">
            <v>Michoacán</v>
          </cell>
          <cell r="D27">
            <v>5667</v>
          </cell>
        </row>
        <row r="28">
          <cell r="A28" t="str">
            <v>Coahuila</v>
          </cell>
          <cell r="D28">
            <v>6055</v>
          </cell>
        </row>
        <row r="29">
          <cell r="A29" t="str">
            <v>Guanajuato</v>
          </cell>
          <cell r="D29">
            <v>6296</v>
          </cell>
        </row>
        <row r="30">
          <cell r="A30" t="str">
            <v>Puebla</v>
          </cell>
          <cell r="D30">
            <v>6304</v>
          </cell>
        </row>
        <row r="31">
          <cell r="A31" t="str">
            <v>Veracruz</v>
          </cell>
          <cell r="D31">
            <v>6838</v>
          </cell>
        </row>
        <row r="32">
          <cell r="A32" t="str">
            <v>Chihuahua</v>
          </cell>
          <cell r="D32">
            <v>6938</v>
          </cell>
        </row>
        <row r="33">
          <cell r="A33" t="str">
            <v>Baja California</v>
          </cell>
          <cell r="D33">
            <v>12031</v>
          </cell>
        </row>
        <row r="34">
          <cell r="A34" t="str">
            <v>Sinaloa</v>
          </cell>
          <cell r="D34">
            <v>14686</v>
          </cell>
        </row>
        <row r="35">
          <cell r="A35" t="str">
            <v>Estado de México</v>
          </cell>
          <cell r="D35">
            <v>15536</v>
          </cell>
        </row>
        <row r="36">
          <cell r="A36" t="str">
            <v>Jalisco</v>
          </cell>
          <cell r="D36">
            <v>18673</v>
          </cell>
        </row>
        <row r="37">
          <cell r="A37" t="str">
            <v>Nuevo León</v>
          </cell>
          <cell r="D37">
            <v>20232</v>
          </cell>
        </row>
        <row r="38">
          <cell r="A38" t="str">
            <v>Ciudad de México</v>
          </cell>
          <cell r="D38">
            <v>36902</v>
          </cell>
        </row>
      </sheetData>
      <sheetData sheetId="3">
        <row r="7">
          <cell r="A7" t="str">
            <v>Aguascalientes</v>
          </cell>
          <cell r="D7">
            <v>-3.36491903355107E-3</v>
          </cell>
        </row>
        <row r="8">
          <cell r="A8" t="str">
            <v>Tamaulipas</v>
          </cell>
          <cell r="D8">
            <v>1.9583882831168999E-3</v>
          </cell>
        </row>
        <row r="9">
          <cell r="A9" t="str">
            <v>Nayarit</v>
          </cell>
          <cell r="D9">
            <v>2.2847147835283201E-3</v>
          </cell>
        </row>
        <row r="10">
          <cell r="A10" t="str">
            <v>Yucatán</v>
          </cell>
          <cell r="D10">
            <v>2.9147450837783101E-3</v>
          </cell>
        </row>
        <row r="11">
          <cell r="A11" t="str">
            <v>San Luis Potosí</v>
          </cell>
          <cell r="D11">
            <v>6.1391293267436496E-3</v>
          </cell>
        </row>
        <row r="12">
          <cell r="A12" t="str">
            <v>Guanajuato</v>
          </cell>
          <cell r="D12">
            <v>6.4632096980994404E-3</v>
          </cell>
        </row>
        <row r="13">
          <cell r="A13" t="str">
            <v>Zacatecas</v>
          </cell>
          <cell r="D13">
            <v>6.73106318617966E-3</v>
          </cell>
        </row>
        <row r="14">
          <cell r="A14" t="str">
            <v>Chihuahua</v>
          </cell>
          <cell r="D14">
            <v>7.6945599084372604E-3</v>
          </cell>
        </row>
        <row r="15">
          <cell r="A15" t="str">
            <v>Coahuila</v>
          </cell>
          <cell r="D15">
            <v>8.0215568576693704E-3</v>
          </cell>
        </row>
        <row r="16">
          <cell r="A16" t="str">
            <v>Tlaxcala</v>
          </cell>
          <cell r="D16">
            <v>8.0956245553918098E-3</v>
          </cell>
        </row>
        <row r="17">
          <cell r="A17" t="str">
            <v>Campeche</v>
          </cell>
          <cell r="D17">
            <v>8.1258991938399899E-3</v>
          </cell>
        </row>
        <row r="18">
          <cell r="A18" t="str">
            <v>Querétaro</v>
          </cell>
          <cell r="D18">
            <v>9.0733476738791303E-3</v>
          </cell>
        </row>
        <row r="19">
          <cell r="A19" t="str">
            <v>Sonora</v>
          </cell>
          <cell r="D19">
            <v>9.1150525605663297E-3</v>
          </cell>
        </row>
        <row r="20">
          <cell r="A20" t="str">
            <v>Morelos</v>
          </cell>
          <cell r="D20">
            <v>9.1668634860651004E-3</v>
          </cell>
        </row>
        <row r="21">
          <cell r="A21" t="str">
            <v>Veracruz</v>
          </cell>
          <cell r="D21">
            <v>9.6592698902844294E-3</v>
          </cell>
        </row>
        <row r="22">
          <cell r="A22" t="str">
            <v>Estado de México</v>
          </cell>
          <cell r="D22">
            <v>9.73215890931667E-3</v>
          </cell>
        </row>
        <row r="23">
          <cell r="A23" t="str">
            <v>Colima</v>
          </cell>
          <cell r="D23">
            <v>1.0029090313892699E-2</v>
          </cell>
        </row>
        <row r="24">
          <cell r="A24" t="str">
            <v>Quintana Roo</v>
          </cell>
          <cell r="D24">
            <v>1.00788157810245E-2</v>
          </cell>
        </row>
        <row r="25">
          <cell r="A25" t="str">
            <v>Nacional</v>
          </cell>
          <cell r="D25">
            <v>1.01836892057492E-2</v>
          </cell>
        </row>
        <row r="26">
          <cell r="A26" t="str">
            <v>Chiapas</v>
          </cell>
          <cell r="D26">
            <v>1.0457223974475301E-2</v>
          </cell>
        </row>
        <row r="27">
          <cell r="A27" t="str">
            <v>Jalisco</v>
          </cell>
          <cell r="D27">
            <v>1.0551738440300201E-2</v>
          </cell>
        </row>
        <row r="28">
          <cell r="A28" t="str">
            <v>Puebla</v>
          </cell>
          <cell r="D28">
            <v>1.07788506093025E-2</v>
          </cell>
        </row>
        <row r="29">
          <cell r="A29" t="str">
            <v>Ciudad de México</v>
          </cell>
          <cell r="D29">
            <v>1.13592254228465E-2</v>
          </cell>
        </row>
        <row r="30">
          <cell r="A30" t="str">
            <v>Oaxaca</v>
          </cell>
          <cell r="D30">
            <v>1.1748060691808599E-2</v>
          </cell>
        </row>
        <row r="31">
          <cell r="A31" t="str">
            <v>Hidalgo</v>
          </cell>
          <cell r="D31">
            <v>1.1790305546451E-2</v>
          </cell>
        </row>
        <row r="32">
          <cell r="A32" t="str">
            <v>Michoacán</v>
          </cell>
          <cell r="D32">
            <v>1.2484111231294099E-2</v>
          </cell>
        </row>
        <row r="33">
          <cell r="A33" t="str">
            <v>Nuevo León</v>
          </cell>
          <cell r="D33">
            <v>1.2618831697766701E-2</v>
          </cell>
        </row>
        <row r="34">
          <cell r="A34" t="str">
            <v>Baja California</v>
          </cell>
          <cell r="D34">
            <v>1.2674176431362301E-2</v>
          </cell>
        </row>
        <row r="35">
          <cell r="A35" t="str">
            <v>Durango</v>
          </cell>
          <cell r="D35">
            <v>1.31261708544401E-2</v>
          </cell>
        </row>
        <row r="36">
          <cell r="A36" t="str">
            <v>Tabasco</v>
          </cell>
          <cell r="D36">
            <v>1.5937729509666099E-2</v>
          </cell>
        </row>
        <row r="37">
          <cell r="A37" t="str">
            <v>Guerrero</v>
          </cell>
          <cell r="D37">
            <v>1.8448167292908001E-2</v>
          </cell>
        </row>
        <row r="38">
          <cell r="A38" t="str">
            <v>Baja California Sur</v>
          </cell>
          <cell r="D38">
            <v>2.1541679983728901E-2</v>
          </cell>
        </row>
        <row r="39">
          <cell r="A39" t="str">
            <v>Sinaloa</v>
          </cell>
          <cell r="D39">
            <v>2.7015641699671199E-2</v>
          </cell>
        </row>
      </sheetData>
      <sheetData sheetId="4">
        <row r="7">
          <cell r="A7" t="str">
            <v>Quintana Roo</v>
          </cell>
          <cell r="E7">
            <v>-0.23562035714587501</v>
          </cell>
        </row>
        <row r="8">
          <cell r="A8" t="str">
            <v>Baja California Sur</v>
          </cell>
          <cell r="E8">
            <v>-9.7067132364271405E-2</v>
          </cell>
        </row>
        <row r="9">
          <cell r="A9" t="str">
            <v>Puebla</v>
          </cell>
          <cell r="E9">
            <v>-7.42143821393111E-2</v>
          </cell>
        </row>
        <row r="10">
          <cell r="A10" t="str">
            <v>Campeche</v>
          </cell>
          <cell r="E10">
            <v>-7.1371457340006494E-2</v>
          </cell>
        </row>
        <row r="11">
          <cell r="A11" t="str">
            <v>Ciudad de México</v>
          </cell>
          <cell r="E11">
            <v>-6.8891834316575307E-2</v>
          </cell>
        </row>
        <row r="12">
          <cell r="A12" t="str">
            <v>Yucatán</v>
          </cell>
          <cell r="E12">
            <v>-5.89634225151867E-2</v>
          </cell>
        </row>
        <row r="13">
          <cell r="A13" t="str">
            <v>Hidalgo</v>
          </cell>
          <cell r="E13">
            <v>-5.8925645379140398E-2</v>
          </cell>
        </row>
        <row r="14">
          <cell r="A14" t="str">
            <v>Guerrero</v>
          </cell>
          <cell r="E14">
            <v>-5.6937814372216698E-2</v>
          </cell>
        </row>
        <row r="15">
          <cell r="A15" t="str">
            <v>Aguascalientes</v>
          </cell>
          <cell r="E15">
            <v>-4.6782991520381199E-2</v>
          </cell>
        </row>
        <row r="16">
          <cell r="A16" t="str">
            <v>Guanajuato</v>
          </cell>
          <cell r="E16">
            <v>-4.4539277750923797E-2</v>
          </cell>
        </row>
        <row r="17">
          <cell r="A17" t="str">
            <v>Coahuila</v>
          </cell>
          <cell r="E17">
            <v>-4.2106495556705301E-2</v>
          </cell>
        </row>
        <row r="18">
          <cell r="A18" t="str">
            <v>Nacional</v>
          </cell>
          <cell r="E18">
            <v>-3.9782608779556999E-2</v>
          </cell>
        </row>
        <row r="19">
          <cell r="A19" t="str">
            <v>Veracruz</v>
          </cell>
          <cell r="E19">
            <v>-3.8217828976493597E-2</v>
          </cell>
        </row>
        <row r="20">
          <cell r="A20" t="str">
            <v>Querétaro</v>
          </cell>
          <cell r="E20">
            <v>-3.7553102471678597E-2</v>
          </cell>
        </row>
        <row r="21">
          <cell r="A21" t="str">
            <v>Tamaulipas</v>
          </cell>
          <cell r="E21">
            <v>-3.5850454888730503E-2</v>
          </cell>
        </row>
        <row r="22">
          <cell r="A22" t="str">
            <v>Nayarit</v>
          </cell>
          <cell r="E22">
            <v>-3.36499179668861E-2</v>
          </cell>
        </row>
        <row r="23">
          <cell r="A23" t="str">
            <v>Tlaxcala</v>
          </cell>
          <cell r="E23">
            <v>-3.1411848514603699E-2</v>
          </cell>
        </row>
        <row r="24">
          <cell r="A24" t="str">
            <v>Sonora</v>
          </cell>
          <cell r="E24">
            <v>-3.1266293066982399E-2</v>
          </cell>
        </row>
        <row r="25">
          <cell r="A25" t="str">
            <v>Nuevo León</v>
          </cell>
          <cell r="E25">
            <v>-2.7977345115789001E-2</v>
          </cell>
        </row>
        <row r="26">
          <cell r="A26" t="str">
            <v>Estado de México</v>
          </cell>
          <cell r="E26">
            <v>-2.5581984402231601E-2</v>
          </cell>
        </row>
        <row r="27">
          <cell r="A27" t="str">
            <v>Chiapas</v>
          </cell>
          <cell r="E27">
            <v>-2.37175416313858E-2</v>
          </cell>
        </row>
        <row r="28">
          <cell r="A28" t="str">
            <v>Colima</v>
          </cell>
          <cell r="E28">
            <v>-2.3583820017837102E-2</v>
          </cell>
        </row>
        <row r="29">
          <cell r="A29" t="str">
            <v>Durango</v>
          </cell>
          <cell r="E29">
            <v>-2.3517456924472002E-2</v>
          </cell>
        </row>
        <row r="30">
          <cell r="A30" t="str">
            <v>San Luis Potosí</v>
          </cell>
          <cell r="E30">
            <v>-2.3447904220711101E-2</v>
          </cell>
        </row>
        <row r="31">
          <cell r="A31" t="str">
            <v>Jalisco</v>
          </cell>
          <cell r="E31">
            <v>-2.2068791282945002E-2</v>
          </cell>
        </row>
        <row r="32">
          <cell r="A32" t="str">
            <v>Morelos</v>
          </cell>
          <cell r="E32">
            <v>-2.1287865773349401E-2</v>
          </cell>
        </row>
        <row r="33">
          <cell r="A33" t="str">
            <v>Sinaloa</v>
          </cell>
          <cell r="E33">
            <v>-1.6933901964029802E-2</v>
          </cell>
        </row>
        <row r="34">
          <cell r="A34" t="str">
            <v>Oaxaca</v>
          </cell>
          <cell r="E34">
            <v>-1.27066799335387E-2</v>
          </cell>
        </row>
        <row r="35">
          <cell r="A35" t="str">
            <v>Michoacán</v>
          </cell>
          <cell r="E35">
            <v>-9.9670207289043206E-3</v>
          </cell>
        </row>
        <row r="36">
          <cell r="A36" t="str">
            <v>Zacatecas</v>
          </cell>
          <cell r="E36">
            <v>-9.1952324145139208E-3</v>
          </cell>
        </row>
        <row r="37">
          <cell r="A37" t="str">
            <v>Chihuahua</v>
          </cell>
          <cell r="E37">
            <v>1.5409781132607E-3</v>
          </cell>
        </row>
        <row r="38">
          <cell r="A38" t="str">
            <v>Baja California</v>
          </cell>
          <cell r="E38">
            <v>2.4426581184467101E-2</v>
          </cell>
        </row>
        <row r="39">
          <cell r="A39" t="str">
            <v>Tabasco</v>
          </cell>
          <cell r="E39">
            <v>2.6750125656041401E-2</v>
          </cell>
        </row>
      </sheetData>
      <sheetData sheetId="5">
        <row r="7">
          <cell r="A7">
            <v>2000</v>
          </cell>
          <cell r="D7">
            <v>60126</v>
          </cell>
        </row>
        <row r="8">
          <cell r="A8">
            <v>2001</v>
          </cell>
          <cell r="D8">
            <v>-10983</v>
          </cell>
        </row>
        <row r="9">
          <cell r="A9">
            <v>2002</v>
          </cell>
          <cell r="D9">
            <v>27051</v>
          </cell>
        </row>
        <row r="10">
          <cell r="A10">
            <v>2003</v>
          </cell>
          <cell r="D10">
            <v>15076</v>
          </cell>
        </row>
        <row r="11">
          <cell r="A11">
            <v>2004</v>
          </cell>
          <cell r="D11">
            <v>22875</v>
          </cell>
        </row>
        <row r="12">
          <cell r="A12">
            <v>2005</v>
          </cell>
          <cell r="D12">
            <v>36435</v>
          </cell>
        </row>
        <row r="13">
          <cell r="A13">
            <v>2006</v>
          </cell>
          <cell r="D13">
            <v>61993</v>
          </cell>
        </row>
        <row r="14">
          <cell r="A14">
            <v>2007</v>
          </cell>
          <cell r="D14">
            <v>62938</v>
          </cell>
        </row>
        <row r="15">
          <cell r="A15">
            <v>2008</v>
          </cell>
          <cell r="D15">
            <v>33644</v>
          </cell>
        </row>
        <row r="16">
          <cell r="A16">
            <v>2009</v>
          </cell>
          <cell r="D16">
            <v>6074</v>
          </cell>
        </row>
        <row r="17">
          <cell r="A17">
            <v>2010</v>
          </cell>
          <cell r="D17">
            <v>60015</v>
          </cell>
        </row>
        <row r="18">
          <cell r="A18">
            <v>2011</v>
          </cell>
          <cell r="D18">
            <v>54388</v>
          </cell>
        </row>
        <row r="19">
          <cell r="A19">
            <v>2012</v>
          </cell>
          <cell r="D19">
            <v>41372</v>
          </cell>
        </row>
        <row r="20">
          <cell r="A20">
            <v>2013</v>
          </cell>
          <cell r="D20">
            <v>53861</v>
          </cell>
        </row>
        <row r="21">
          <cell r="A21">
            <v>2014</v>
          </cell>
          <cell r="D21">
            <v>65802</v>
          </cell>
        </row>
        <row r="22">
          <cell r="A22">
            <v>2015</v>
          </cell>
          <cell r="D22">
            <v>67107</v>
          </cell>
        </row>
        <row r="23">
          <cell r="A23">
            <v>2016</v>
          </cell>
          <cell r="D23">
            <v>92137</v>
          </cell>
        </row>
        <row r="24">
          <cell r="A24">
            <v>2017</v>
          </cell>
          <cell r="D24">
            <v>103789</v>
          </cell>
        </row>
        <row r="25">
          <cell r="A25">
            <v>2018</v>
          </cell>
          <cell r="D25">
            <v>65050</v>
          </cell>
        </row>
        <row r="26">
          <cell r="A26">
            <v>2019</v>
          </cell>
          <cell r="D26">
            <v>67691</v>
          </cell>
        </row>
        <row r="27">
          <cell r="A27">
            <v>2020</v>
          </cell>
          <cell r="D27">
            <v>-24365</v>
          </cell>
        </row>
      </sheetData>
      <sheetData sheetId="6">
        <row r="8">
          <cell r="A8" t="str">
            <v>Ciudad de México</v>
          </cell>
          <cell r="D8">
            <v>-184509</v>
          </cell>
        </row>
        <row r="9">
          <cell r="A9" t="str">
            <v>Quintana Roo</v>
          </cell>
          <cell r="D9">
            <v>-101377</v>
          </cell>
        </row>
        <row r="10">
          <cell r="A10" t="str">
            <v>Puebla</v>
          </cell>
          <cell r="D10">
            <v>-38248</v>
          </cell>
        </row>
        <row r="11">
          <cell r="A11" t="str">
            <v>Veracruz</v>
          </cell>
          <cell r="D11">
            <v>-34591</v>
          </cell>
        </row>
        <row r="12">
          <cell r="A12" t="str">
            <v>Guanajuato</v>
          </cell>
          <cell r="D12">
            <v>-27337</v>
          </cell>
        </row>
        <row r="13">
          <cell r="A13" t="str">
            <v>Jalisco</v>
          </cell>
          <cell r="D13">
            <v>-24365</v>
          </cell>
        </row>
        <row r="14">
          <cell r="A14" t="str">
            <v>Yucatán</v>
          </cell>
          <cell r="D14">
            <v>-20255</v>
          </cell>
        </row>
        <row r="15">
          <cell r="A15" t="str">
            <v>Sinaloa</v>
          </cell>
          <cell r="D15">
            <v>-19145</v>
          </cell>
        </row>
        <row r="16">
          <cell r="A16" t="str">
            <v>Coahuila</v>
          </cell>
          <cell r="D16">
            <v>-15631</v>
          </cell>
        </row>
        <row r="17">
          <cell r="A17" t="str">
            <v>Estado de México</v>
          </cell>
          <cell r="D17">
            <v>-14288</v>
          </cell>
        </row>
        <row r="18">
          <cell r="A18" t="str">
            <v>Guerrero</v>
          </cell>
          <cell r="D18">
            <v>-12370</v>
          </cell>
        </row>
        <row r="19">
          <cell r="A19" t="str">
            <v>Querétaro</v>
          </cell>
          <cell r="D19">
            <v>-9816</v>
          </cell>
        </row>
        <row r="20">
          <cell r="A20" t="str">
            <v>Tamaulipas</v>
          </cell>
          <cell r="D20">
            <v>-9482</v>
          </cell>
        </row>
        <row r="21">
          <cell r="A21" t="str">
            <v>Nuevo León</v>
          </cell>
          <cell r="D21">
            <v>-9377</v>
          </cell>
        </row>
        <row r="22">
          <cell r="A22" t="str">
            <v>Baja California Sur</v>
          </cell>
          <cell r="D22">
            <v>-8643</v>
          </cell>
        </row>
        <row r="23">
          <cell r="A23" t="str">
            <v>Campeche</v>
          </cell>
          <cell r="D23">
            <v>-8247</v>
          </cell>
        </row>
        <row r="24">
          <cell r="A24" t="str">
            <v>Morelos</v>
          </cell>
          <cell r="D24">
            <v>-6241</v>
          </cell>
        </row>
        <row r="25">
          <cell r="A25" t="str">
            <v>Chiapas</v>
          </cell>
          <cell r="D25">
            <v>-6131</v>
          </cell>
        </row>
        <row r="26">
          <cell r="A26" t="str">
            <v>Hidalgo</v>
          </cell>
          <cell r="D26">
            <v>-5417</v>
          </cell>
        </row>
        <row r="27">
          <cell r="A27" t="str">
            <v>Oaxaca</v>
          </cell>
          <cell r="D27">
            <v>-5406</v>
          </cell>
        </row>
        <row r="28">
          <cell r="A28" t="str">
            <v>San Luis Potosí</v>
          </cell>
          <cell r="D28">
            <v>-5172</v>
          </cell>
        </row>
        <row r="29">
          <cell r="A29" t="str">
            <v>Nayarit</v>
          </cell>
          <cell r="D29">
            <v>-4478</v>
          </cell>
        </row>
        <row r="30">
          <cell r="A30" t="str">
            <v>Michoacán</v>
          </cell>
          <cell r="D30">
            <v>-3994</v>
          </cell>
        </row>
        <row r="31">
          <cell r="A31" t="str">
            <v>Aguascalientes</v>
          </cell>
          <cell r="D31">
            <v>-3081</v>
          </cell>
        </row>
        <row r="32">
          <cell r="A32" t="str">
            <v>Colima</v>
          </cell>
          <cell r="D32">
            <v>-3033</v>
          </cell>
        </row>
        <row r="33">
          <cell r="A33" t="str">
            <v>Tlaxcala</v>
          </cell>
          <cell r="D33">
            <v>-1658</v>
          </cell>
        </row>
        <row r="34">
          <cell r="A34" t="str">
            <v>Zacatecas</v>
          </cell>
          <cell r="D34">
            <v>-1469</v>
          </cell>
        </row>
        <row r="35">
          <cell r="A35" t="str">
            <v>Durango</v>
          </cell>
          <cell r="D35">
            <v>-1444</v>
          </cell>
        </row>
        <row r="36">
          <cell r="A36" t="str">
            <v>Sonora</v>
          </cell>
          <cell r="D36">
            <v>4276</v>
          </cell>
        </row>
        <row r="37">
          <cell r="A37" t="str">
            <v>Tabasco</v>
          </cell>
          <cell r="D37">
            <v>4459</v>
          </cell>
        </row>
        <row r="38">
          <cell r="A38" t="str">
            <v>Chihuahua</v>
          </cell>
          <cell r="D38">
            <v>15715</v>
          </cell>
        </row>
        <row r="39">
          <cell r="A39" t="str">
            <v>Baja California</v>
          </cell>
          <cell r="D39">
            <v>42146</v>
          </cell>
        </row>
      </sheetData>
      <sheetData sheetId="7">
        <row r="7">
          <cell r="A7" t="str">
            <v>Quintana Roo</v>
          </cell>
          <cell r="D7">
            <v>-0.21887927386411701</v>
          </cell>
        </row>
        <row r="8">
          <cell r="A8" t="str">
            <v>Guerrero</v>
          </cell>
          <cell r="D8">
            <v>-7.7531040620749794E-2</v>
          </cell>
        </row>
        <row r="9">
          <cell r="A9" t="str">
            <v>Campeche</v>
          </cell>
          <cell r="D9">
            <v>-6.1694408079296797E-2</v>
          </cell>
        </row>
        <row r="10">
          <cell r="A10" t="str">
            <v>Puebla</v>
          </cell>
          <cell r="D10">
            <v>-6.07688897856851E-2</v>
          </cell>
        </row>
        <row r="11">
          <cell r="A11" t="str">
            <v>Ciudad de México</v>
          </cell>
          <cell r="D11">
            <v>-5.3171886959488698E-2</v>
          </cell>
        </row>
        <row r="12">
          <cell r="A12" t="str">
            <v>Yucatán</v>
          </cell>
          <cell r="D12">
            <v>-5.2706904851741503E-2</v>
          </cell>
        </row>
        <row r="13">
          <cell r="A13" t="str">
            <v>Baja California Sur</v>
          </cell>
          <cell r="D13">
            <v>-4.6862038116409502E-2</v>
          </cell>
        </row>
        <row r="14">
          <cell r="A14" t="str">
            <v>Veracruz</v>
          </cell>
          <cell r="D14">
            <v>-4.6161339827850797E-2</v>
          </cell>
        </row>
        <row r="15">
          <cell r="A15" t="str">
            <v>Sinaloa</v>
          </cell>
          <cell r="D15">
            <v>-3.3154844988760798E-2</v>
          </cell>
        </row>
        <row r="16">
          <cell r="A16" t="str">
            <v>Morelos</v>
          </cell>
          <cell r="D16">
            <v>-2.95311731082257E-2</v>
          </cell>
        </row>
        <row r="17">
          <cell r="A17" t="str">
            <v>Nayarit</v>
          </cell>
          <cell r="D17">
            <v>-2.9399213482408398E-2</v>
          </cell>
        </row>
        <row r="18">
          <cell r="A18" t="str">
            <v>Guanajuato</v>
          </cell>
          <cell r="D18">
            <v>-2.7126444537499898E-2</v>
          </cell>
        </row>
        <row r="19">
          <cell r="A19" t="str">
            <v>Chiapas</v>
          </cell>
          <cell r="D19">
            <v>-2.69488582668512E-2</v>
          </cell>
        </row>
        <row r="20">
          <cell r="A20" t="str">
            <v>Oaxaca</v>
          </cell>
          <cell r="D20">
            <v>-2.5406045567335899E-2</v>
          </cell>
        </row>
        <row r="21">
          <cell r="A21" t="str">
            <v>Nacional</v>
          </cell>
          <cell r="D21">
            <v>-2.53953173336143E-2</v>
          </cell>
        </row>
        <row r="22">
          <cell r="A22" t="str">
            <v>Hidalgo</v>
          </cell>
          <cell r="D22">
            <v>-2.3792268940042799E-2</v>
          </cell>
        </row>
        <row r="23">
          <cell r="A23" t="str">
            <v>Colima</v>
          </cell>
          <cell r="D23">
            <v>-2.1853159449527999E-2</v>
          </cell>
        </row>
        <row r="24">
          <cell r="A24" t="str">
            <v>Coahuila</v>
          </cell>
          <cell r="D24">
            <v>-2.0129370904038098E-2</v>
          </cell>
        </row>
        <row r="25">
          <cell r="A25" t="str">
            <v>Tlaxcala</v>
          </cell>
          <cell r="D25">
            <v>-1.6211512324856101E-2</v>
          </cell>
        </row>
        <row r="26">
          <cell r="A26" t="str">
            <v>Querétaro</v>
          </cell>
          <cell r="D26">
            <v>-1.61468879900118E-2</v>
          </cell>
        </row>
        <row r="27">
          <cell r="A27" t="str">
            <v>Tamaulipas</v>
          </cell>
          <cell r="D27">
            <v>-1.3692418772563201E-2</v>
          </cell>
        </row>
        <row r="28">
          <cell r="A28" t="str">
            <v>Jalisco</v>
          </cell>
          <cell r="D28">
            <v>-1.344128286053E-2</v>
          </cell>
        </row>
        <row r="29">
          <cell r="A29" t="str">
            <v>San Luis Potosí</v>
          </cell>
          <cell r="D29">
            <v>-1.15615206126801E-2</v>
          </cell>
        </row>
        <row r="30">
          <cell r="A30" t="str">
            <v>Aguascalientes</v>
          </cell>
          <cell r="D30">
            <v>-9.3849663865289701E-3</v>
          </cell>
        </row>
        <row r="31">
          <cell r="A31" t="str">
            <v>Estado de México</v>
          </cell>
          <cell r="D31">
            <v>-8.7862298231254892E-3</v>
          </cell>
        </row>
        <row r="32">
          <cell r="A32" t="str">
            <v>Michoacán</v>
          </cell>
          <cell r="D32">
            <v>-8.6152226713661594E-3</v>
          </cell>
        </row>
        <row r="33">
          <cell r="A33" t="str">
            <v>Zacatecas</v>
          </cell>
          <cell r="D33">
            <v>-7.7653787802699501E-3</v>
          </cell>
        </row>
        <row r="34">
          <cell r="A34" t="str">
            <v>Durango</v>
          </cell>
          <cell r="D34">
            <v>-5.9511298492023199E-3</v>
          </cell>
        </row>
        <row r="35">
          <cell r="A35" t="str">
            <v>Nuevo León</v>
          </cell>
          <cell r="D35">
            <v>-5.7424489888402404E-3</v>
          </cell>
        </row>
        <row r="36">
          <cell r="A36" t="str">
            <v>Sonora</v>
          </cell>
          <cell r="D36">
            <v>7.2897629633670302E-3</v>
          </cell>
        </row>
        <row r="37">
          <cell r="A37" t="str">
            <v>Chihuahua</v>
          </cell>
          <cell r="D37">
            <v>1.7599974913176102E-2</v>
          </cell>
        </row>
        <row r="38">
          <cell r="A38" t="str">
            <v>Tabasco</v>
          </cell>
          <cell r="D38">
            <v>2.6042518397383599E-2</v>
          </cell>
        </row>
        <row r="39">
          <cell r="A39" t="str">
            <v>Baja California</v>
          </cell>
          <cell r="D39">
            <v>4.5853832612730697E-2</v>
          </cell>
        </row>
      </sheetData>
      <sheetData sheetId="8">
        <row r="7">
          <cell r="A7" t="str">
            <v>Colima</v>
          </cell>
          <cell r="I7">
            <v>948</v>
          </cell>
        </row>
        <row r="8">
          <cell r="A8" t="str">
            <v>Campeche</v>
          </cell>
          <cell r="I8">
            <v>1177</v>
          </cell>
        </row>
        <row r="9">
          <cell r="A9" t="str">
            <v>Chiapas</v>
          </cell>
          <cell r="I9">
            <v>1177</v>
          </cell>
        </row>
        <row r="10">
          <cell r="A10" t="str">
            <v>Tlaxcala</v>
          </cell>
          <cell r="I10">
            <v>1523</v>
          </cell>
        </row>
        <row r="11">
          <cell r="A11" t="str">
            <v>Nayarit</v>
          </cell>
          <cell r="I11">
            <v>2259</v>
          </cell>
        </row>
        <row r="12">
          <cell r="A12" t="str">
            <v>Aguascalientes</v>
          </cell>
          <cell r="I12">
            <v>3460</v>
          </cell>
        </row>
        <row r="13">
          <cell r="A13" t="str">
            <v>Guerrero</v>
          </cell>
          <cell r="I13">
            <v>3486</v>
          </cell>
        </row>
        <row r="14">
          <cell r="A14" t="str">
            <v>Yucatán</v>
          </cell>
          <cell r="I14">
            <v>3632</v>
          </cell>
        </row>
        <row r="15">
          <cell r="A15" t="str">
            <v>Puebla</v>
          </cell>
          <cell r="I15">
            <v>3988</v>
          </cell>
        </row>
        <row r="16">
          <cell r="A16" t="str">
            <v>Oaxaca</v>
          </cell>
          <cell r="I16">
            <v>4427</v>
          </cell>
        </row>
        <row r="17">
          <cell r="A17" t="str">
            <v>Zacatecas</v>
          </cell>
          <cell r="I17">
            <v>4541</v>
          </cell>
        </row>
        <row r="18">
          <cell r="A18" t="str">
            <v>Morelos</v>
          </cell>
          <cell r="I18">
            <v>4756</v>
          </cell>
        </row>
        <row r="19">
          <cell r="A19" t="str">
            <v>Durango</v>
          </cell>
          <cell r="I19">
            <v>4896</v>
          </cell>
        </row>
        <row r="20">
          <cell r="A20" t="str">
            <v>Hidalgo</v>
          </cell>
          <cell r="I20">
            <v>4935</v>
          </cell>
        </row>
        <row r="21">
          <cell r="A21" t="str">
            <v>Quintana Roo</v>
          </cell>
          <cell r="I21">
            <v>5417</v>
          </cell>
        </row>
        <row r="22">
          <cell r="A22" t="str">
            <v>Tabasco</v>
          </cell>
          <cell r="I22">
            <v>6378</v>
          </cell>
        </row>
        <row r="23">
          <cell r="A23" t="str">
            <v>San Luis Potosí</v>
          </cell>
          <cell r="I23">
            <v>9475</v>
          </cell>
        </row>
        <row r="24">
          <cell r="A24" t="str">
            <v>Baja California Sur</v>
          </cell>
          <cell r="I24">
            <v>10315</v>
          </cell>
        </row>
        <row r="25">
          <cell r="A25" t="str">
            <v>Tamaulipas</v>
          </cell>
          <cell r="I25">
            <v>10715</v>
          </cell>
        </row>
        <row r="26">
          <cell r="A26" t="str">
            <v>Michoacán</v>
          </cell>
          <cell r="I26">
            <v>11742</v>
          </cell>
        </row>
        <row r="27">
          <cell r="A27" t="str">
            <v>Veracruz</v>
          </cell>
          <cell r="I27">
            <v>13650</v>
          </cell>
        </row>
        <row r="28">
          <cell r="A28" t="str">
            <v>Guanajuato</v>
          </cell>
          <cell r="I28">
            <v>14182</v>
          </cell>
        </row>
        <row r="29">
          <cell r="A29" t="str">
            <v>Sonora</v>
          </cell>
          <cell r="I29">
            <v>15180</v>
          </cell>
        </row>
        <row r="30">
          <cell r="A30" t="str">
            <v>Coahuila</v>
          </cell>
          <cell r="I30">
            <v>16517</v>
          </cell>
        </row>
        <row r="31">
          <cell r="A31" t="str">
            <v>Querétaro</v>
          </cell>
          <cell r="I31">
            <v>17154</v>
          </cell>
        </row>
        <row r="32">
          <cell r="A32" t="str">
            <v>Chihuahua</v>
          </cell>
          <cell r="I32">
            <v>19366</v>
          </cell>
        </row>
        <row r="33">
          <cell r="A33" t="str">
            <v>Baja California</v>
          </cell>
          <cell r="I33">
            <v>26712</v>
          </cell>
        </row>
        <row r="34">
          <cell r="A34" t="str">
            <v>Sinaloa</v>
          </cell>
          <cell r="I34">
            <v>28369</v>
          </cell>
        </row>
        <row r="35">
          <cell r="A35" t="str">
            <v>Ciudad de México</v>
          </cell>
          <cell r="I35">
            <v>28457</v>
          </cell>
        </row>
        <row r="36">
          <cell r="A36" t="str">
            <v>Estado de México</v>
          </cell>
          <cell r="I36">
            <v>32455</v>
          </cell>
        </row>
        <row r="37">
          <cell r="A37" t="str">
            <v>Jalisco</v>
          </cell>
          <cell r="I37">
            <v>45699</v>
          </cell>
        </row>
        <row r="38">
          <cell r="A38" t="str">
            <v>Nuevo León</v>
          </cell>
          <cell r="I38">
            <v>49893</v>
          </cell>
        </row>
      </sheetData>
      <sheetData sheetId="9">
        <row r="6">
          <cell r="G6" t="str">
            <v>Permanentes</v>
          </cell>
          <cell r="H6" t="str">
            <v>Eventuales</v>
          </cell>
        </row>
        <row r="7">
          <cell r="A7" t="str">
            <v>Aguascalientes</v>
          </cell>
          <cell r="G7">
            <v>-2377</v>
          </cell>
          <cell r="H7">
            <v>1279</v>
          </cell>
        </row>
        <row r="8">
          <cell r="A8" t="str">
            <v>Nayarit</v>
          </cell>
          <cell r="G8">
            <v>794</v>
          </cell>
          <cell r="H8">
            <v>-457</v>
          </cell>
        </row>
        <row r="9">
          <cell r="A9" t="str">
            <v>Tlaxcala</v>
          </cell>
          <cell r="G9">
            <v>1100</v>
          </cell>
          <cell r="H9">
            <v>-292</v>
          </cell>
        </row>
        <row r="10">
          <cell r="A10" t="str">
            <v>Campeche</v>
          </cell>
          <cell r="G10">
            <v>147</v>
          </cell>
          <cell r="H10">
            <v>864</v>
          </cell>
        </row>
        <row r="11">
          <cell r="A11" t="str">
            <v>Yucatán</v>
          </cell>
          <cell r="G11">
            <v>221</v>
          </cell>
          <cell r="H11">
            <v>837</v>
          </cell>
        </row>
        <row r="12">
          <cell r="A12" t="str">
            <v>Zacatecas</v>
          </cell>
          <cell r="G12">
            <v>581</v>
          </cell>
          <cell r="H12">
            <v>674</v>
          </cell>
        </row>
        <row r="13">
          <cell r="A13" t="str">
            <v>Tamaulipas</v>
          </cell>
          <cell r="G13">
            <v>1646</v>
          </cell>
          <cell r="H13">
            <v>-311</v>
          </cell>
        </row>
        <row r="14">
          <cell r="A14" t="str">
            <v>Colima</v>
          </cell>
          <cell r="G14">
            <v>598</v>
          </cell>
          <cell r="H14">
            <v>750</v>
          </cell>
        </row>
        <row r="15">
          <cell r="A15" t="str">
            <v>Morelos</v>
          </cell>
          <cell r="G15">
            <v>841</v>
          </cell>
          <cell r="H15">
            <v>1022</v>
          </cell>
        </row>
        <row r="16">
          <cell r="A16" t="str">
            <v>Chiapas</v>
          </cell>
          <cell r="G16">
            <v>2549</v>
          </cell>
          <cell r="H16">
            <v>-258</v>
          </cell>
        </row>
        <row r="17">
          <cell r="A17" t="str">
            <v>Oaxaca</v>
          </cell>
          <cell r="G17">
            <v>677</v>
          </cell>
          <cell r="H17">
            <v>1731</v>
          </cell>
        </row>
        <row r="18">
          <cell r="A18" t="str">
            <v>Hidalgo</v>
          </cell>
          <cell r="G18">
            <v>1398</v>
          </cell>
          <cell r="H18">
            <v>1192</v>
          </cell>
        </row>
        <row r="19">
          <cell r="A19" t="str">
            <v>Guerrero</v>
          </cell>
          <cell r="G19">
            <v>597</v>
          </cell>
          <cell r="H19">
            <v>2069</v>
          </cell>
        </row>
        <row r="20">
          <cell r="A20" t="str">
            <v>San Luis Potosí</v>
          </cell>
          <cell r="G20">
            <v>1669</v>
          </cell>
          <cell r="H20">
            <v>1029</v>
          </cell>
        </row>
        <row r="21">
          <cell r="A21" t="str">
            <v>Tabasco</v>
          </cell>
          <cell r="G21">
            <v>1325</v>
          </cell>
          <cell r="H21">
            <v>1431</v>
          </cell>
        </row>
        <row r="22">
          <cell r="A22" t="str">
            <v>Durango</v>
          </cell>
          <cell r="G22">
            <v>2671</v>
          </cell>
          <cell r="H22">
            <v>454</v>
          </cell>
        </row>
        <row r="23">
          <cell r="A23" t="str">
            <v>Quintana Roo</v>
          </cell>
          <cell r="G23">
            <v>287</v>
          </cell>
          <cell r="H23">
            <v>3323</v>
          </cell>
        </row>
        <row r="24">
          <cell r="A24" t="str">
            <v>Baja California Sur</v>
          </cell>
          <cell r="G24">
            <v>2013</v>
          </cell>
          <cell r="H24">
            <v>1694</v>
          </cell>
        </row>
        <row r="25">
          <cell r="A25" t="str">
            <v>Sonora</v>
          </cell>
          <cell r="G25">
            <v>-137</v>
          </cell>
          <cell r="H25">
            <v>5474</v>
          </cell>
        </row>
        <row r="26">
          <cell r="A26" t="str">
            <v>Querétaro</v>
          </cell>
          <cell r="G26">
            <v>4377</v>
          </cell>
          <cell r="H26">
            <v>1001</v>
          </cell>
        </row>
        <row r="27">
          <cell r="A27" t="str">
            <v>Michoacán</v>
          </cell>
          <cell r="G27">
            <v>1602</v>
          </cell>
          <cell r="H27">
            <v>4065</v>
          </cell>
        </row>
        <row r="28">
          <cell r="A28" t="str">
            <v>Coahuila</v>
          </cell>
          <cell r="G28">
            <v>4853</v>
          </cell>
          <cell r="H28">
            <v>1202</v>
          </cell>
        </row>
        <row r="29">
          <cell r="A29" t="str">
            <v>Guanajuato</v>
          </cell>
          <cell r="G29">
            <v>5012</v>
          </cell>
          <cell r="H29">
            <v>1284</v>
          </cell>
        </row>
        <row r="30">
          <cell r="A30" t="str">
            <v>Puebla</v>
          </cell>
          <cell r="G30">
            <v>4970</v>
          </cell>
          <cell r="H30">
            <v>1334</v>
          </cell>
        </row>
        <row r="31">
          <cell r="A31" t="str">
            <v>Veracruz</v>
          </cell>
          <cell r="G31">
            <v>3021</v>
          </cell>
          <cell r="H31">
            <v>3817</v>
          </cell>
        </row>
        <row r="32">
          <cell r="A32" t="str">
            <v>Chihuahua</v>
          </cell>
          <cell r="G32">
            <v>5708</v>
          </cell>
          <cell r="H32">
            <v>1230</v>
          </cell>
        </row>
        <row r="33">
          <cell r="A33" t="str">
            <v>Baja California</v>
          </cell>
          <cell r="G33">
            <v>9330</v>
          </cell>
          <cell r="H33">
            <v>2701</v>
          </cell>
        </row>
        <row r="34">
          <cell r="A34" t="str">
            <v>Sinaloa</v>
          </cell>
          <cell r="G34">
            <v>5102</v>
          </cell>
          <cell r="H34">
            <v>9584</v>
          </cell>
        </row>
        <row r="35">
          <cell r="A35" t="str">
            <v>Estado de México</v>
          </cell>
          <cell r="G35">
            <v>10259</v>
          </cell>
          <cell r="H35">
            <v>5277</v>
          </cell>
        </row>
        <row r="36">
          <cell r="A36" t="str">
            <v>Jalisco</v>
          </cell>
          <cell r="G36">
            <v>12061</v>
          </cell>
          <cell r="H36">
            <v>6612</v>
          </cell>
        </row>
        <row r="37">
          <cell r="A37" t="str">
            <v>Nuevo León</v>
          </cell>
          <cell r="G37">
            <v>18510</v>
          </cell>
          <cell r="H37">
            <v>1722</v>
          </cell>
        </row>
        <row r="38">
          <cell r="A38" t="str">
            <v>Ciudad de México</v>
          </cell>
          <cell r="G38">
            <v>10427</v>
          </cell>
          <cell r="H38">
            <v>26475</v>
          </cell>
        </row>
      </sheetData>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Municipio"/>
    </sheetNames>
    <sheetDataSet>
      <sheetData sheetId="0" refreshError="1"/>
      <sheetData sheetId="1">
        <row r="6">
          <cell r="H6" t="str">
            <v>Permanentes</v>
          </cell>
          <cell r="I6" t="str">
            <v>Eventuales</v>
          </cell>
        </row>
        <row r="7">
          <cell r="B7" t="str">
            <v>Tuxcacuesco</v>
          </cell>
          <cell r="G7">
            <v>-178</v>
          </cell>
          <cell r="H7">
            <v>-14</v>
          </cell>
          <cell r="I7">
            <v>-164</v>
          </cell>
        </row>
        <row r="8">
          <cell r="B8" t="str">
            <v>Poncitlán</v>
          </cell>
          <cell r="G8">
            <v>-145</v>
          </cell>
          <cell r="H8">
            <v>-2</v>
          </cell>
          <cell r="I8">
            <v>-143</v>
          </cell>
        </row>
        <row r="9">
          <cell r="B9" t="str">
            <v>Zapotlán del Rey</v>
          </cell>
          <cell r="G9">
            <v>-107</v>
          </cell>
          <cell r="H9">
            <v>-98</v>
          </cell>
          <cell r="I9">
            <v>-9</v>
          </cell>
        </row>
        <row r="10">
          <cell r="B10" t="str">
            <v>Tomatlán</v>
          </cell>
          <cell r="G10">
            <v>-95</v>
          </cell>
          <cell r="H10">
            <v>-34</v>
          </cell>
          <cell r="I10">
            <v>-61</v>
          </cell>
        </row>
        <row r="11">
          <cell r="B11" t="str">
            <v>Tepatitlán de Morelos</v>
          </cell>
          <cell r="G11">
            <v>-69</v>
          </cell>
          <cell r="H11">
            <v>-115</v>
          </cell>
          <cell r="I11">
            <v>46</v>
          </cell>
        </row>
        <row r="12">
          <cell r="B12" t="str">
            <v>Magdalena</v>
          </cell>
          <cell r="G12">
            <v>-61</v>
          </cell>
          <cell r="H12">
            <v>-8</v>
          </cell>
          <cell r="I12">
            <v>-53</v>
          </cell>
        </row>
        <row r="13">
          <cell r="B13" t="str">
            <v>Zapotlanejo</v>
          </cell>
          <cell r="G13">
            <v>-40</v>
          </cell>
          <cell r="H13">
            <v>-19</v>
          </cell>
          <cell r="I13">
            <v>-21</v>
          </cell>
        </row>
        <row r="14">
          <cell r="B14" t="str">
            <v>Tizapán el Alto</v>
          </cell>
          <cell r="G14">
            <v>-32</v>
          </cell>
          <cell r="H14">
            <v>-27</v>
          </cell>
          <cell r="I14">
            <v>-5</v>
          </cell>
        </row>
        <row r="15">
          <cell r="B15" t="str">
            <v>La Barca</v>
          </cell>
          <cell r="G15">
            <v>-29</v>
          </cell>
          <cell r="H15">
            <v>-19</v>
          </cell>
          <cell r="I15">
            <v>-10</v>
          </cell>
        </row>
        <row r="16">
          <cell r="B16" t="str">
            <v>La Huerta</v>
          </cell>
          <cell r="G16">
            <v>-26</v>
          </cell>
          <cell r="H16">
            <v>-23</v>
          </cell>
          <cell r="I16">
            <v>-3</v>
          </cell>
        </row>
        <row r="17">
          <cell r="B17" t="str">
            <v>Jesús María</v>
          </cell>
          <cell r="G17">
            <v>-25</v>
          </cell>
          <cell r="H17">
            <v>-25</v>
          </cell>
          <cell r="I17">
            <v>0</v>
          </cell>
        </row>
        <row r="18">
          <cell r="B18" t="str">
            <v>El Grullo</v>
          </cell>
          <cell r="G18">
            <v>-17</v>
          </cell>
          <cell r="H18">
            <v>-15</v>
          </cell>
          <cell r="I18">
            <v>-2</v>
          </cell>
        </row>
        <row r="19">
          <cell r="B19" t="str">
            <v>Jalostotitlán</v>
          </cell>
          <cell r="G19">
            <v>-14</v>
          </cell>
          <cell r="H19">
            <v>-12</v>
          </cell>
          <cell r="I19">
            <v>-2</v>
          </cell>
        </row>
        <row r="20">
          <cell r="B20" t="str">
            <v>Acatic</v>
          </cell>
          <cell r="G20">
            <v>-12</v>
          </cell>
          <cell r="H20">
            <v>-7</v>
          </cell>
          <cell r="I20">
            <v>-5</v>
          </cell>
        </row>
        <row r="21">
          <cell r="B21" t="str">
            <v>San Julián</v>
          </cell>
          <cell r="G21">
            <v>-10</v>
          </cell>
          <cell r="H21">
            <v>-10</v>
          </cell>
          <cell r="I21">
            <v>0</v>
          </cell>
        </row>
        <row r="22">
          <cell r="B22" t="str">
            <v>San Sebastián del Oeste</v>
          </cell>
          <cell r="G22">
            <v>-10</v>
          </cell>
          <cell r="H22">
            <v>3</v>
          </cell>
          <cell r="I22">
            <v>-13</v>
          </cell>
        </row>
        <row r="23">
          <cell r="B23" t="str">
            <v>Tolimán</v>
          </cell>
          <cell r="G23">
            <v>-10</v>
          </cell>
          <cell r="H23">
            <v>-9</v>
          </cell>
          <cell r="I23">
            <v>-1</v>
          </cell>
        </row>
        <row r="24">
          <cell r="B24" t="str">
            <v>Teocuitatlán de Corona</v>
          </cell>
          <cell r="G24">
            <v>-8</v>
          </cell>
          <cell r="H24">
            <v>1</v>
          </cell>
          <cell r="I24">
            <v>-9</v>
          </cell>
        </row>
        <row r="25">
          <cell r="B25" t="str">
            <v>San Juanito de Escobedo</v>
          </cell>
          <cell r="G25">
            <v>-7</v>
          </cell>
          <cell r="H25">
            <v>-6</v>
          </cell>
          <cell r="I25">
            <v>-1</v>
          </cell>
        </row>
        <row r="26">
          <cell r="B26" t="str">
            <v>Cihuatlán</v>
          </cell>
          <cell r="G26">
            <v>-6</v>
          </cell>
          <cell r="H26">
            <v>12</v>
          </cell>
          <cell r="I26">
            <v>-18</v>
          </cell>
        </row>
        <row r="112">
          <cell r="B112" t="str">
            <v>Tequila</v>
          </cell>
          <cell r="G112">
            <v>99</v>
          </cell>
          <cell r="H112">
            <v>178</v>
          </cell>
          <cell r="I112">
            <v>-79</v>
          </cell>
        </row>
        <row r="113">
          <cell r="B113" t="str">
            <v>Zapotiltic</v>
          </cell>
          <cell r="G113">
            <v>139</v>
          </cell>
          <cell r="H113">
            <v>17</v>
          </cell>
          <cell r="I113">
            <v>122</v>
          </cell>
        </row>
        <row r="114">
          <cell r="B114" t="str">
            <v>Acatlán de Juárez</v>
          </cell>
          <cell r="G114">
            <v>170</v>
          </cell>
          <cell r="H114">
            <v>258</v>
          </cell>
          <cell r="I114">
            <v>-88</v>
          </cell>
        </row>
        <row r="115">
          <cell r="B115" t="str">
            <v>Arandas</v>
          </cell>
          <cell r="G115">
            <v>187</v>
          </cell>
          <cell r="H115">
            <v>216</v>
          </cell>
          <cell r="I115">
            <v>-29</v>
          </cell>
        </row>
        <row r="116">
          <cell r="B116" t="str">
            <v>Tuxpan</v>
          </cell>
          <cell r="G116">
            <v>215</v>
          </cell>
          <cell r="H116">
            <v>46</v>
          </cell>
          <cell r="I116">
            <v>169</v>
          </cell>
        </row>
        <row r="117">
          <cell r="B117" t="str">
            <v>San Gabriel</v>
          </cell>
          <cell r="G117">
            <v>223</v>
          </cell>
          <cell r="H117">
            <v>18</v>
          </cell>
          <cell r="I117">
            <v>205</v>
          </cell>
        </row>
        <row r="118">
          <cell r="B118" t="str">
            <v>Zacoalco de Torres</v>
          </cell>
          <cell r="G118">
            <v>264</v>
          </cell>
          <cell r="H118">
            <v>36</v>
          </cell>
          <cell r="I118">
            <v>228</v>
          </cell>
        </row>
        <row r="119">
          <cell r="B119" t="str">
            <v>Tapalpa</v>
          </cell>
          <cell r="G119">
            <v>277</v>
          </cell>
          <cell r="H119">
            <v>82</v>
          </cell>
          <cell r="I119">
            <v>195</v>
          </cell>
        </row>
        <row r="120">
          <cell r="B120" t="str">
            <v>Ocotlán</v>
          </cell>
          <cell r="G120">
            <v>344</v>
          </cell>
          <cell r="H120">
            <v>316</v>
          </cell>
          <cell r="I120">
            <v>28</v>
          </cell>
        </row>
        <row r="121">
          <cell r="B121" t="str">
            <v>Lagos de Moreno</v>
          </cell>
          <cell r="G121">
            <v>352</v>
          </cell>
          <cell r="H121">
            <v>221</v>
          </cell>
          <cell r="I121">
            <v>131</v>
          </cell>
        </row>
        <row r="122">
          <cell r="B122" t="str">
            <v>Ameca</v>
          </cell>
          <cell r="G122">
            <v>361</v>
          </cell>
          <cell r="H122">
            <v>359</v>
          </cell>
          <cell r="I122">
            <v>2</v>
          </cell>
        </row>
        <row r="123">
          <cell r="B123" t="str">
            <v>Tonalá</v>
          </cell>
          <cell r="G123">
            <v>416</v>
          </cell>
          <cell r="H123">
            <v>348</v>
          </cell>
          <cell r="I123">
            <v>68</v>
          </cell>
        </row>
        <row r="124">
          <cell r="B124" t="str">
            <v>El Salto</v>
          </cell>
          <cell r="G124">
            <v>423</v>
          </cell>
          <cell r="H124">
            <v>16</v>
          </cell>
          <cell r="I124">
            <v>407</v>
          </cell>
        </row>
        <row r="125">
          <cell r="B125" t="str">
            <v>Jocotepec</v>
          </cell>
          <cell r="G125">
            <v>658</v>
          </cell>
          <cell r="H125">
            <v>133</v>
          </cell>
          <cell r="I125">
            <v>525</v>
          </cell>
        </row>
        <row r="126">
          <cell r="B126" t="str">
            <v>Tlajomulco de Zúñiga</v>
          </cell>
          <cell r="G126">
            <v>751</v>
          </cell>
          <cell r="H126">
            <v>601</v>
          </cell>
          <cell r="I126">
            <v>150</v>
          </cell>
        </row>
        <row r="127">
          <cell r="B127" t="str">
            <v>Zapotlán el Grande</v>
          </cell>
          <cell r="G127">
            <v>1421</v>
          </cell>
          <cell r="H127">
            <v>254</v>
          </cell>
          <cell r="I127">
            <v>1167</v>
          </cell>
        </row>
        <row r="128">
          <cell r="B128" t="str">
            <v>Puerto Vallarta</v>
          </cell>
          <cell r="G128">
            <v>1588</v>
          </cell>
          <cell r="H128">
            <v>294</v>
          </cell>
          <cell r="I128">
            <v>1294</v>
          </cell>
        </row>
        <row r="129">
          <cell r="B129" t="str">
            <v>Tlaquepaque</v>
          </cell>
          <cell r="G129">
            <v>2181</v>
          </cell>
          <cell r="H129">
            <v>1353</v>
          </cell>
          <cell r="I129">
            <v>828</v>
          </cell>
        </row>
        <row r="130">
          <cell r="B130" t="str">
            <v>Zapopan</v>
          </cell>
          <cell r="G130">
            <v>3778</v>
          </cell>
          <cell r="H130">
            <v>2653</v>
          </cell>
          <cell r="I130">
            <v>1125</v>
          </cell>
        </row>
        <row r="131">
          <cell r="B131" t="str">
            <v>Guadalajara</v>
          </cell>
          <cell r="G131">
            <v>4583</v>
          </cell>
          <cell r="H131">
            <v>4189</v>
          </cell>
          <cell r="I131">
            <v>394</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o"/>
      <sheetName val="mensual"/>
      <sheetName val="Absolutos MM"/>
      <sheetName val="Variacion MM"/>
      <sheetName val="Absolutos YY"/>
      <sheetName val="Variacion YY"/>
      <sheetName val="Absolutos acumulado"/>
      <sheetName val="Variacion acumulado"/>
    </sheetNames>
    <sheetDataSet>
      <sheetData sheetId="0" refreshError="1"/>
      <sheetData sheetId="1" refreshError="1"/>
      <sheetData sheetId="2">
        <row r="7">
          <cell r="A7" t="str">
            <v>Yucatán</v>
          </cell>
          <cell r="F7">
            <v>-147</v>
          </cell>
        </row>
        <row r="8">
          <cell r="A8" t="str">
            <v>San Luis Potosí</v>
          </cell>
          <cell r="F8">
            <v>-60</v>
          </cell>
        </row>
        <row r="9">
          <cell r="A9" t="str">
            <v>Ciudad de México</v>
          </cell>
          <cell r="F9">
            <v>-44</v>
          </cell>
        </row>
        <row r="10">
          <cell r="A10" t="str">
            <v>Veracruz</v>
          </cell>
          <cell r="F10">
            <v>-37</v>
          </cell>
        </row>
        <row r="11">
          <cell r="A11" t="str">
            <v>Campeche</v>
          </cell>
          <cell r="F11">
            <v>-20</v>
          </cell>
        </row>
        <row r="12">
          <cell r="A12" t="str">
            <v>Nuevo León</v>
          </cell>
          <cell r="F12">
            <v>-16</v>
          </cell>
        </row>
        <row r="13">
          <cell r="A13" t="str">
            <v>Guerrero</v>
          </cell>
          <cell r="F13">
            <v>-5</v>
          </cell>
        </row>
        <row r="14">
          <cell r="A14" t="str">
            <v>Aguascalientes</v>
          </cell>
          <cell r="F14">
            <v>-3</v>
          </cell>
        </row>
        <row r="15">
          <cell r="A15" t="str">
            <v>Quintana Roo</v>
          </cell>
          <cell r="F15">
            <v>-3</v>
          </cell>
        </row>
        <row r="16">
          <cell r="A16" t="str">
            <v>Coahuila</v>
          </cell>
          <cell r="F16">
            <v>5</v>
          </cell>
        </row>
        <row r="17">
          <cell r="A17" t="str">
            <v>Hidalgo</v>
          </cell>
          <cell r="F17">
            <v>7</v>
          </cell>
        </row>
        <row r="18">
          <cell r="A18" t="str">
            <v>Sonora</v>
          </cell>
          <cell r="F18">
            <v>9</v>
          </cell>
        </row>
        <row r="19">
          <cell r="A19" t="str">
            <v>Tamaulipas</v>
          </cell>
          <cell r="F19">
            <v>15</v>
          </cell>
        </row>
        <row r="20">
          <cell r="A20" t="str">
            <v>Colima</v>
          </cell>
          <cell r="F20">
            <v>16</v>
          </cell>
        </row>
        <row r="21">
          <cell r="A21" t="str">
            <v>Chiapas</v>
          </cell>
          <cell r="F21">
            <v>35</v>
          </cell>
        </row>
        <row r="22">
          <cell r="A22" t="str">
            <v>Querétaro</v>
          </cell>
          <cell r="F22">
            <v>45</v>
          </cell>
        </row>
        <row r="23">
          <cell r="A23" t="str">
            <v>Zacatecas</v>
          </cell>
          <cell r="F23">
            <v>54</v>
          </cell>
        </row>
        <row r="24">
          <cell r="A24" t="str">
            <v>Michoacán</v>
          </cell>
          <cell r="F24">
            <v>58</v>
          </cell>
        </row>
        <row r="25">
          <cell r="A25" t="str">
            <v>Puebla</v>
          </cell>
          <cell r="F25">
            <v>59</v>
          </cell>
        </row>
        <row r="26">
          <cell r="A26" t="str">
            <v>Sinaloa</v>
          </cell>
          <cell r="F26">
            <v>62</v>
          </cell>
        </row>
        <row r="27">
          <cell r="A27" t="str">
            <v>Morelos</v>
          </cell>
          <cell r="F27">
            <v>65</v>
          </cell>
        </row>
        <row r="28">
          <cell r="A28" t="str">
            <v>Tlaxcala</v>
          </cell>
          <cell r="F28">
            <v>67</v>
          </cell>
        </row>
        <row r="29">
          <cell r="A29" t="str">
            <v>Oaxaca</v>
          </cell>
          <cell r="F29">
            <v>70</v>
          </cell>
        </row>
        <row r="30">
          <cell r="A30" t="str">
            <v>Baja California Sur</v>
          </cell>
          <cell r="F30">
            <v>74</v>
          </cell>
        </row>
        <row r="31">
          <cell r="A31" t="str">
            <v>Nayarit</v>
          </cell>
          <cell r="F31">
            <v>79</v>
          </cell>
        </row>
        <row r="32">
          <cell r="A32" t="str">
            <v>Tabasco</v>
          </cell>
          <cell r="F32">
            <v>85</v>
          </cell>
        </row>
        <row r="33">
          <cell r="A33" t="str">
            <v>Guanajuato</v>
          </cell>
          <cell r="F33">
            <v>92</v>
          </cell>
        </row>
        <row r="34">
          <cell r="A34" t="str">
            <v>Durango</v>
          </cell>
          <cell r="F34">
            <v>93</v>
          </cell>
        </row>
        <row r="35">
          <cell r="A35" t="str">
            <v>Baja California</v>
          </cell>
          <cell r="F35">
            <v>104</v>
          </cell>
        </row>
        <row r="36">
          <cell r="A36" t="str">
            <v>Estado de México</v>
          </cell>
          <cell r="F36">
            <v>126</v>
          </cell>
        </row>
        <row r="37">
          <cell r="A37" t="str">
            <v>Chihuahua</v>
          </cell>
          <cell r="F37">
            <v>137</v>
          </cell>
        </row>
        <row r="38">
          <cell r="A38" t="str">
            <v>Jalisco</v>
          </cell>
          <cell r="F38">
            <v>186</v>
          </cell>
        </row>
      </sheetData>
      <sheetData sheetId="3">
        <row r="7">
          <cell r="A7" t="str">
            <v>Yucatán</v>
          </cell>
          <cell r="F7">
            <v>-7.4851061663017103E-3</v>
          </cell>
        </row>
        <row r="8">
          <cell r="A8" t="str">
            <v>Campeche</v>
          </cell>
          <cell r="F8">
            <v>-3.4299434059338299E-3</v>
          </cell>
        </row>
        <row r="9">
          <cell r="A9" t="str">
            <v>San Luis Potosí</v>
          </cell>
          <cell r="F9">
            <v>-2.6125576939823899E-3</v>
          </cell>
        </row>
        <row r="10">
          <cell r="A10" t="str">
            <v>Veracruz</v>
          </cell>
          <cell r="F10">
            <v>-8.5527380319461198E-4</v>
          </cell>
        </row>
        <row r="11">
          <cell r="A11" t="str">
            <v>Ciudad de México</v>
          </cell>
          <cell r="F11">
            <v>-3.7149925277990499E-4</v>
          </cell>
        </row>
        <row r="12">
          <cell r="A12" t="str">
            <v>Guerrero</v>
          </cell>
          <cell r="F12">
            <v>-3.6226633821190301E-4</v>
          </cell>
        </row>
        <row r="13">
          <cell r="A13" t="str">
            <v>Nuevo León</v>
          </cell>
          <cell r="F13">
            <v>-2.28636753358047E-4</v>
          </cell>
        </row>
        <row r="14">
          <cell r="A14" t="str">
            <v>Aguascalientes</v>
          </cell>
          <cell r="F14">
            <v>-1.8707907208781501E-4</v>
          </cell>
        </row>
        <row r="15">
          <cell r="A15" t="str">
            <v>Quintana Roo</v>
          </cell>
          <cell r="F15">
            <v>-1.78976255816754E-4</v>
          </cell>
        </row>
        <row r="16">
          <cell r="A16" t="str">
            <v>Coahuila</v>
          </cell>
          <cell r="F16">
            <v>1.46365738707965E-4</v>
          </cell>
        </row>
        <row r="17">
          <cell r="A17" t="str">
            <v>Sonora</v>
          </cell>
          <cell r="F17">
            <v>2.3925988940876099E-4</v>
          </cell>
        </row>
        <row r="18">
          <cell r="A18" t="str">
            <v>Tamaulipas</v>
          </cell>
          <cell r="F18">
            <v>4.4109862965369101E-4</v>
          </cell>
        </row>
        <row r="19">
          <cell r="A19" t="str">
            <v>Hidalgo</v>
          </cell>
          <cell r="F19">
            <v>4.51438152972994E-4</v>
          </cell>
        </row>
        <row r="20">
          <cell r="A20" t="str">
            <v>Nacional</v>
          </cell>
          <cell r="F20">
            <v>1.2059595164981599E-3</v>
          </cell>
        </row>
        <row r="21">
          <cell r="A21" t="str">
            <v>Colima</v>
          </cell>
          <cell r="F21">
            <v>1.49211974260943E-3</v>
          </cell>
        </row>
        <row r="22">
          <cell r="A22" t="str">
            <v>Sinaloa</v>
          </cell>
          <cell r="F22">
            <v>1.53393206165409E-3</v>
          </cell>
        </row>
        <row r="23">
          <cell r="A23" t="str">
            <v>Michoacán</v>
          </cell>
          <cell r="F23">
            <v>1.60544744927615E-3</v>
          </cell>
        </row>
        <row r="24">
          <cell r="A24" t="str">
            <v>Estado de México</v>
          </cell>
          <cell r="F24">
            <v>1.7250585287715799E-3</v>
          </cell>
        </row>
        <row r="25">
          <cell r="A25" t="str">
            <v>Querétaro</v>
          </cell>
          <cell r="F25">
            <v>1.73076923076931E-3</v>
          </cell>
        </row>
        <row r="26">
          <cell r="A26" t="str">
            <v>Puebla</v>
          </cell>
          <cell r="F26">
            <v>1.7761989342806E-3</v>
          </cell>
        </row>
        <row r="27">
          <cell r="A27" t="str">
            <v>Jalisco</v>
          </cell>
          <cell r="F27">
            <v>1.89722352557165E-3</v>
          </cell>
        </row>
        <row r="28">
          <cell r="A28" t="str">
            <v>Guanajuato</v>
          </cell>
          <cell r="F28">
            <v>1.9245251443393799E-3</v>
          </cell>
        </row>
        <row r="29">
          <cell r="A29" t="str">
            <v>Chiapas</v>
          </cell>
          <cell r="F29">
            <v>2.43123089747144E-3</v>
          </cell>
        </row>
        <row r="30">
          <cell r="A30" t="str">
            <v>Baja California</v>
          </cell>
          <cell r="F30">
            <v>2.5325086446208499E-3</v>
          </cell>
        </row>
        <row r="31">
          <cell r="A31" t="str">
            <v>Chihuahua</v>
          </cell>
          <cell r="F31">
            <v>3.4435088601232301E-3</v>
          </cell>
        </row>
        <row r="32">
          <cell r="A32" t="str">
            <v>Zacatecas</v>
          </cell>
          <cell r="F32">
            <v>4.6098685333788598E-3</v>
          </cell>
        </row>
        <row r="33">
          <cell r="A33" t="str">
            <v>Oaxaca</v>
          </cell>
          <cell r="F33">
            <v>5.0676898573807101E-3</v>
          </cell>
        </row>
        <row r="34">
          <cell r="A34" t="str">
            <v>Morelos</v>
          </cell>
          <cell r="F34">
            <v>5.4103545863160001E-3</v>
          </cell>
        </row>
        <row r="35">
          <cell r="A35" t="str">
            <v>Baja California Sur</v>
          </cell>
          <cell r="F35">
            <v>5.8304443744090504E-3</v>
          </cell>
        </row>
        <row r="36">
          <cell r="A36" t="str">
            <v>Nayarit</v>
          </cell>
          <cell r="F36">
            <v>6.2204724409449198E-3</v>
          </cell>
        </row>
        <row r="37">
          <cell r="A37" t="str">
            <v>Durango</v>
          </cell>
          <cell r="F37">
            <v>6.5135172993415801E-3</v>
          </cell>
        </row>
        <row r="38">
          <cell r="A38" t="str">
            <v>Tabasco</v>
          </cell>
          <cell r="F38">
            <v>7.9165502468101501E-3</v>
          </cell>
        </row>
        <row r="39">
          <cell r="A39" t="str">
            <v>Tlaxcala</v>
          </cell>
          <cell r="F39">
            <v>1.3078274448565399E-2</v>
          </cell>
        </row>
      </sheetData>
      <sheetData sheetId="4">
        <row r="7">
          <cell r="A7" t="str">
            <v>Guanajuato</v>
          </cell>
          <cell r="F7">
            <v>-1011</v>
          </cell>
        </row>
        <row r="8">
          <cell r="A8" t="str">
            <v>Veracruz</v>
          </cell>
          <cell r="F8">
            <v>-778</v>
          </cell>
        </row>
        <row r="9">
          <cell r="A9" t="str">
            <v>Sonora</v>
          </cell>
          <cell r="F9">
            <v>-648</v>
          </cell>
        </row>
        <row r="10">
          <cell r="A10" t="str">
            <v>Coahuila</v>
          </cell>
          <cell r="F10">
            <v>-380</v>
          </cell>
        </row>
        <row r="11">
          <cell r="A11" t="str">
            <v>Quintana Roo</v>
          </cell>
          <cell r="F11">
            <v>-288</v>
          </cell>
        </row>
        <row r="12">
          <cell r="A12" t="str">
            <v>Yucatán</v>
          </cell>
          <cell r="F12">
            <v>-265</v>
          </cell>
        </row>
        <row r="13">
          <cell r="A13" t="str">
            <v>Campeche</v>
          </cell>
          <cell r="F13">
            <v>-222</v>
          </cell>
        </row>
        <row r="14">
          <cell r="A14" t="str">
            <v>Zacatecas</v>
          </cell>
          <cell r="F14">
            <v>-216</v>
          </cell>
        </row>
        <row r="15">
          <cell r="A15" t="str">
            <v>Guerrero</v>
          </cell>
          <cell r="F15">
            <v>-211</v>
          </cell>
        </row>
        <row r="16">
          <cell r="A16" t="str">
            <v>Morelos</v>
          </cell>
          <cell r="F16">
            <v>-196</v>
          </cell>
        </row>
        <row r="17">
          <cell r="A17" t="str">
            <v>Hidalgo</v>
          </cell>
          <cell r="F17">
            <v>-192</v>
          </cell>
        </row>
        <row r="18">
          <cell r="A18" t="str">
            <v>Baja California</v>
          </cell>
          <cell r="F18">
            <v>-155</v>
          </cell>
        </row>
        <row r="19">
          <cell r="A19" t="str">
            <v>Oaxaca</v>
          </cell>
          <cell r="F19">
            <v>-141</v>
          </cell>
        </row>
        <row r="20">
          <cell r="A20" t="str">
            <v>Tamaulipas</v>
          </cell>
          <cell r="F20">
            <v>-126</v>
          </cell>
        </row>
        <row r="21">
          <cell r="A21" t="str">
            <v>Puebla</v>
          </cell>
          <cell r="F21">
            <v>-111</v>
          </cell>
        </row>
        <row r="22">
          <cell r="A22" t="str">
            <v>Aguascalientes</v>
          </cell>
          <cell r="F22">
            <v>-98</v>
          </cell>
        </row>
        <row r="23">
          <cell r="A23" t="str">
            <v>San Luis Potosí</v>
          </cell>
          <cell r="F23">
            <v>-89</v>
          </cell>
        </row>
        <row r="24">
          <cell r="A24" t="str">
            <v>Chiapas</v>
          </cell>
          <cell r="F24">
            <v>-63</v>
          </cell>
        </row>
        <row r="25">
          <cell r="A25" t="str">
            <v>Tlaxcala</v>
          </cell>
          <cell r="F25">
            <v>-41</v>
          </cell>
        </row>
        <row r="26">
          <cell r="A26" t="str">
            <v>Baja California Sur</v>
          </cell>
          <cell r="F26">
            <v>28</v>
          </cell>
        </row>
        <row r="27">
          <cell r="A27" t="str">
            <v>Nayarit</v>
          </cell>
          <cell r="F27">
            <v>34</v>
          </cell>
        </row>
        <row r="28">
          <cell r="A28" t="str">
            <v>Sinaloa</v>
          </cell>
          <cell r="F28">
            <v>61</v>
          </cell>
        </row>
        <row r="29">
          <cell r="A29" t="str">
            <v>Durango</v>
          </cell>
          <cell r="F29">
            <v>97</v>
          </cell>
        </row>
        <row r="30">
          <cell r="A30" t="str">
            <v>Tabasco</v>
          </cell>
          <cell r="F30">
            <v>159</v>
          </cell>
        </row>
        <row r="31">
          <cell r="A31" t="str">
            <v>Chihuahua</v>
          </cell>
          <cell r="F31">
            <v>176</v>
          </cell>
        </row>
        <row r="32">
          <cell r="A32" t="str">
            <v>Michoacán</v>
          </cell>
          <cell r="F32">
            <v>189</v>
          </cell>
        </row>
        <row r="33">
          <cell r="A33" t="str">
            <v>Colima</v>
          </cell>
          <cell r="F33">
            <v>237</v>
          </cell>
        </row>
        <row r="34">
          <cell r="A34" t="str">
            <v>Querétaro</v>
          </cell>
          <cell r="F34">
            <v>406</v>
          </cell>
        </row>
        <row r="35">
          <cell r="A35" t="str">
            <v>Estado de México</v>
          </cell>
          <cell r="F35">
            <v>623</v>
          </cell>
        </row>
        <row r="36">
          <cell r="A36" t="str">
            <v>Ciudad de México</v>
          </cell>
          <cell r="F36">
            <v>899</v>
          </cell>
        </row>
        <row r="37">
          <cell r="A37" t="str">
            <v>Jalisco</v>
          </cell>
          <cell r="F37">
            <v>1075</v>
          </cell>
        </row>
        <row r="38">
          <cell r="A38" t="str">
            <v>Nuevo León</v>
          </cell>
          <cell r="F38">
            <v>1101</v>
          </cell>
        </row>
      </sheetData>
      <sheetData sheetId="5" refreshError="1"/>
      <sheetData sheetId="6">
        <row r="7">
          <cell r="A7" t="str">
            <v>Guanajuato</v>
          </cell>
          <cell r="F7">
            <v>-678</v>
          </cell>
        </row>
        <row r="8">
          <cell r="A8" t="str">
            <v>Veracruz</v>
          </cell>
          <cell r="F8">
            <v>-569</v>
          </cell>
        </row>
        <row r="9">
          <cell r="A9" t="str">
            <v>Sonora</v>
          </cell>
          <cell r="F9">
            <v>-417</v>
          </cell>
        </row>
        <row r="10">
          <cell r="A10" t="str">
            <v>Yucatán</v>
          </cell>
          <cell r="F10">
            <v>-327</v>
          </cell>
        </row>
        <row r="11">
          <cell r="A11" t="str">
            <v>Quintana Roo</v>
          </cell>
          <cell r="F11">
            <v>-300</v>
          </cell>
        </row>
        <row r="12">
          <cell r="A12" t="str">
            <v>Coahuila</v>
          </cell>
          <cell r="F12">
            <v>-257</v>
          </cell>
        </row>
        <row r="13">
          <cell r="A13" t="str">
            <v>Hidalgo</v>
          </cell>
          <cell r="F13">
            <v>-183</v>
          </cell>
        </row>
        <row r="14">
          <cell r="A14" t="str">
            <v>Zacatecas</v>
          </cell>
          <cell r="F14">
            <v>-152</v>
          </cell>
        </row>
        <row r="15">
          <cell r="A15" t="str">
            <v>Oaxaca</v>
          </cell>
          <cell r="F15">
            <v>-151</v>
          </cell>
        </row>
        <row r="16">
          <cell r="A16" t="str">
            <v>Campeche</v>
          </cell>
          <cell r="F16">
            <v>-143</v>
          </cell>
        </row>
        <row r="17">
          <cell r="A17" t="str">
            <v>Guerrero</v>
          </cell>
          <cell r="F17">
            <v>-137</v>
          </cell>
        </row>
        <row r="18">
          <cell r="A18" t="str">
            <v>Morelos</v>
          </cell>
          <cell r="F18">
            <v>-137</v>
          </cell>
        </row>
        <row r="19">
          <cell r="A19" t="str">
            <v>Tamaulipas</v>
          </cell>
          <cell r="F19">
            <v>-119</v>
          </cell>
        </row>
        <row r="20">
          <cell r="A20" t="str">
            <v>San Luis Potosí</v>
          </cell>
          <cell r="F20">
            <v>-97</v>
          </cell>
        </row>
        <row r="21">
          <cell r="A21" t="str">
            <v>Puebla</v>
          </cell>
          <cell r="F21">
            <v>-79</v>
          </cell>
        </row>
        <row r="22">
          <cell r="A22" t="str">
            <v>Aguascalientes</v>
          </cell>
          <cell r="F22">
            <v>-69</v>
          </cell>
        </row>
        <row r="23">
          <cell r="A23" t="str">
            <v>Tlaxcala</v>
          </cell>
          <cell r="F23">
            <v>-42</v>
          </cell>
        </row>
        <row r="24">
          <cell r="A24" t="str">
            <v>Baja California</v>
          </cell>
          <cell r="F24">
            <v>-23</v>
          </cell>
        </row>
        <row r="25">
          <cell r="A25" t="str">
            <v>Sinaloa</v>
          </cell>
          <cell r="F25">
            <v>-19</v>
          </cell>
        </row>
        <row r="26">
          <cell r="A26" t="str">
            <v>Chiapas</v>
          </cell>
          <cell r="F26">
            <v>13</v>
          </cell>
        </row>
        <row r="27">
          <cell r="A27" t="str">
            <v>Nayarit</v>
          </cell>
          <cell r="F27">
            <v>36</v>
          </cell>
        </row>
        <row r="28">
          <cell r="A28" t="str">
            <v>Baja California Sur</v>
          </cell>
          <cell r="F28">
            <v>48</v>
          </cell>
        </row>
        <row r="29">
          <cell r="A29" t="str">
            <v>Michoacán</v>
          </cell>
          <cell r="F29">
            <v>90</v>
          </cell>
        </row>
        <row r="30">
          <cell r="A30" t="str">
            <v>Durango</v>
          </cell>
          <cell r="F30">
            <v>193</v>
          </cell>
        </row>
        <row r="31">
          <cell r="A31" t="str">
            <v>Chihuahua</v>
          </cell>
          <cell r="F31">
            <v>194</v>
          </cell>
        </row>
        <row r="32">
          <cell r="A32" t="str">
            <v>Tabasco</v>
          </cell>
          <cell r="F32">
            <v>215</v>
          </cell>
        </row>
        <row r="33">
          <cell r="A33" t="str">
            <v>Colima</v>
          </cell>
          <cell r="F33">
            <v>216</v>
          </cell>
        </row>
        <row r="34">
          <cell r="A34" t="str">
            <v>Querétaro</v>
          </cell>
          <cell r="F34">
            <v>382</v>
          </cell>
        </row>
        <row r="35">
          <cell r="A35" t="str">
            <v>Estado de México</v>
          </cell>
          <cell r="F35">
            <v>766</v>
          </cell>
        </row>
        <row r="36">
          <cell r="A36" t="str">
            <v>Jalisco</v>
          </cell>
          <cell r="F36">
            <v>834</v>
          </cell>
        </row>
        <row r="37">
          <cell r="A37" t="str">
            <v>Ciudad de México</v>
          </cell>
          <cell r="F37">
            <v>932</v>
          </cell>
        </row>
        <row r="38">
          <cell r="A38" t="str">
            <v>Nuevo León</v>
          </cell>
          <cell r="F38">
            <v>1087</v>
          </cell>
        </row>
      </sheetData>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HIS"/>
      <sheetName val="VAR"/>
      <sheetName val="RANKDIS"/>
      <sheetName val="RANKVPP"/>
      <sheetName val="RANKPME"/>
      <sheetName val="Texto"/>
    </sheetNames>
    <sheetDataSet>
      <sheetData sheetId="0">
        <row r="6">
          <cell r="A6" t="str">
            <v>2006/09</v>
          </cell>
          <cell r="B6">
            <v>2711</v>
          </cell>
        </row>
        <row r="7">
          <cell r="A7" t="str">
            <v>2007/09</v>
          </cell>
          <cell r="B7">
            <v>2809</v>
          </cell>
        </row>
        <row r="8">
          <cell r="A8" t="str">
            <v>2008/09</v>
          </cell>
          <cell r="B8">
            <v>2540</v>
          </cell>
        </row>
        <row r="9">
          <cell r="A9" t="str">
            <v>2009/09</v>
          </cell>
          <cell r="B9">
            <v>2156</v>
          </cell>
        </row>
        <row r="10">
          <cell r="A10" t="str">
            <v>2010/09</v>
          </cell>
          <cell r="B10">
            <v>2565</v>
          </cell>
        </row>
        <row r="11">
          <cell r="A11" t="str">
            <v>2011/09</v>
          </cell>
          <cell r="B11">
            <v>2730</v>
          </cell>
        </row>
        <row r="12">
          <cell r="A12" t="str">
            <v>2012/09</v>
          </cell>
          <cell r="B12">
            <v>2623</v>
          </cell>
        </row>
        <row r="13">
          <cell r="A13" t="str">
            <v>2013/09</v>
          </cell>
          <cell r="B13">
            <v>2492</v>
          </cell>
        </row>
        <row r="14">
          <cell r="A14" t="str">
            <v>2014/09</v>
          </cell>
          <cell r="B14">
            <v>2003</v>
          </cell>
        </row>
        <row r="15">
          <cell r="A15" t="str">
            <v>2015/09</v>
          </cell>
          <cell r="B15">
            <v>3073</v>
          </cell>
        </row>
        <row r="16">
          <cell r="A16" t="str">
            <v>2016/09</v>
          </cell>
          <cell r="B16">
            <v>2257</v>
          </cell>
        </row>
        <row r="17">
          <cell r="A17" t="str">
            <v>2017/09</v>
          </cell>
          <cell r="B17">
            <v>2139</v>
          </cell>
        </row>
        <row r="18">
          <cell r="A18" t="str">
            <v>2018/09</v>
          </cell>
          <cell r="B18">
            <v>1853</v>
          </cell>
        </row>
        <row r="19">
          <cell r="A19" t="str">
            <v>2019/09</v>
          </cell>
          <cell r="B19">
            <v>1869</v>
          </cell>
        </row>
        <row r="20">
          <cell r="A20" t="str">
            <v>2020/09</v>
          </cell>
          <cell r="B20">
            <v>1447</v>
          </cell>
        </row>
      </sheetData>
      <sheetData sheetId="1">
        <row r="5">
          <cell r="C5" t="str">
            <v>Valor de la producción</v>
          </cell>
          <cell r="D5" t="str">
            <v>Promedio</v>
          </cell>
        </row>
        <row r="6">
          <cell r="A6" t="str">
            <v>2013</v>
          </cell>
          <cell r="B6" t="str">
            <v>ENE</v>
          </cell>
          <cell r="C6">
            <v>1894</v>
          </cell>
          <cell r="D6">
            <v>2527</v>
          </cell>
        </row>
        <row r="7">
          <cell r="A7" t="str">
            <v/>
          </cell>
          <cell r="B7" t="str">
            <v>FEB</v>
          </cell>
          <cell r="C7">
            <v>2285</v>
          </cell>
          <cell r="D7">
            <v>2538</v>
          </cell>
        </row>
        <row r="8">
          <cell r="A8" t="str">
            <v/>
          </cell>
          <cell r="B8" t="str">
            <v>MAR</v>
          </cell>
          <cell r="C8">
            <v>1952</v>
          </cell>
          <cell r="D8">
            <v>2533</v>
          </cell>
        </row>
        <row r="9">
          <cell r="A9" t="str">
            <v/>
          </cell>
          <cell r="B9" t="str">
            <v>ABR</v>
          </cell>
          <cell r="C9">
            <v>2175</v>
          </cell>
          <cell r="D9">
            <v>2562</v>
          </cell>
        </row>
        <row r="10">
          <cell r="A10" t="str">
            <v/>
          </cell>
          <cell r="B10" t="str">
            <v>MAY</v>
          </cell>
          <cell r="C10">
            <v>2036</v>
          </cell>
          <cell r="D10">
            <v>2505</v>
          </cell>
        </row>
        <row r="11">
          <cell r="A11" t="str">
            <v/>
          </cell>
          <cell r="B11" t="str">
            <v>JUN</v>
          </cell>
          <cell r="C11">
            <v>2248</v>
          </cell>
          <cell r="D11">
            <v>2471</v>
          </cell>
        </row>
        <row r="12">
          <cell r="A12" t="str">
            <v/>
          </cell>
          <cell r="B12" t="str">
            <v>JUL</v>
          </cell>
          <cell r="C12">
            <v>2349</v>
          </cell>
          <cell r="D12">
            <v>2402</v>
          </cell>
        </row>
        <row r="13">
          <cell r="A13" t="str">
            <v/>
          </cell>
          <cell r="B13" t="str">
            <v>AGO</v>
          </cell>
          <cell r="C13">
            <v>2738</v>
          </cell>
          <cell r="D13">
            <v>2367</v>
          </cell>
        </row>
        <row r="14">
          <cell r="A14" t="str">
            <v/>
          </cell>
          <cell r="B14" t="str">
            <v>SEP</v>
          </cell>
          <cell r="C14">
            <v>2492</v>
          </cell>
          <cell r="D14">
            <v>2356</v>
          </cell>
        </row>
        <row r="15">
          <cell r="A15" t="str">
            <v/>
          </cell>
          <cell r="B15" t="str">
            <v>OCT</v>
          </cell>
          <cell r="C15">
            <v>2368</v>
          </cell>
          <cell r="D15">
            <v>2336</v>
          </cell>
        </row>
        <row r="16">
          <cell r="A16" t="str">
            <v/>
          </cell>
          <cell r="B16" t="str">
            <v>NOV</v>
          </cell>
          <cell r="C16">
            <v>2485</v>
          </cell>
          <cell r="D16">
            <v>2311</v>
          </cell>
        </row>
        <row r="17">
          <cell r="A17" t="str">
            <v/>
          </cell>
          <cell r="B17" t="str">
            <v>DIC</v>
          </cell>
          <cell r="C17">
            <v>2407</v>
          </cell>
          <cell r="D17">
            <v>2286</v>
          </cell>
        </row>
        <row r="18">
          <cell r="A18" t="str">
            <v>2014</v>
          </cell>
          <cell r="B18" t="str">
            <v>ENE</v>
          </cell>
          <cell r="C18">
            <v>1574</v>
          </cell>
          <cell r="D18">
            <v>2259</v>
          </cell>
        </row>
        <row r="19">
          <cell r="A19" t="str">
            <v/>
          </cell>
          <cell r="B19" t="str">
            <v>FEB</v>
          </cell>
          <cell r="C19">
            <v>1679</v>
          </cell>
          <cell r="D19">
            <v>2209</v>
          </cell>
        </row>
        <row r="20">
          <cell r="A20" t="str">
            <v/>
          </cell>
          <cell r="B20" t="str">
            <v>MAR</v>
          </cell>
          <cell r="C20">
            <v>1650</v>
          </cell>
          <cell r="D20">
            <v>2183</v>
          </cell>
        </row>
        <row r="21">
          <cell r="A21" t="str">
            <v/>
          </cell>
          <cell r="B21" t="str">
            <v>ABR</v>
          </cell>
          <cell r="C21">
            <v>1610</v>
          </cell>
          <cell r="D21">
            <v>2136</v>
          </cell>
        </row>
        <row r="22">
          <cell r="A22" t="str">
            <v/>
          </cell>
          <cell r="B22" t="str">
            <v>MAY</v>
          </cell>
          <cell r="C22">
            <v>1984</v>
          </cell>
          <cell r="D22">
            <v>2132</v>
          </cell>
        </row>
        <row r="23">
          <cell r="A23" t="str">
            <v/>
          </cell>
          <cell r="B23" t="str">
            <v>JUN</v>
          </cell>
          <cell r="C23">
            <v>1978</v>
          </cell>
          <cell r="D23">
            <v>2110</v>
          </cell>
        </row>
        <row r="24">
          <cell r="A24" t="str">
            <v/>
          </cell>
          <cell r="B24" t="str">
            <v>JUL</v>
          </cell>
          <cell r="C24">
            <v>1690</v>
          </cell>
          <cell r="D24">
            <v>2055</v>
          </cell>
        </row>
        <row r="25">
          <cell r="A25" t="str">
            <v/>
          </cell>
          <cell r="B25" t="str">
            <v>AGO</v>
          </cell>
          <cell r="C25">
            <v>2010</v>
          </cell>
          <cell r="D25">
            <v>1994</v>
          </cell>
        </row>
        <row r="26">
          <cell r="A26" t="str">
            <v/>
          </cell>
          <cell r="B26" t="str">
            <v>SEP</v>
          </cell>
          <cell r="C26">
            <v>2003</v>
          </cell>
          <cell r="D26">
            <v>1953</v>
          </cell>
        </row>
        <row r="27">
          <cell r="A27" t="str">
            <v/>
          </cell>
          <cell r="B27" t="str">
            <v>OCT</v>
          </cell>
          <cell r="C27">
            <v>1929</v>
          </cell>
          <cell r="D27">
            <v>1917</v>
          </cell>
        </row>
        <row r="28">
          <cell r="A28" t="str">
            <v/>
          </cell>
          <cell r="B28" t="str">
            <v>NOV</v>
          </cell>
          <cell r="C28">
            <v>1942</v>
          </cell>
          <cell r="D28">
            <v>1871</v>
          </cell>
        </row>
        <row r="29">
          <cell r="A29" t="str">
            <v/>
          </cell>
          <cell r="B29" t="str">
            <v>DIC</v>
          </cell>
          <cell r="C29">
            <v>2322</v>
          </cell>
          <cell r="D29">
            <v>1864</v>
          </cell>
        </row>
        <row r="30">
          <cell r="A30" t="str">
            <v>2015</v>
          </cell>
          <cell r="B30" t="str">
            <v>ENE</v>
          </cell>
          <cell r="C30">
            <v>2209</v>
          </cell>
          <cell r="D30">
            <v>1917</v>
          </cell>
        </row>
        <row r="31">
          <cell r="A31" t="str">
            <v/>
          </cell>
          <cell r="B31" t="str">
            <v>FEB</v>
          </cell>
          <cell r="C31">
            <v>1868</v>
          </cell>
          <cell r="D31">
            <v>1933</v>
          </cell>
        </row>
        <row r="32">
          <cell r="A32" t="str">
            <v/>
          </cell>
          <cell r="B32" t="str">
            <v>MAR</v>
          </cell>
          <cell r="C32">
            <v>2666</v>
          </cell>
          <cell r="D32">
            <v>2018</v>
          </cell>
        </row>
        <row r="33">
          <cell r="A33" t="str">
            <v/>
          </cell>
          <cell r="B33" t="str">
            <v>ABR</v>
          </cell>
          <cell r="C33">
            <v>2330</v>
          </cell>
          <cell r="D33">
            <v>2078</v>
          </cell>
        </row>
        <row r="34">
          <cell r="A34" t="str">
            <v/>
          </cell>
          <cell r="B34" t="str">
            <v>MAY</v>
          </cell>
          <cell r="C34">
            <v>2616</v>
          </cell>
          <cell r="D34">
            <v>2130</v>
          </cell>
        </row>
        <row r="35">
          <cell r="A35" t="str">
            <v/>
          </cell>
          <cell r="B35" t="str">
            <v>JUN</v>
          </cell>
          <cell r="C35">
            <v>2318</v>
          </cell>
          <cell r="D35">
            <v>2159</v>
          </cell>
        </row>
        <row r="36">
          <cell r="A36" t="str">
            <v/>
          </cell>
          <cell r="B36" t="str">
            <v>JUL</v>
          </cell>
          <cell r="C36">
            <v>2121</v>
          </cell>
          <cell r="D36">
            <v>2195</v>
          </cell>
        </row>
        <row r="37">
          <cell r="A37" t="str">
            <v/>
          </cell>
          <cell r="B37" t="str">
            <v>AGO</v>
          </cell>
          <cell r="C37">
            <v>2911</v>
          </cell>
          <cell r="D37">
            <v>2270</v>
          </cell>
        </row>
        <row r="38">
          <cell r="A38" t="str">
            <v/>
          </cell>
          <cell r="B38" t="str">
            <v>SEP</v>
          </cell>
          <cell r="C38">
            <v>3073</v>
          </cell>
          <cell r="D38">
            <v>2359</v>
          </cell>
        </row>
        <row r="39">
          <cell r="A39" t="str">
            <v/>
          </cell>
          <cell r="B39" t="str">
            <v>OCT</v>
          </cell>
          <cell r="C39">
            <v>2490</v>
          </cell>
          <cell r="D39">
            <v>2406</v>
          </cell>
        </row>
        <row r="40">
          <cell r="A40" t="str">
            <v/>
          </cell>
          <cell r="B40" t="str">
            <v>NOV</v>
          </cell>
          <cell r="C40">
            <v>2202</v>
          </cell>
          <cell r="D40">
            <v>2427</v>
          </cell>
        </row>
        <row r="41">
          <cell r="A41" t="str">
            <v/>
          </cell>
          <cell r="B41" t="str">
            <v>DIC</v>
          </cell>
          <cell r="C41">
            <v>2032</v>
          </cell>
          <cell r="D41">
            <v>2403</v>
          </cell>
        </row>
        <row r="42">
          <cell r="A42" t="str">
            <v>2016</v>
          </cell>
          <cell r="B42" t="str">
            <v>ENE</v>
          </cell>
          <cell r="C42">
            <v>2582</v>
          </cell>
          <cell r="D42">
            <v>2434</v>
          </cell>
        </row>
        <row r="43">
          <cell r="A43" t="str">
            <v/>
          </cell>
          <cell r="B43" t="str">
            <v>FEB</v>
          </cell>
          <cell r="C43">
            <v>2683</v>
          </cell>
          <cell r="D43">
            <v>2502</v>
          </cell>
        </row>
        <row r="44">
          <cell r="A44" t="str">
            <v/>
          </cell>
          <cell r="B44" t="str">
            <v>MAR</v>
          </cell>
          <cell r="C44">
            <v>1919</v>
          </cell>
          <cell r="D44">
            <v>2440</v>
          </cell>
        </row>
        <row r="45">
          <cell r="A45" t="str">
            <v/>
          </cell>
          <cell r="B45" t="str">
            <v>ABR</v>
          </cell>
          <cell r="C45">
            <v>2240</v>
          </cell>
          <cell r="D45">
            <v>2432</v>
          </cell>
        </row>
        <row r="46">
          <cell r="A46" t="str">
            <v/>
          </cell>
          <cell r="B46" t="str">
            <v>MAY</v>
          </cell>
          <cell r="C46">
            <v>2186</v>
          </cell>
          <cell r="D46">
            <v>2397</v>
          </cell>
        </row>
        <row r="47">
          <cell r="A47" t="str">
            <v/>
          </cell>
          <cell r="B47" t="str">
            <v>JUN</v>
          </cell>
          <cell r="C47">
            <v>2147</v>
          </cell>
          <cell r="D47">
            <v>2382</v>
          </cell>
        </row>
        <row r="48">
          <cell r="A48" t="str">
            <v/>
          </cell>
          <cell r="B48" t="str">
            <v>JUL</v>
          </cell>
          <cell r="C48">
            <v>2085</v>
          </cell>
          <cell r="D48">
            <v>2379</v>
          </cell>
        </row>
        <row r="49">
          <cell r="A49" t="str">
            <v/>
          </cell>
          <cell r="B49" t="str">
            <v>AGO</v>
          </cell>
          <cell r="C49">
            <v>2495</v>
          </cell>
          <cell r="D49">
            <v>2345</v>
          </cell>
        </row>
        <row r="50">
          <cell r="A50" t="str">
            <v/>
          </cell>
          <cell r="B50" t="str">
            <v>SEP</v>
          </cell>
          <cell r="C50">
            <v>2257</v>
          </cell>
          <cell r="D50">
            <v>2277</v>
          </cell>
        </row>
        <row r="51">
          <cell r="A51" t="str">
            <v/>
          </cell>
          <cell r="B51" t="str">
            <v>OCT</v>
          </cell>
          <cell r="C51">
            <v>2399</v>
          </cell>
          <cell r="D51">
            <v>2269</v>
          </cell>
        </row>
        <row r="52">
          <cell r="A52" t="str">
            <v/>
          </cell>
          <cell r="B52" t="str">
            <v>NOV</v>
          </cell>
          <cell r="C52">
            <v>2525</v>
          </cell>
          <cell r="D52">
            <v>2296</v>
          </cell>
        </row>
        <row r="53">
          <cell r="A53" t="str">
            <v/>
          </cell>
          <cell r="B53" t="str">
            <v>DIC</v>
          </cell>
          <cell r="C53">
            <v>2284</v>
          </cell>
          <cell r="D53">
            <v>2317</v>
          </cell>
        </row>
        <row r="54">
          <cell r="A54" t="str">
            <v>2017</v>
          </cell>
          <cell r="B54" t="str">
            <v>ENE</v>
          </cell>
          <cell r="C54">
            <v>1934</v>
          </cell>
          <cell r="D54">
            <v>2263</v>
          </cell>
        </row>
        <row r="55">
          <cell r="A55" t="str">
            <v/>
          </cell>
          <cell r="B55" t="str">
            <v>FEB</v>
          </cell>
          <cell r="C55">
            <v>2184</v>
          </cell>
          <cell r="D55">
            <v>2221</v>
          </cell>
        </row>
        <row r="56">
          <cell r="A56" t="str">
            <v/>
          </cell>
          <cell r="B56" t="str">
            <v>MAR</v>
          </cell>
          <cell r="C56">
            <v>2230</v>
          </cell>
          <cell r="D56">
            <v>2247</v>
          </cell>
        </row>
        <row r="57">
          <cell r="A57" t="str">
            <v/>
          </cell>
          <cell r="B57" t="str">
            <v>ABR</v>
          </cell>
          <cell r="C57">
            <v>2506</v>
          </cell>
          <cell r="D57">
            <v>2269</v>
          </cell>
        </row>
        <row r="58">
          <cell r="A58" t="str">
            <v/>
          </cell>
          <cell r="B58" t="str">
            <v>MAY</v>
          </cell>
          <cell r="C58">
            <v>2653</v>
          </cell>
          <cell r="D58">
            <v>2308</v>
          </cell>
        </row>
        <row r="59">
          <cell r="A59" t="str">
            <v/>
          </cell>
          <cell r="B59" t="str">
            <v>JUN</v>
          </cell>
          <cell r="C59">
            <v>2856</v>
          </cell>
          <cell r="D59">
            <v>2367</v>
          </cell>
        </row>
        <row r="60">
          <cell r="A60" t="str">
            <v/>
          </cell>
          <cell r="B60" t="str">
            <v>JUL</v>
          </cell>
          <cell r="C60">
            <v>2113</v>
          </cell>
          <cell r="D60">
            <v>2370</v>
          </cell>
        </row>
        <row r="61">
          <cell r="A61" t="str">
            <v/>
          </cell>
          <cell r="B61" t="str">
            <v>AGO</v>
          </cell>
          <cell r="C61">
            <v>2341</v>
          </cell>
          <cell r="D61">
            <v>2357</v>
          </cell>
        </row>
        <row r="62">
          <cell r="A62" t="str">
            <v/>
          </cell>
          <cell r="B62" t="str">
            <v>SEP</v>
          </cell>
          <cell r="C62">
            <v>2139</v>
          </cell>
          <cell r="D62">
            <v>2347</v>
          </cell>
        </row>
        <row r="63">
          <cell r="A63" t="str">
            <v/>
          </cell>
          <cell r="B63" t="str">
            <v>OCT</v>
          </cell>
          <cell r="C63">
            <v>2328</v>
          </cell>
          <cell r="D63">
            <v>2341</v>
          </cell>
        </row>
        <row r="64">
          <cell r="A64" t="str">
            <v/>
          </cell>
          <cell r="B64" t="str">
            <v>NOV</v>
          </cell>
          <cell r="C64">
            <v>2188</v>
          </cell>
          <cell r="D64">
            <v>2313</v>
          </cell>
        </row>
        <row r="65">
          <cell r="A65" t="str">
            <v/>
          </cell>
          <cell r="B65" t="str">
            <v>DIC</v>
          </cell>
          <cell r="C65">
            <v>2739</v>
          </cell>
          <cell r="D65">
            <v>2351</v>
          </cell>
        </row>
        <row r="66">
          <cell r="A66" t="str">
            <v>2018</v>
          </cell>
          <cell r="B66" t="str">
            <v>ENE</v>
          </cell>
          <cell r="C66">
            <v>1943</v>
          </cell>
          <cell r="D66">
            <v>2352</v>
          </cell>
        </row>
        <row r="67">
          <cell r="A67" t="str">
            <v/>
          </cell>
          <cell r="B67" t="str">
            <v>FEB</v>
          </cell>
          <cell r="C67">
            <v>1833</v>
          </cell>
          <cell r="D67">
            <v>2323</v>
          </cell>
        </row>
        <row r="68">
          <cell r="A68" t="str">
            <v/>
          </cell>
          <cell r="B68" t="str">
            <v>MAR</v>
          </cell>
          <cell r="C68">
            <v>1993</v>
          </cell>
          <cell r="D68">
            <v>2303</v>
          </cell>
        </row>
        <row r="69">
          <cell r="A69" t="str">
            <v/>
          </cell>
          <cell r="B69" t="str">
            <v>ABR</v>
          </cell>
          <cell r="C69">
            <v>2020</v>
          </cell>
          <cell r="D69">
            <v>2262</v>
          </cell>
        </row>
        <row r="70">
          <cell r="A70" t="str">
            <v/>
          </cell>
          <cell r="B70" t="str">
            <v>MAY</v>
          </cell>
          <cell r="C70">
            <v>2542</v>
          </cell>
          <cell r="D70">
            <v>2253</v>
          </cell>
        </row>
        <row r="71">
          <cell r="A71" t="str">
            <v/>
          </cell>
          <cell r="B71" t="str">
            <v>JUN</v>
          </cell>
          <cell r="C71">
            <v>2100</v>
          </cell>
          <cell r="D71">
            <v>2190</v>
          </cell>
        </row>
        <row r="72">
          <cell r="A72" t="str">
            <v/>
          </cell>
          <cell r="B72" t="str">
            <v>JUL</v>
          </cell>
          <cell r="C72">
            <v>2384</v>
          </cell>
          <cell r="D72">
            <v>2213</v>
          </cell>
        </row>
        <row r="73">
          <cell r="A73" t="str">
            <v/>
          </cell>
          <cell r="B73" t="str">
            <v>AGO</v>
          </cell>
          <cell r="C73">
            <v>2818</v>
          </cell>
          <cell r="D73">
            <v>2252</v>
          </cell>
        </row>
        <row r="74">
          <cell r="A74" t="str">
            <v/>
          </cell>
          <cell r="B74" t="str">
            <v>SEP</v>
          </cell>
          <cell r="C74">
            <v>1853</v>
          </cell>
          <cell r="D74">
            <v>2229</v>
          </cell>
        </row>
        <row r="75">
          <cell r="A75" t="str">
            <v/>
          </cell>
          <cell r="B75" t="str">
            <v>OCT</v>
          </cell>
          <cell r="C75">
            <v>2259</v>
          </cell>
          <cell r="D75">
            <v>2223</v>
          </cell>
        </row>
        <row r="76">
          <cell r="A76" t="str">
            <v/>
          </cell>
          <cell r="B76" t="str">
            <v>NOV</v>
          </cell>
          <cell r="C76">
            <v>1720</v>
          </cell>
          <cell r="D76">
            <v>2184</v>
          </cell>
        </row>
        <row r="77">
          <cell r="A77" t="str">
            <v/>
          </cell>
          <cell r="B77" t="str">
            <v>DIC</v>
          </cell>
          <cell r="C77">
            <v>2790</v>
          </cell>
          <cell r="D77">
            <v>2188</v>
          </cell>
        </row>
        <row r="78">
          <cell r="A78" t="str">
            <v>2019</v>
          </cell>
          <cell r="B78" t="str">
            <v>ENE</v>
          </cell>
          <cell r="C78">
            <v>1769</v>
          </cell>
          <cell r="D78">
            <v>2173</v>
          </cell>
        </row>
        <row r="79">
          <cell r="A79" t="str">
            <v/>
          </cell>
          <cell r="B79" t="str">
            <v>FEB</v>
          </cell>
          <cell r="C79">
            <v>1743</v>
          </cell>
          <cell r="D79">
            <v>2166</v>
          </cell>
        </row>
        <row r="80">
          <cell r="A80" t="str">
            <v/>
          </cell>
          <cell r="B80" t="str">
            <v>MAR</v>
          </cell>
          <cell r="C80">
            <v>1987</v>
          </cell>
          <cell r="D80">
            <v>2165</v>
          </cell>
        </row>
        <row r="81">
          <cell r="A81" t="str">
            <v/>
          </cell>
          <cell r="B81" t="str">
            <v>ABR</v>
          </cell>
          <cell r="C81">
            <v>1734</v>
          </cell>
          <cell r="D81">
            <v>2142</v>
          </cell>
        </row>
        <row r="82">
          <cell r="A82" t="str">
            <v/>
          </cell>
          <cell r="B82" t="str">
            <v>MAY</v>
          </cell>
          <cell r="C82">
            <v>1799</v>
          </cell>
          <cell r="D82">
            <v>2080</v>
          </cell>
        </row>
        <row r="83">
          <cell r="A83" t="str">
            <v/>
          </cell>
          <cell r="B83" t="str">
            <v>JUN</v>
          </cell>
          <cell r="C83">
            <v>1781</v>
          </cell>
          <cell r="D83">
            <v>2053</v>
          </cell>
        </row>
        <row r="84">
          <cell r="A84" t="str">
            <v/>
          </cell>
          <cell r="B84" t="str">
            <v>JUL</v>
          </cell>
          <cell r="C84">
            <v>1765</v>
          </cell>
          <cell r="D84">
            <v>2001</v>
          </cell>
        </row>
        <row r="85">
          <cell r="A85" t="str">
            <v/>
          </cell>
          <cell r="B85" t="str">
            <v>AGO</v>
          </cell>
          <cell r="C85">
            <v>1884</v>
          </cell>
          <cell r="D85">
            <v>1923</v>
          </cell>
        </row>
        <row r="86">
          <cell r="A86" t="str">
            <v/>
          </cell>
          <cell r="B86" t="str">
            <v>SEP</v>
          </cell>
          <cell r="C86">
            <v>1869</v>
          </cell>
          <cell r="D86">
            <v>1925</v>
          </cell>
        </row>
        <row r="87">
          <cell r="A87" t="str">
            <v/>
          </cell>
          <cell r="B87" t="str">
            <v>OCT</v>
          </cell>
          <cell r="C87">
            <v>1951</v>
          </cell>
          <cell r="D87">
            <v>1899</v>
          </cell>
        </row>
        <row r="88">
          <cell r="A88" t="str">
            <v/>
          </cell>
          <cell r="B88" t="str">
            <v>NOV</v>
          </cell>
          <cell r="C88">
            <v>1916</v>
          </cell>
          <cell r="D88">
            <v>1915</v>
          </cell>
        </row>
        <row r="89">
          <cell r="A89" t="str">
            <v/>
          </cell>
          <cell r="B89" t="str">
            <v>DIC</v>
          </cell>
          <cell r="C89">
            <v>1925</v>
          </cell>
          <cell r="D89">
            <v>1843</v>
          </cell>
        </row>
        <row r="90">
          <cell r="A90" t="str">
            <v>2020</v>
          </cell>
          <cell r="B90" t="str">
            <v>ENE</v>
          </cell>
          <cell r="C90">
            <v>1566</v>
          </cell>
          <cell r="D90">
            <v>1827</v>
          </cell>
        </row>
        <row r="91">
          <cell r="A91" t="str">
            <v/>
          </cell>
          <cell r="B91" t="str">
            <v>FEB</v>
          </cell>
          <cell r="C91">
            <v>1674</v>
          </cell>
          <cell r="D91">
            <v>1821</v>
          </cell>
        </row>
        <row r="92">
          <cell r="A92" t="str">
            <v/>
          </cell>
          <cell r="B92" t="str">
            <v>MAR</v>
          </cell>
          <cell r="C92">
            <v>1588</v>
          </cell>
          <cell r="D92">
            <v>1788</v>
          </cell>
        </row>
        <row r="93">
          <cell r="A93" t="str">
            <v/>
          </cell>
          <cell r="B93" t="str">
            <v>ABR</v>
          </cell>
          <cell r="C93">
            <v>1271</v>
          </cell>
          <cell r="D93">
            <v>1749</v>
          </cell>
        </row>
        <row r="94">
          <cell r="A94" t="str">
            <v/>
          </cell>
          <cell r="B94" t="str">
            <v>MAY</v>
          </cell>
          <cell r="C94">
            <v>1225</v>
          </cell>
          <cell r="D94">
            <v>1701</v>
          </cell>
        </row>
        <row r="95">
          <cell r="A95" t="str">
            <v/>
          </cell>
          <cell r="B95" t="str">
            <v>JUN</v>
          </cell>
          <cell r="C95">
            <v>1299</v>
          </cell>
          <cell r="D95">
            <v>1661</v>
          </cell>
        </row>
        <row r="96">
          <cell r="A96" t="str">
            <v/>
          </cell>
          <cell r="B96" t="str">
            <v>JUL</v>
          </cell>
          <cell r="C96">
            <v>1300</v>
          </cell>
          <cell r="D96">
            <v>1622</v>
          </cell>
        </row>
        <row r="97">
          <cell r="A97" t="str">
            <v/>
          </cell>
          <cell r="B97" t="str">
            <v>AGO</v>
          </cell>
          <cell r="C97">
            <v>1292</v>
          </cell>
          <cell r="D97">
            <v>1573</v>
          </cell>
        </row>
        <row r="98">
          <cell r="A98" t="str">
            <v/>
          </cell>
          <cell r="B98" t="str">
            <v>SEP</v>
          </cell>
          <cell r="C98">
            <v>1447</v>
          </cell>
          <cell r="D98">
            <v>1538</v>
          </cell>
        </row>
      </sheetData>
      <sheetData sheetId="2">
        <row r="5">
          <cell r="C5" t="str">
            <v>Variación</v>
          </cell>
          <cell r="D5" t="str">
            <v>Variación Promedio</v>
          </cell>
        </row>
        <row r="6">
          <cell r="A6" t="str">
            <v>2013</v>
          </cell>
          <cell r="B6" t="str">
            <v>ENE</v>
          </cell>
          <cell r="C6">
            <v>-0.5</v>
          </cell>
          <cell r="D6">
            <v>3</v>
          </cell>
        </row>
        <row r="7">
          <cell r="A7" t="str">
            <v/>
          </cell>
          <cell r="B7" t="str">
            <v>FEB</v>
          </cell>
          <cell r="C7">
            <v>1.6</v>
          </cell>
          <cell r="D7">
            <v>2.4</v>
          </cell>
        </row>
        <row r="8">
          <cell r="A8" t="str">
            <v/>
          </cell>
          <cell r="B8" t="str">
            <v>MAR</v>
          </cell>
          <cell r="C8">
            <v>2</v>
          </cell>
          <cell r="D8">
            <v>2</v>
          </cell>
        </row>
        <row r="9">
          <cell r="A9" t="str">
            <v/>
          </cell>
          <cell r="B9" t="str">
            <v>ABR</v>
          </cell>
          <cell r="C9">
            <v>5.4</v>
          </cell>
          <cell r="D9">
            <v>2.1</v>
          </cell>
        </row>
        <row r="10">
          <cell r="A10" t="str">
            <v/>
          </cell>
          <cell r="B10" t="str">
            <v>MAY</v>
          </cell>
          <cell r="C10">
            <v>2.1</v>
          </cell>
          <cell r="D10">
            <v>1.9</v>
          </cell>
        </row>
        <row r="11">
          <cell r="A11" t="str">
            <v/>
          </cell>
          <cell r="B11" t="str">
            <v>JUN</v>
          </cell>
          <cell r="C11">
            <v>0.4</v>
          </cell>
          <cell r="D11">
            <v>1.6</v>
          </cell>
        </row>
        <row r="12">
          <cell r="A12" t="str">
            <v/>
          </cell>
          <cell r="B12" t="str">
            <v>JUL</v>
          </cell>
          <cell r="C12">
            <v>-3.7</v>
          </cell>
          <cell r="D12">
            <v>1.1000000000000001</v>
          </cell>
        </row>
        <row r="13">
          <cell r="A13" t="str">
            <v/>
          </cell>
          <cell r="B13" t="str">
            <v>AGO</v>
          </cell>
          <cell r="C13">
            <v>-7.2</v>
          </cell>
          <cell r="D13">
            <v>0.3</v>
          </cell>
        </row>
        <row r="14">
          <cell r="A14" t="str">
            <v/>
          </cell>
          <cell r="B14" t="str">
            <v>SEP</v>
          </cell>
          <cell r="C14">
            <v>-7.3</v>
          </cell>
          <cell r="D14">
            <v>-0.5</v>
          </cell>
        </row>
        <row r="15">
          <cell r="A15" t="str">
            <v/>
          </cell>
          <cell r="B15" t="str">
            <v>OCT</v>
          </cell>
          <cell r="C15">
            <v>-8</v>
          </cell>
          <cell r="D15">
            <v>-1.3</v>
          </cell>
        </row>
        <row r="16">
          <cell r="A16" t="str">
            <v/>
          </cell>
          <cell r="B16" t="str">
            <v>NOV</v>
          </cell>
          <cell r="C16">
            <v>-8.9</v>
          </cell>
          <cell r="D16">
            <v>-2</v>
          </cell>
        </row>
        <row r="17">
          <cell r="A17" t="str">
            <v/>
          </cell>
          <cell r="B17" t="str">
            <v>DIC</v>
          </cell>
          <cell r="C17">
            <v>-10.3</v>
          </cell>
          <cell r="D17">
            <v>-2.9</v>
          </cell>
        </row>
        <row r="18">
          <cell r="A18" t="str">
            <v>2014</v>
          </cell>
          <cell r="B18" t="str">
            <v>ENE</v>
          </cell>
          <cell r="C18">
            <v>-10.6</v>
          </cell>
          <cell r="D18">
            <v>-3.7</v>
          </cell>
        </row>
        <row r="19">
          <cell r="A19" t="str">
            <v/>
          </cell>
          <cell r="B19" t="str">
            <v>FEB</v>
          </cell>
          <cell r="C19">
            <v>-13</v>
          </cell>
          <cell r="D19">
            <v>-4.9000000000000004</v>
          </cell>
        </row>
        <row r="20">
          <cell r="A20" t="str">
            <v/>
          </cell>
          <cell r="B20" t="str">
            <v>MAR</v>
          </cell>
          <cell r="C20">
            <v>-13.8</v>
          </cell>
          <cell r="D20">
            <v>-6.2</v>
          </cell>
        </row>
        <row r="21">
          <cell r="A21" t="str">
            <v/>
          </cell>
          <cell r="B21" t="str">
            <v>ABR</v>
          </cell>
          <cell r="C21">
            <v>-16.600000000000001</v>
          </cell>
          <cell r="D21">
            <v>-8.1</v>
          </cell>
        </row>
        <row r="22">
          <cell r="A22" t="str">
            <v/>
          </cell>
          <cell r="B22" t="str">
            <v>MAY</v>
          </cell>
          <cell r="C22">
            <v>-14.9</v>
          </cell>
          <cell r="D22">
            <v>-9.5</v>
          </cell>
        </row>
        <row r="23">
          <cell r="A23" t="str">
            <v/>
          </cell>
          <cell r="B23" t="str">
            <v>JUN</v>
          </cell>
          <cell r="C23">
            <v>-14.6</v>
          </cell>
          <cell r="D23">
            <v>-10.7</v>
          </cell>
        </row>
        <row r="24">
          <cell r="A24" t="str">
            <v/>
          </cell>
          <cell r="B24" t="str">
            <v>JUL</v>
          </cell>
          <cell r="C24">
            <v>-14.5</v>
          </cell>
          <cell r="D24">
            <v>-11.6</v>
          </cell>
        </row>
        <row r="25">
          <cell r="A25" t="str">
            <v/>
          </cell>
          <cell r="B25" t="str">
            <v>AGO</v>
          </cell>
          <cell r="C25">
            <v>-15.8</v>
          </cell>
          <cell r="D25">
            <v>-12.3</v>
          </cell>
        </row>
        <row r="26">
          <cell r="A26" t="str">
            <v/>
          </cell>
          <cell r="B26" t="str">
            <v>SEP</v>
          </cell>
          <cell r="C26">
            <v>-17.100000000000001</v>
          </cell>
          <cell r="D26">
            <v>-13.2</v>
          </cell>
        </row>
        <row r="27">
          <cell r="A27" t="str">
            <v/>
          </cell>
          <cell r="B27" t="str">
            <v>OCT</v>
          </cell>
          <cell r="C27">
            <v>-18</v>
          </cell>
          <cell r="D27">
            <v>-14</v>
          </cell>
        </row>
        <row r="28">
          <cell r="A28" t="str">
            <v/>
          </cell>
          <cell r="B28" t="str">
            <v>NOV</v>
          </cell>
          <cell r="C28">
            <v>-19</v>
          </cell>
          <cell r="D28">
            <v>-14.8</v>
          </cell>
        </row>
        <row r="29">
          <cell r="A29" t="str">
            <v/>
          </cell>
          <cell r="B29" t="str">
            <v>DIC</v>
          </cell>
          <cell r="C29">
            <v>-18.399999999999999</v>
          </cell>
          <cell r="D29">
            <v>-15.5</v>
          </cell>
        </row>
        <row r="30">
          <cell r="A30" t="str">
            <v>2015</v>
          </cell>
          <cell r="B30" t="str">
            <v>ENE</v>
          </cell>
          <cell r="C30">
            <v>-15.1</v>
          </cell>
          <cell r="D30">
            <v>-15.9</v>
          </cell>
        </row>
        <row r="31">
          <cell r="A31" t="str">
            <v/>
          </cell>
          <cell r="B31" t="str">
            <v>FEB</v>
          </cell>
          <cell r="C31">
            <v>-12.5</v>
          </cell>
          <cell r="D31">
            <v>-15.9</v>
          </cell>
        </row>
        <row r="32">
          <cell r="A32" t="str">
            <v/>
          </cell>
          <cell r="B32" t="str">
            <v>MAR</v>
          </cell>
          <cell r="C32">
            <v>-7.6</v>
          </cell>
          <cell r="D32">
            <v>-15.3</v>
          </cell>
        </row>
        <row r="33">
          <cell r="A33" t="str">
            <v/>
          </cell>
          <cell r="B33" t="str">
            <v>ABR</v>
          </cell>
          <cell r="C33">
            <v>-2.7</v>
          </cell>
          <cell r="D33">
            <v>-14.2</v>
          </cell>
        </row>
        <row r="34">
          <cell r="A34" t="str">
            <v/>
          </cell>
          <cell r="B34" t="str">
            <v>MAY</v>
          </cell>
          <cell r="C34">
            <v>-0.1</v>
          </cell>
          <cell r="D34">
            <v>-13</v>
          </cell>
        </row>
        <row r="35">
          <cell r="A35" t="str">
            <v/>
          </cell>
          <cell r="B35" t="str">
            <v>JUN</v>
          </cell>
          <cell r="C35">
            <v>2.2999999999999998</v>
          </cell>
          <cell r="D35">
            <v>-11.5</v>
          </cell>
        </row>
        <row r="36">
          <cell r="A36" t="str">
            <v/>
          </cell>
          <cell r="B36" t="str">
            <v>JUL</v>
          </cell>
          <cell r="C36">
            <v>6.8</v>
          </cell>
          <cell r="D36">
            <v>-9.8000000000000007</v>
          </cell>
        </row>
        <row r="37">
          <cell r="A37" t="str">
            <v/>
          </cell>
          <cell r="B37" t="str">
            <v>AGO</v>
          </cell>
          <cell r="C37">
            <v>13.8</v>
          </cell>
          <cell r="D37">
            <v>-7.3</v>
          </cell>
        </row>
        <row r="38">
          <cell r="A38" t="str">
            <v/>
          </cell>
          <cell r="B38" t="str">
            <v>SEP</v>
          </cell>
          <cell r="C38">
            <v>20.8</v>
          </cell>
          <cell r="D38">
            <v>-4.0999999999999996</v>
          </cell>
        </row>
        <row r="39">
          <cell r="A39" t="str">
            <v/>
          </cell>
          <cell r="B39" t="str">
            <v>OCT</v>
          </cell>
          <cell r="C39">
            <v>25.5</v>
          </cell>
          <cell r="D39">
            <v>-0.5</v>
          </cell>
        </row>
        <row r="40">
          <cell r="A40" t="str">
            <v/>
          </cell>
          <cell r="B40" t="str">
            <v>NOV</v>
          </cell>
          <cell r="C40">
            <v>29.7</v>
          </cell>
          <cell r="D40">
            <v>3.5</v>
          </cell>
        </row>
        <row r="41">
          <cell r="A41" t="str">
            <v/>
          </cell>
          <cell r="B41" t="str">
            <v>DIC</v>
          </cell>
          <cell r="C41">
            <v>28.9</v>
          </cell>
          <cell r="D41">
            <v>7.5</v>
          </cell>
        </row>
        <row r="42">
          <cell r="A42" t="str">
            <v>2016</v>
          </cell>
          <cell r="B42" t="str">
            <v>ENE</v>
          </cell>
          <cell r="C42">
            <v>27</v>
          </cell>
          <cell r="D42">
            <v>11</v>
          </cell>
        </row>
        <row r="43">
          <cell r="A43" t="str">
            <v/>
          </cell>
          <cell r="B43" t="str">
            <v>FEB</v>
          </cell>
          <cell r="C43">
            <v>29.4</v>
          </cell>
          <cell r="D43">
            <v>14.5</v>
          </cell>
        </row>
        <row r="44">
          <cell r="A44" t="str">
            <v/>
          </cell>
          <cell r="B44" t="str">
            <v>MAR</v>
          </cell>
          <cell r="C44">
            <v>20.9</v>
          </cell>
          <cell r="D44">
            <v>16.899999999999999</v>
          </cell>
        </row>
        <row r="45">
          <cell r="A45" t="str">
            <v/>
          </cell>
          <cell r="B45" t="str">
            <v>ABR</v>
          </cell>
          <cell r="C45">
            <v>17.100000000000001</v>
          </cell>
          <cell r="D45">
            <v>18.5</v>
          </cell>
        </row>
        <row r="46">
          <cell r="A46" t="str">
            <v/>
          </cell>
          <cell r="B46" t="str">
            <v>MAY</v>
          </cell>
          <cell r="C46">
            <v>12.5</v>
          </cell>
          <cell r="D46">
            <v>19.600000000000001</v>
          </cell>
        </row>
        <row r="47">
          <cell r="A47" t="str">
            <v/>
          </cell>
          <cell r="B47" t="str">
            <v>JUN</v>
          </cell>
          <cell r="C47">
            <v>10.4</v>
          </cell>
          <cell r="D47">
            <v>20.2</v>
          </cell>
        </row>
        <row r="48">
          <cell r="A48" t="str">
            <v/>
          </cell>
          <cell r="B48" t="str">
            <v>JUL</v>
          </cell>
          <cell r="C48">
            <v>8.4</v>
          </cell>
          <cell r="D48">
            <v>20.399999999999999</v>
          </cell>
        </row>
        <row r="49">
          <cell r="A49" t="str">
            <v/>
          </cell>
          <cell r="B49" t="str">
            <v>AGO</v>
          </cell>
          <cell r="C49">
            <v>3.3</v>
          </cell>
          <cell r="D49">
            <v>19.5</v>
          </cell>
        </row>
        <row r="50">
          <cell r="A50" t="str">
            <v/>
          </cell>
          <cell r="B50" t="str">
            <v>SEP</v>
          </cell>
          <cell r="C50">
            <v>-3.5</v>
          </cell>
          <cell r="D50">
            <v>17.5</v>
          </cell>
        </row>
        <row r="51">
          <cell r="A51" t="str">
            <v/>
          </cell>
          <cell r="B51" t="str">
            <v>OCT</v>
          </cell>
          <cell r="C51">
            <v>-5.7</v>
          </cell>
          <cell r="D51">
            <v>14.9</v>
          </cell>
        </row>
        <row r="52">
          <cell r="A52" t="str">
            <v/>
          </cell>
          <cell r="B52" t="str">
            <v>NOV</v>
          </cell>
          <cell r="C52">
            <v>-5.4</v>
          </cell>
          <cell r="D52">
            <v>11.9</v>
          </cell>
        </row>
        <row r="53">
          <cell r="A53" t="str">
            <v/>
          </cell>
          <cell r="B53" t="str">
            <v>DIC</v>
          </cell>
          <cell r="C53">
            <v>-3.6</v>
          </cell>
          <cell r="D53">
            <v>9.1999999999999993</v>
          </cell>
        </row>
        <row r="54">
          <cell r="A54" t="str">
            <v>2017</v>
          </cell>
          <cell r="B54" t="str">
            <v>ENE</v>
          </cell>
          <cell r="C54">
            <v>-7</v>
          </cell>
          <cell r="D54">
            <v>6.4</v>
          </cell>
        </row>
        <row r="55">
          <cell r="A55" t="str">
            <v/>
          </cell>
          <cell r="B55" t="str">
            <v>FEB</v>
          </cell>
          <cell r="C55">
            <v>-11.2</v>
          </cell>
          <cell r="D55">
            <v>3</v>
          </cell>
        </row>
        <row r="56">
          <cell r="A56" t="str">
            <v/>
          </cell>
          <cell r="B56" t="str">
            <v>MAR</v>
          </cell>
          <cell r="C56">
            <v>-7.9</v>
          </cell>
          <cell r="D56">
            <v>0.6</v>
          </cell>
        </row>
        <row r="57">
          <cell r="A57" t="str">
            <v/>
          </cell>
          <cell r="B57" t="str">
            <v>ABR</v>
          </cell>
          <cell r="C57">
            <v>-6.7</v>
          </cell>
          <cell r="D57">
            <v>-1.4</v>
          </cell>
        </row>
        <row r="58">
          <cell r="A58" t="str">
            <v/>
          </cell>
          <cell r="B58" t="str">
            <v>MAY</v>
          </cell>
          <cell r="C58">
            <v>-3.7</v>
          </cell>
          <cell r="D58">
            <v>-2.7</v>
          </cell>
        </row>
        <row r="59">
          <cell r="A59" t="str">
            <v/>
          </cell>
          <cell r="B59" t="str">
            <v>JUN</v>
          </cell>
          <cell r="C59">
            <v>-0.6</v>
          </cell>
          <cell r="D59">
            <v>-3.6</v>
          </cell>
        </row>
        <row r="60">
          <cell r="A60" t="str">
            <v/>
          </cell>
          <cell r="B60" t="str">
            <v>JUL</v>
          </cell>
          <cell r="C60">
            <v>-0.4</v>
          </cell>
          <cell r="D60">
            <v>-4.4000000000000004</v>
          </cell>
        </row>
        <row r="61">
          <cell r="A61" t="str">
            <v/>
          </cell>
          <cell r="B61" t="str">
            <v>AGO</v>
          </cell>
          <cell r="C61">
            <v>0.5</v>
          </cell>
          <cell r="D61">
            <v>-4.5999999999999996</v>
          </cell>
        </row>
        <row r="62">
          <cell r="A62" t="str">
            <v/>
          </cell>
          <cell r="B62" t="str">
            <v>SEP</v>
          </cell>
          <cell r="C62">
            <v>3.1</v>
          </cell>
          <cell r="D62">
            <v>-4.0999999999999996</v>
          </cell>
        </row>
        <row r="63">
          <cell r="A63" t="str">
            <v/>
          </cell>
          <cell r="B63" t="str">
            <v>OCT</v>
          </cell>
          <cell r="C63">
            <v>3.2</v>
          </cell>
          <cell r="D63">
            <v>-3.3</v>
          </cell>
        </row>
        <row r="64">
          <cell r="A64" t="str">
            <v/>
          </cell>
          <cell r="B64" t="str">
            <v>NOV</v>
          </cell>
          <cell r="C64">
            <v>0.8</v>
          </cell>
          <cell r="D64">
            <v>-2.8</v>
          </cell>
        </row>
        <row r="65">
          <cell r="A65" t="str">
            <v/>
          </cell>
          <cell r="B65" t="str">
            <v>DIC</v>
          </cell>
          <cell r="C65">
            <v>1.5</v>
          </cell>
          <cell r="D65">
            <v>-2.4</v>
          </cell>
        </row>
        <row r="66">
          <cell r="A66" t="str">
            <v>2018</v>
          </cell>
          <cell r="B66" t="str">
            <v>ENE</v>
          </cell>
          <cell r="C66">
            <v>3.9</v>
          </cell>
          <cell r="D66">
            <v>-1.5</v>
          </cell>
        </row>
        <row r="67">
          <cell r="A67" t="str">
            <v/>
          </cell>
          <cell r="B67" t="str">
            <v>FEB</v>
          </cell>
          <cell r="C67">
            <v>4.5999999999999996</v>
          </cell>
          <cell r="D67">
            <v>-0.1</v>
          </cell>
        </row>
        <row r="68">
          <cell r="A68" t="str">
            <v/>
          </cell>
          <cell r="B68" t="str">
            <v>MAR</v>
          </cell>
          <cell r="C68">
            <v>2.5</v>
          </cell>
          <cell r="D68">
            <v>0.7</v>
          </cell>
        </row>
        <row r="69">
          <cell r="A69" t="str">
            <v/>
          </cell>
          <cell r="B69" t="str">
            <v>ABR</v>
          </cell>
          <cell r="C69">
            <v>-0.3</v>
          </cell>
          <cell r="D69">
            <v>1.2</v>
          </cell>
        </row>
        <row r="70">
          <cell r="A70" t="str">
            <v/>
          </cell>
          <cell r="B70" t="str">
            <v>MAY</v>
          </cell>
          <cell r="C70">
            <v>-2.4</v>
          </cell>
          <cell r="D70">
            <v>1.4</v>
          </cell>
        </row>
        <row r="71">
          <cell r="A71" t="str">
            <v/>
          </cell>
          <cell r="B71" t="str">
            <v>JUN</v>
          </cell>
          <cell r="C71">
            <v>-7.5</v>
          </cell>
          <cell r="D71">
            <v>0.8</v>
          </cell>
        </row>
        <row r="72">
          <cell r="A72" t="str">
            <v/>
          </cell>
          <cell r="B72" t="str">
            <v>JUL</v>
          </cell>
          <cell r="C72">
            <v>-6.6</v>
          </cell>
          <cell r="D72">
            <v>0.3</v>
          </cell>
        </row>
        <row r="73">
          <cell r="A73" t="str">
            <v/>
          </cell>
          <cell r="B73" t="str">
            <v>AGO</v>
          </cell>
          <cell r="C73">
            <v>-4.4000000000000004</v>
          </cell>
          <cell r="D73">
            <v>-0.1</v>
          </cell>
        </row>
        <row r="74">
          <cell r="A74" t="str">
            <v/>
          </cell>
          <cell r="B74" t="str">
            <v>SEP</v>
          </cell>
          <cell r="C74">
            <v>-5</v>
          </cell>
          <cell r="D74">
            <v>-0.8</v>
          </cell>
        </row>
        <row r="75">
          <cell r="A75" t="str">
            <v/>
          </cell>
          <cell r="B75" t="str">
            <v>OCT</v>
          </cell>
          <cell r="C75">
            <v>-5.0999999999999996</v>
          </cell>
          <cell r="D75">
            <v>-1.5</v>
          </cell>
        </row>
        <row r="76">
          <cell r="A76" t="str">
            <v/>
          </cell>
          <cell r="B76" t="str">
            <v>NOV</v>
          </cell>
          <cell r="C76">
            <v>-5.6</v>
          </cell>
          <cell r="D76">
            <v>-2</v>
          </cell>
        </row>
        <row r="77">
          <cell r="A77" t="str">
            <v/>
          </cell>
          <cell r="B77" t="str">
            <v>DIC</v>
          </cell>
          <cell r="C77">
            <v>-6.9</v>
          </cell>
          <cell r="D77">
            <v>-2.7</v>
          </cell>
        </row>
        <row r="78">
          <cell r="A78" t="str">
            <v>2019</v>
          </cell>
          <cell r="B78" t="str">
            <v>ENE</v>
          </cell>
          <cell r="C78">
            <v>-7.6</v>
          </cell>
          <cell r="D78">
            <v>-3.7</v>
          </cell>
        </row>
        <row r="79">
          <cell r="A79" t="str">
            <v/>
          </cell>
          <cell r="B79" t="str">
            <v>FEB</v>
          </cell>
          <cell r="C79">
            <v>-6.7</v>
          </cell>
          <cell r="D79">
            <v>-4.5999999999999996</v>
          </cell>
        </row>
        <row r="80">
          <cell r="A80" t="str">
            <v/>
          </cell>
          <cell r="B80" t="str">
            <v>MAR</v>
          </cell>
          <cell r="C80">
            <v>-6</v>
          </cell>
          <cell r="D80">
            <v>-5.3</v>
          </cell>
        </row>
        <row r="81">
          <cell r="A81" t="str">
            <v/>
          </cell>
          <cell r="B81" t="str">
            <v>ABR</v>
          </cell>
          <cell r="C81">
            <v>-5.3</v>
          </cell>
          <cell r="D81">
            <v>-5.8</v>
          </cell>
        </row>
        <row r="82">
          <cell r="A82" t="str">
            <v/>
          </cell>
          <cell r="B82" t="str">
            <v>MAY</v>
          </cell>
          <cell r="C82">
            <v>-7.7</v>
          </cell>
          <cell r="D82">
            <v>-6.2</v>
          </cell>
        </row>
        <row r="83">
          <cell r="A83" t="str">
            <v/>
          </cell>
          <cell r="B83" t="str">
            <v>JUN</v>
          </cell>
          <cell r="C83">
            <v>-6.3</v>
          </cell>
          <cell r="D83">
            <v>-6.1</v>
          </cell>
        </row>
        <row r="84">
          <cell r="A84" t="str">
            <v/>
          </cell>
          <cell r="B84" t="str">
            <v>JUL</v>
          </cell>
          <cell r="C84">
            <v>-9.6</v>
          </cell>
          <cell r="D84">
            <v>-6.3</v>
          </cell>
        </row>
        <row r="85">
          <cell r="A85" t="str">
            <v/>
          </cell>
          <cell r="B85" t="str">
            <v>AGO</v>
          </cell>
          <cell r="C85">
            <v>-14.6</v>
          </cell>
          <cell r="D85">
            <v>-7.2</v>
          </cell>
        </row>
        <row r="86">
          <cell r="A86" t="str">
            <v/>
          </cell>
          <cell r="B86" t="str">
            <v>SEP</v>
          </cell>
          <cell r="C86">
            <v>-13.6</v>
          </cell>
          <cell r="D86">
            <v>-7.9</v>
          </cell>
        </row>
        <row r="87">
          <cell r="A87" t="str">
            <v/>
          </cell>
          <cell r="B87" t="str">
            <v>OCT</v>
          </cell>
          <cell r="C87">
            <v>-14.6</v>
          </cell>
          <cell r="D87">
            <v>-8.6999999999999993</v>
          </cell>
        </row>
        <row r="88">
          <cell r="A88" t="str">
            <v/>
          </cell>
          <cell r="B88" t="str">
            <v>NOV</v>
          </cell>
          <cell r="C88">
            <v>-12.3</v>
          </cell>
          <cell r="D88">
            <v>-9.3000000000000007</v>
          </cell>
        </row>
        <row r="89">
          <cell r="A89" t="str">
            <v/>
          </cell>
          <cell r="B89" t="str">
            <v>DIC</v>
          </cell>
          <cell r="C89">
            <v>-15.7</v>
          </cell>
          <cell r="D89">
            <v>-10</v>
          </cell>
        </row>
        <row r="90">
          <cell r="A90" t="str">
            <v>2020</v>
          </cell>
          <cell r="B90" t="str">
            <v>ENE</v>
          </cell>
          <cell r="C90">
            <v>-16</v>
          </cell>
          <cell r="D90">
            <v>-10.7</v>
          </cell>
        </row>
        <row r="91">
          <cell r="A91" t="str">
            <v/>
          </cell>
          <cell r="B91" t="str">
            <v>FEB</v>
          </cell>
          <cell r="C91">
            <v>-15.9</v>
          </cell>
          <cell r="D91">
            <v>-11.5</v>
          </cell>
        </row>
        <row r="92">
          <cell r="A92" t="str">
            <v/>
          </cell>
          <cell r="B92" t="str">
            <v>MAR</v>
          </cell>
          <cell r="C92">
            <v>-17.5</v>
          </cell>
          <cell r="D92">
            <v>-12.4</v>
          </cell>
        </row>
        <row r="93">
          <cell r="A93" t="str">
            <v/>
          </cell>
          <cell r="B93" t="str">
            <v>ABR</v>
          </cell>
          <cell r="C93">
            <v>-18.3</v>
          </cell>
          <cell r="D93">
            <v>-13.5</v>
          </cell>
        </row>
        <row r="94">
          <cell r="A94" t="str">
            <v/>
          </cell>
          <cell r="B94" t="str">
            <v>MAY</v>
          </cell>
          <cell r="C94">
            <v>-18.2</v>
          </cell>
          <cell r="D94">
            <v>-14.4</v>
          </cell>
        </row>
        <row r="95">
          <cell r="A95" t="str">
            <v/>
          </cell>
          <cell r="B95" t="str">
            <v>JUN</v>
          </cell>
          <cell r="C95">
            <v>-19.100000000000001</v>
          </cell>
          <cell r="D95">
            <v>-15.4</v>
          </cell>
        </row>
        <row r="96">
          <cell r="A96" t="str">
            <v/>
          </cell>
          <cell r="B96" t="str">
            <v>JUL</v>
          </cell>
          <cell r="C96">
            <v>-18.899999999999999</v>
          </cell>
          <cell r="D96">
            <v>-16.2</v>
          </cell>
        </row>
        <row r="97">
          <cell r="A97" t="str">
            <v/>
          </cell>
          <cell r="B97" t="str">
            <v>AGO</v>
          </cell>
          <cell r="C97">
            <v>-18.2</v>
          </cell>
          <cell r="D97">
            <v>-16.5</v>
          </cell>
        </row>
        <row r="98">
          <cell r="A98" t="str">
            <v/>
          </cell>
          <cell r="B98" t="str">
            <v>SEP</v>
          </cell>
          <cell r="C98">
            <v>-20.100000000000001</v>
          </cell>
          <cell r="D98">
            <v>-17.100000000000001</v>
          </cell>
        </row>
      </sheetData>
      <sheetData sheetId="3">
        <row r="6">
          <cell r="A6" t="str">
            <v>Tlaxcala</v>
          </cell>
          <cell r="B6">
            <v>0.1</v>
          </cell>
        </row>
        <row r="7">
          <cell r="A7" t="str">
            <v>Morelos</v>
          </cell>
          <cell r="B7">
            <v>0.3</v>
          </cell>
        </row>
        <row r="8">
          <cell r="A8" t="str">
            <v>Nayarit</v>
          </cell>
          <cell r="B8">
            <v>0.5</v>
          </cell>
        </row>
        <row r="9">
          <cell r="A9" t="str">
            <v>Zacatecas</v>
          </cell>
          <cell r="B9">
            <v>0.9</v>
          </cell>
        </row>
        <row r="10">
          <cell r="A10" t="str">
            <v>Chiapas</v>
          </cell>
          <cell r="B10">
            <v>1</v>
          </cell>
        </row>
        <row r="11">
          <cell r="A11" t="str">
            <v>Hidalgo</v>
          </cell>
          <cell r="B11">
            <v>1.1000000000000001</v>
          </cell>
        </row>
        <row r="12">
          <cell r="A12" t="str">
            <v>Guerrero</v>
          </cell>
          <cell r="B12">
            <v>1.2</v>
          </cell>
        </row>
        <row r="13">
          <cell r="A13" t="str">
            <v>Oaxaca</v>
          </cell>
          <cell r="B13">
            <v>1.2</v>
          </cell>
        </row>
        <row r="14">
          <cell r="A14" t="str">
            <v>Michoacán</v>
          </cell>
          <cell r="B14">
            <v>1.2</v>
          </cell>
        </row>
        <row r="15">
          <cell r="A15" t="str">
            <v>Colima</v>
          </cell>
          <cell r="B15">
            <v>1.3</v>
          </cell>
        </row>
        <row r="16">
          <cell r="A16" t="str">
            <v>Puebla</v>
          </cell>
          <cell r="B16">
            <v>1.6</v>
          </cell>
        </row>
        <row r="17">
          <cell r="A17" t="str">
            <v>Durango</v>
          </cell>
          <cell r="B17">
            <v>1.6</v>
          </cell>
        </row>
        <row r="18">
          <cell r="A18" t="str">
            <v>Sinaloa</v>
          </cell>
          <cell r="B18">
            <v>2.1</v>
          </cell>
        </row>
        <row r="19">
          <cell r="A19" t="str">
            <v>Baja California Sur</v>
          </cell>
          <cell r="B19">
            <v>2.2999999999999998</v>
          </cell>
        </row>
        <row r="20">
          <cell r="A20" t="str">
            <v>Aguascalientes</v>
          </cell>
          <cell r="B20">
            <v>2.4</v>
          </cell>
        </row>
        <row r="21">
          <cell r="A21" t="str">
            <v>Tamaulipas</v>
          </cell>
          <cell r="B21">
            <v>2.5</v>
          </cell>
        </row>
        <row r="22">
          <cell r="A22" t="str">
            <v>San Luis Potosí</v>
          </cell>
          <cell r="B22">
            <v>2.7</v>
          </cell>
        </row>
        <row r="23">
          <cell r="A23" t="str">
            <v>Quintana Roo</v>
          </cell>
          <cell r="B23">
            <v>2.8</v>
          </cell>
        </row>
        <row r="24">
          <cell r="A24" t="str">
            <v>Campeche</v>
          </cell>
          <cell r="B24">
            <v>2.8</v>
          </cell>
        </row>
        <row r="25">
          <cell r="A25" t="str">
            <v>Yucatán</v>
          </cell>
          <cell r="B25">
            <v>2.8</v>
          </cell>
        </row>
        <row r="26">
          <cell r="A26" t="str">
            <v>Querétaro</v>
          </cell>
          <cell r="B26">
            <v>3</v>
          </cell>
        </row>
        <row r="27">
          <cell r="A27" t="str">
            <v>Veracruz</v>
          </cell>
          <cell r="B27">
            <v>3.7</v>
          </cell>
        </row>
        <row r="28">
          <cell r="A28" t="str">
            <v>Estado de México</v>
          </cell>
          <cell r="B28">
            <v>4.0999999999999996</v>
          </cell>
        </row>
        <row r="29">
          <cell r="A29" t="str">
            <v>Chihuahua</v>
          </cell>
          <cell r="B29">
            <v>4.2</v>
          </cell>
        </row>
        <row r="30">
          <cell r="A30" t="str">
            <v>Tabasco</v>
          </cell>
          <cell r="B30">
            <v>4.2</v>
          </cell>
        </row>
        <row r="31">
          <cell r="A31" t="str">
            <v>Sonora</v>
          </cell>
          <cell r="B31">
            <v>4.2</v>
          </cell>
        </row>
        <row r="32">
          <cell r="A32" t="str">
            <v>Coahuila</v>
          </cell>
          <cell r="B32">
            <v>4.5</v>
          </cell>
        </row>
        <row r="33">
          <cell r="A33" t="str">
            <v>Ciudad de México</v>
          </cell>
          <cell r="B33">
            <v>5.5</v>
          </cell>
        </row>
        <row r="34">
          <cell r="A34" t="str">
            <v>Baja California</v>
          </cell>
          <cell r="B34">
            <v>5.9</v>
          </cell>
        </row>
        <row r="35">
          <cell r="A35" t="str">
            <v>Jalisco</v>
          </cell>
          <cell r="B35">
            <v>6.8</v>
          </cell>
        </row>
        <row r="36">
          <cell r="A36" t="str">
            <v>Guanajuato</v>
          </cell>
          <cell r="B36">
            <v>7</v>
          </cell>
        </row>
        <row r="37">
          <cell r="A37" t="str">
            <v>Nuevo León</v>
          </cell>
          <cell r="B37">
            <v>14.4</v>
          </cell>
        </row>
      </sheetData>
      <sheetData sheetId="4">
        <row r="6">
          <cell r="A6" t="str">
            <v>Tlaxcala</v>
          </cell>
          <cell r="B6">
            <v>-73.900000000000006</v>
          </cell>
        </row>
        <row r="7">
          <cell r="A7" t="str">
            <v>Tamaulipas</v>
          </cell>
          <cell r="B7">
            <v>-64.900000000000006</v>
          </cell>
        </row>
        <row r="8">
          <cell r="A8" t="str">
            <v>Estado de México</v>
          </cell>
          <cell r="B8">
            <v>-61.9</v>
          </cell>
        </row>
        <row r="9">
          <cell r="A9" t="str">
            <v>Colima</v>
          </cell>
          <cell r="B9">
            <v>-58.1</v>
          </cell>
        </row>
        <row r="10">
          <cell r="A10" t="str">
            <v>Morelos</v>
          </cell>
          <cell r="B10">
            <v>-55.6</v>
          </cell>
        </row>
        <row r="11">
          <cell r="A11" t="str">
            <v>Hidalgo</v>
          </cell>
          <cell r="B11">
            <v>-54.5</v>
          </cell>
        </row>
        <row r="12">
          <cell r="A12" t="str">
            <v>Puebla</v>
          </cell>
          <cell r="B12">
            <v>-52.5</v>
          </cell>
        </row>
        <row r="13">
          <cell r="A13" t="str">
            <v>Campeche</v>
          </cell>
          <cell r="B13">
            <v>-46.4</v>
          </cell>
        </row>
        <row r="14">
          <cell r="A14" t="str">
            <v>Quintana Roo</v>
          </cell>
          <cell r="B14">
            <v>-44.4</v>
          </cell>
        </row>
        <row r="15">
          <cell r="A15" t="str">
            <v>Nayarit</v>
          </cell>
          <cell r="B15">
            <v>-39.5</v>
          </cell>
        </row>
        <row r="16">
          <cell r="A16" t="str">
            <v>Veracruz</v>
          </cell>
          <cell r="B16">
            <v>-38.9</v>
          </cell>
        </row>
        <row r="17">
          <cell r="A17" t="str">
            <v>Chihuahua</v>
          </cell>
          <cell r="B17">
            <v>-36.6</v>
          </cell>
        </row>
        <row r="18">
          <cell r="A18" t="str">
            <v>Ciudad de México</v>
          </cell>
          <cell r="B18">
            <v>-33.700000000000003</v>
          </cell>
        </row>
        <row r="19">
          <cell r="A19" t="str">
            <v>Sonora</v>
          </cell>
          <cell r="B19">
            <v>-32.299999999999997</v>
          </cell>
        </row>
        <row r="20">
          <cell r="A20" t="str">
            <v>Durango</v>
          </cell>
          <cell r="B20">
            <v>-28.6</v>
          </cell>
        </row>
        <row r="21">
          <cell r="A21" t="str">
            <v>Michoacán</v>
          </cell>
          <cell r="B21">
            <v>-27.6</v>
          </cell>
        </row>
        <row r="22">
          <cell r="A22" t="str">
            <v>San Luis Potosí</v>
          </cell>
          <cell r="B22">
            <v>-26.9</v>
          </cell>
        </row>
        <row r="23">
          <cell r="A23" t="str">
            <v>Querétaro</v>
          </cell>
          <cell r="B23">
            <v>-25.7</v>
          </cell>
        </row>
        <row r="24">
          <cell r="A24" t="str">
            <v>Nacional</v>
          </cell>
          <cell r="B24">
            <v>-25.2</v>
          </cell>
        </row>
        <row r="25">
          <cell r="A25" t="str">
            <v>Jalisco</v>
          </cell>
          <cell r="B25">
            <v>-22.6</v>
          </cell>
        </row>
        <row r="26">
          <cell r="A26" t="str">
            <v>Sinaloa</v>
          </cell>
          <cell r="B26">
            <v>-13</v>
          </cell>
        </row>
        <row r="27">
          <cell r="A27" t="str">
            <v>Yucatán</v>
          </cell>
          <cell r="B27">
            <v>-12.4</v>
          </cell>
        </row>
        <row r="28">
          <cell r="A28" t="str">
            <v>Guanajuato</v>
          </cell>
          <cell r="B28">
            <v>-10.7</v>
          </cell>
        </row>
        <row r="29">
          <cell r="A29" t="str">
            <v>Baja California Sur</v>
          </cell>
          <cell r="B29">
            <v>-3.9</v>
          </cell>
        </row>
        <row r="30">
          <cell r="A30" t="str">
            <v>Aguascalientes</v>
          </cell>
          <cell r="B30">
            <v>0.9</v>
          </cell>
        </row>
        <row r="31">
          <cell r="A31" t="str">
            <v>Nuevo León</v>
          </cell>
          <cell r="B31">
            <v>2.1</v>
          </cell>
        </row>
        <row r="32">
          <cell r="A32" t="str">
            <v>Coahuila</v>
          </cell>
          <cell r="B32">
            <v>16.100000000000001</v>
          </cell>
        </row>
        <row r="33">
          <cell r="A33" t="str">
            <v>Chiapas</v>
          </cell>
          <cell r="B33">
            <v>22</v>
          </cell>
        </row>
        <row r="34">
          <cell r="A34" t="str">
            <v>Baja California</v>
          </cell>
          <cell r="B34">
            <v>22</v>
          </cell>
        </row>
        <row r="35">
          <cell r="A35" t="str">
            <v>Oaxaca</v>
          </cell>
          <cell r="B35">
            <v>35.299999999999997</v>
          </cell>
        </row>
        <row r="36">
          <cell r="A36" t="str">
            <v>Tabasco</v>
          </cell>
          <cell r="B36">
            <v>44.3</v>
          </cell>
        </row>
        <row r="37">
          <cell r="A37" t="str">
            <v>Zacatecas</v>
          </cell>
          <cell r="B37">
            <v>50</v>
          </cell>
        </row>
        <row r="38">
          <cell r="A38" t="str">
            <v>Guerrero</v>
          </cell>
          <cell r="B38">
            <v>53.9</v>
          </cell>
        </row>
      </sheetData>
      <sheetData sheetId="5">
        <row r="6">
          <cell r="A6" t="str">
            <v>Tlaxcala</v>
          </cell>
          <cell r="B6">
            <v>-0.51246969166025125</v>
          </cell>
        </row>
        <row r="7">
          <cell r="A7" t="str">
            <v>Morelos</v>
          </cell>
          <cell r="B7">
            <v>-0.33483878667302935</v>
          </cell>
        </row>
        <row r="8">
          <cell r="A8" t="str">
            <v>Colima</v>
          </cell>
          <cell r="B8">
            <v>-0.30346063637356802</v>
          </cell>
        </row>
        <row r="9">
          <cell r="A9" t="str">
            <v>Nayarit</v>
          </cell>
          <cell r="B9">
            <v>-0.27404956548460524</v>
          </cell>
        </row>
        <row r="10">
          <cell r="A10" t="str">
            <v>Sonora</v>
          </cell>
          <cell r="B10">
            <v>-0.18524685106418304</v>
          </cell>
        </row>
        <row r="11">
          <cell r="A11" t="str">
            <v>Veracruz</v>
          </cell>
          <cell r="B11">
            <v>-0.17017174713100169</v>
          </cell>
        </row>
        <row r="12">
          <cell r="A12" t="str">
            <v>Estado de México</v>
          </cell>
          <cell r="B12">
            <v>-0.13622446139036648</v>
          </cell>
        </row>
        <row r="13">
          <cell r="A13" t="str">
            <v>Zacatecas</v>
          </cell>
          <cell r="B13">
            <v>-0.13562234555717534</v>
          </cell>
        </row>
        <row r="14">
          <cell r="A14" t="str">
            <v>Hidalgo</v>
          </cell>
          <cell r="B14">
            <v>-9.1356394968152399E-2</v>
          </cell>
        </row>
        <row r="15">
          <cell r="A15" t="str">
            <v>Tamaulipas</v>
          </cell>
          <cell r="B15">
            <v>-9.0440964794912704E-2</v>
          </cell>
        </row>
        <row r="16">
          <cell r="A16" t="str">
            <v>Campeche</v>
          </cell>
          <cell r="B16">
            <v>-7.0461049631903694E-2</v>
          </cell>
        </row>
        <row r="17">
          <cell r="A17" t="str">
            <v>Querétaro</v>
          </cell>
          <cell r="B17">
            <v>-6.4330733340473345E-2</v>
          </cell>
        </row>
        <row r="18">
          <cell r="A18" t="str">
            <v>Michoacán</v>
          </cell>
          <cell r="B18">
            <v>-6.2016967754043861E-2</v>
          </cell>
        </row>
        <row r="19">
          <cell r="A19" t="str">
            <v>Chihuahua</v>
          </cell>
          <cell r="B19">
            <v>-5.8159091693290477E-2</v>
          </cell>
        </row>
        <row r="20">
          <cell r="A20" t="str">
            <v>Guerrero</v>
          </cell>
          <cell r="B20">
            <v>-4.2672843816275896E-2</v>
          </cell>
        </row>
        <row r="21">
          <cell r="A21" t="str">
            <v>Guanajuato</v>
          </cell>
          <cell r="B21">
            <v>-2.7381973660272396E-2</v>
          </cell>
        </row>
        <row r="22">
          <cell r="A22" t="str">
            <v>Durango</v>
          </cell>
          <cell r="B22">
            <v>-2.131546509564286E-2</v>
          </cell>
        </row>
        <row r="23">
          <cell r="A23" t="str">
            <v>Quintana Roo</v>
          </cell>
          <cell r="B23">
            <v>7.2205699988225902E-4</v>
          </cell>
        </row>
        <row r="24">
          <cell r="A24" t="str">
            <v>San Luis Potosí</v>
          </cell>
          <cell r="B24">
            <v>1.6232471286725669E-3</v>
          </cell>
        </row>
        <row r="25">
          <cell r="A25" t="str">
            <v>Baja California Sur</v>
          </cell>
          <cell r="B25">
            <v>1.1578618519740402E-2</v>
          </cell>
        </row>
        <row r="26">
          <cell r="A26" t="str">
            <v>Nacional</v>
          </cell>
          <cell r="B26">
            <v>2.3138981424309701E-2</v>
          </cell>
        </row>
        <row r="27">
          <cell r="A27" t="str">
            <v>Sinaloa</v>
          </cell>
          <cell r="B27">
            <v>3.3476681174351208E-2</v>
          </cell>
        </row>
        <row r="28">
          <cell r="A28" t="str">
            <v>Ciudad de México</v>
          </cell>
          <cell r="B28">
            <v>3.6191373413361649E-2</v>
          </cell>
        </row>
        <row r="29">
          <cell r="A29" t="str">
            <v>Tabasco</v>
          </cell>
          <cell r="B29">
            <v>5.4407568707940612E-2</v>
          </cell>
        </row>
        <row r="30">
          <cell r="A30" t="str">
            <v>Oaxaca</v>
          </cell>
          <cell r="B30">
            <v>8.8586185638117154E-2</v>
          </cell>
        </row>
        <row r="31">
          <cell r="A31" t="str">
            <v>Puebla</v>
          </cell>
          <cell r="B31">
            <v>9.452050102809717E-2</v>
          </cell>
        </row>
        <row r="32">
          <cell r="A32" t="str">
            <v>Jalisco</v>
          </cell>
          <cell r="B32">
            <v>0.12009926118391379</v>
          </cell>
        </row>
        <row r="33">
          <cell r="A33" t="str">
            <v>Nuevo León</v>
          </cell>
          <cell r="B33">
            <v>0.1531494245228302</v>
          </cell>
        </row>
        <row r="34">
          <cell r="A34" t="str">
            <v>Yucatán</v>
          </cell>
          <cell r="B34">
            <v>0.18509735018833218</v>
          </cell>
        </row>
        <row r="35">
          <cell r="A35" t="str">
            <v>Coahuila</v>
          </cell>
          <cell r="B35">
            <v>0.23217200632307811</v>
          </cell>
        </row>
        <row r="36">
          <cell r="A36" t="str">
            <v>Aguascalientes</v>
          </cell>
          <cell r="B36">
            <v>0.2565434519606824</v>
          </cell>
        </row>
        <row r="37">
          <cell r="A37" t="str">
            <v>Chiapas</v>
          </cell>
          <cell r="B37">
            <v>0.39684158933029634</v>
          </cell>
        </row>
        <row r="38">
          <cell r="A38" t="str">
            <v>Baja California</v>
          </cell>
          <cell r="B38">
            <v>0.42989859435108224</v>
          </cell>
        </row>
      </sheetData>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 POT"/>
      <sheetName val="F105emim"/>
      <sheetName val="TABLA PROD"/>
      <sheetName val="T28emim"/>
    </sheetNames>
    <sheetDataSet>
      <sheetData sheetId="0">
        <row r="6">
          <cell r="A6" t="str">
            <v>Guerrero</v>
          </cell>
          <cell r="B6">
            <v>-28.706624605678201</v>
          </cell>
        </row>
        <row r="7">
          <cell r="A7" t="str">
            <v>Hidalgo</v>
          </cell>
          <cell r="B7">
            <v>-17.773420704126</v>
          </cell>
        </row>
        <row r="8">
          <cell r="A8" t="str">
            <v>Yucatán</v>
          </cell>
          <cell r="B8">
            <v>-11.2485601242049</v>
          </cell>
        </row>
        <row r="9">
          <cell r="A9" t="str">
            <v>Campeche</v>
          </cell>
          <cell r="B9">
            <v>-10.591944962018101</v>
          </cell>
        </row>
        <row r="10">
          <cell r="A10" t="str">
            <v>Guanajuato</v>
          </cell>
          <cell r="B10">
            <v>-8.5966738891859205</v>
          </cell>
        </row>
        <row r="11">
          <cell r="A11" t="str">
            <v>Veracruz</v>
          </cell>
          <cell r="B11">
            <v>-8.1065843743509092</v>
          </cell>
        </row>
        <row r="12">
          <cell r="A12" t="str">
            <v>Oaxaca</v>
          </cell>
          <cell r="B12">
            <v>-6.5171996922738797</v>
          </cell>
        </row>
        <row r="13">
          <cell r="A13" t="str">
            <v>Coahuila</v>
          </cell>
          <cell r="B13">
            <v>-6.5058777172128499</v>
          </cell>
        </row>
        <row r="14">
          <cell r="A14" t="str">
            <v>Ciudad de México</v>
          </cell>
          <cell r="B14">
            <v>-6.4429026538254996</v>
          </cell>
        </row>
        <row r="15">
          <cell r="A15" t="str">
            <v>Puebla</v>
          </cell>
          <cell r="B15">
            <v>-6.3073023865008802</v>
          </cell>
        </row>
        <row r="16">
          <cell r="A16" t="str">
            <v>Jalisco</v>
          </cell>
          <cell r="B16">
            <v>-6.0874589192190598</v>
          </cell>
        </row>
        <row r="17">
          <cell r="A17" t="str">
            <v>Querétaro</v>
          </cell>
          <cell r="B17">
            <v>-5.76440562205687</v>
          </cell>
        </row>
        <row r="18">
          <cell r="A18" t="str">
            <v>Morelos</v>
          </cell>
          <cell r="B18">
            <v>-5.7072226999140199</v>
          </cell>
        </row>
        <row r="19">
          <cell r="A19" t="str">
            <v>Quintana Roo</v>
          </cell>
          <cell r="B19">
            <v>-5.3535757091490197</v>
          </cell>
        </row>
        <row r="20">
          <cell r="A20" t="str">
            <v>Aguascalientes</v>
          </cell>
          <cell r="B20">
            <v>-5.1183064955540898</v>
          </cell>
        </row>
        <row r="21">
          <cell r="A21" t="str">
            <v>Chiapas</v>
          </cell>
          <cell r="B21">
            <v>-4.4565743107855997</v>
          </cell>
        </row>
        <row r="22">
          <cell r="A22" t="str">
            <v>Estado de México</v>
          </cell>
          <cell r="B22">
            <v>-3.77638422854975</v>
          </cell>
        </row>
        <row r="23">
          <cell r="A23" t="str">
            <v>San Luis Potosí</v>
          </cell>
          <cell r="B23">
            <v>-3.5537538623081701</v>
          </cell>
        </row>
        <row r="24">
          <cell r="A24" t="str">
            <v>Nacional</v>
          </cell>
          <cell r="B24">
            <v>-3.0226032433062202</v>
          </cell>
        </row>
        <row r="25">
          <cell r="A25" t="str">
            <v>Tamaulipas</v>
          </cell>
          <cell r="B25">
            <v>-2.38964276650694</v>
          </cell>
        </row>
        <row r="26">
          <cell r="A26" t="str">
            <v>Tlaxcala</v>
          </cell>
          <cell r="B26">
            <v>-2.0923386989843298</v>
          </cell>
        </row>
        <row r="27">
          <cell r="A27" t="str">
            <v>Nuevo León</v>
          </cell>
          <cell r="B27">
            <v>-1.78770005669181</v>
          </cell>
        </row>
        <row r="28">
          <cell r="A28" t="str">
            <v>Zacatecas</v>
          </cell>
          <cell r="B28">
            <v>-1.5968191874819699</v>
          </cell>
        </row>
        <row r="29">
          <cell r="A29" t="str">
            <v>Durango</v>
          </cell>
          <cell r="B29">
            <v>-1.1251431024613701</v>
          </cell>
        </row>
        <row r="30">
          <cell r="A30" t="str">
            <v>Sonora</v>
          </cell>
          <cell r="B30">
            <v>-0.90674789128397704</v>
          </cell>
        </row>
        <row r="31">
          <cell r="A31" t="str">
            <v>Colima</v>
          </cell>
          <cell r="B31">
            <v>-0.775193798449614</v>
          </cell>
        </row>
        <row r="32">
          <cell r="A32" t="str">
            <v>Michoacán</v>
          </cell>
          <cell r="B32">
            <v>-0.53322264440116596</v>
          </cell>
        </row>
        <row r="33">
          <cell r="A33" t="str">
            <v>Tabasco</v>
          </cell>
          <cell r="B33">
            <v>0.71660356949703197</v>
          </cell>
        </row>
        <row r="34">
          <cell r="A34" t="str">
            <v>Chihuahua</v>
          </cell>
          <cell r="B34">
            <v>2.6444992918889199</v>
          </cell>
        </row>
        <row r="35">
          <cell r="A35" t="str">
            <v>Baja California Sur</v>
          </cell>
          <cell r="B35">
            <v>4.0650406504065204</v>
          </cell>
        </row>
        <row r="36">
          <cell r="A36" t="str">
            <v>Sinaloa</v>
          </cell>
          <cell r="B36">
            <v>4.7133597633880902</v>
          </cell>
        </row>
        <row r="37">
          <cell r="A37" t="str">
            <v>Baja California</v>
          </cell>
          <cell r="B37">
            <v>5.71854093996558</v>
          </cell>
        </row>
        <row r="38">
          <cell r="A38" t="str">
            <v>Nayarit</v>
          </cell>
          <cell r="B38">
            <v>8.7638376383763799</v>
          </cell>
        </row>
      </sheetData>
      <sheetData sheetId="1">
        <row r="6">
          <cell r="A6" t="str">
            <v>Guerrero</v>
          </cell>
          <cell r="B6">
            <v>-33.565982591015903</v>
          </cell>
        </row>
        <row r="7">
          <cell r="A7" t="str">
            <v>Hidalgo</v>
          </cell>
          <cell r="B7">
            <v>-20.130542010464001</v>
          </cell>
        </row>
        <row r="8">
          <cell r="A8" t="str">
            <v>Yucatán</v>
          </cell>
          <cell r="B8">
            <v>-11.288707098954101</v>
          </cell>
        </row>
        <row r="9">
          <cell r="A9" t="str">
            <v>Veracruz</v>
          </cell>
          <cell r="B9">
            <v>-10.159889843026599</v>
          </cell>
        </row>
        <row r="10">
          <cell r="A10" t="str">
            <v>Guanajuato</v>
          </cell>
          <cell r="B10">
            <v>-9.4459495709116794</v>
          </cell>
        </row>
        <row r="11">
          <cell r="A11" t="str">
            <v>Zacatecas</v>
          </cell>
          <cell r="B11">
            <v>-9.1463475789266706</v>
          </cell>
        </row>
        <row r="12">
          <cell r="A12" t="str">
            <v>Ciudad de México</v>
          </cell>
          <cell r="B12">
            <v>-9.0200986620694401</v>
          </cell>
        </row>
        <row r="13">
          <cell r="A13" t="str">
            <v>Campeche</v>
          </cell>
          <cell r="B13">
            <v>-8.5959885386819508</v>
          </cell>
        </row>
        <row r="14">
          <cell r="A14" t="str">
            <v>Puebla</v>
          </cell>
          <cell r="B14">
            <v>-7.9598857425166303</v>
          </cell>
        </row>
        <row r="15">
          <cell r="A15" t="str">
            <v>Chiapas</v>
          </cell>
          <cell r="B15">
            <v>-7.1361130945348199</v>
          </cell>
        </row>
        <row r="16">
          <cell r="A16" t="str">
            <v>Coahuila</v>
          </cell>
          <cell r="B16">
            <v>-6.97157577321813</v>
          </cell>
        </row>
        <row r="17">
          <cell r="A17" t="str">
            <v>Morelos</v>
          </cell>
          <cell r="B17">
            <v>-6.6384374574706602</v>
          </cell>
        </row>
        <row r="18">
          <cell r="A18" t="str">
            <v>Oaxaca</v>
          </cell>
          <cell r="B18">
            <v>-6.0564622106410004</v>
          </cell>
        </row>
        <row r="19">
          <cell r="A19" t="str">
            <v>Sonora</v>
          </cell>
          <cell r="B19">
            <v>-5.1545089059326399</v>
          </cell>
        </row>
        <row r="20">
          <cell r="A20" t="str">
            <v>Aguascalientes</v>
          </cell>
          <cell r="B20">
            <v>-4.6808336289884203</v>
          </cell>
        </row>
        <row r="21">
          <cell r="A21" t="str">
            <v>Jalisco</v>
          </cell>
          <cell r="B21">
            <v>-4.65800234952252</v>
          </cell>
        </row>
        <row r="22">
          <cell r="A22" t="str">
            <v>Querétaro</v>
          </cell>
          <cell r="B22">
            <v>-4.20937983564927</v>
          </cell>
        </row>
        <row r="23">
          <cell r="A23" t="str">
            <v>Estado de México</v>
          </cell>
          <cell r="B23">
            <v>-4.0482360274475298</v>
          </cell>
        </row>
        <row r="24">
          <cell r="A24" t="str">
            <v>Quintana Roo</v>
          </cell>
          <cell r="B24">
            <v>-3.6137464844502598</v>
          </cell>
        </row>
        <row r="25">
          <cell r="A25" t="str">
            <v>Tlaxcala</v>
          </cell>
          <cell r="B25">
            <v>-3.3012607144186199</v>
          </cell>
        </row>
        <row r="26">
          <cell r="A26" t="str">
            <v>Nacional</v>
          </cell>
          <cell r="B26">
            <v>-2.8989153642526899</v>
          </cell>
        </row>
        <row r="27">
          <cell r="A27" t="str">
            <v>San Luis Potosí</v>
          </cell>
          <cell r="B27">
            <v>-2.63697856513408</v>
          </cell>
        </row>
        <row r="28">
          <cell r="A28" t="str">
            <v>Michoacán</v>
          </cell>
          <cell r="B28">
            <v>-0.76653800329989896</v>
          </cell>
        </row>
        <row r="29">
          <cell r="A29" t="str">
            <v>Nuevo León</v>
          </cell>
          <cell r="B29">
            <v>-0.42408511489332401</v>
          </cell>
        </row>
        <row r="30">
          <cell r="A30" t="str">
            <v>Tabasco</v>
          </cell>
          <cell r="B30">
            <v>0.53715240066394299</v>
          </cell>
        </row>
        <row r="31">
          <cell r="A31" t="str">
            <v>Tamaulipas</v>
          </cell>
          <cell r="B31">
            <v>0.63554572046902202</v>
          </cell>
        </row>
        <row r="32">
          <cell r="A32" t="str">
            <v>Durango</v>
          </cell>
          <cell r="B32">
            <v>1.5659220992310099</v>
          </cell>
        </row>
        <row r="33">
          <cell r="A33" t="str">
            <v>Colima</v>
          </cell>
          <cell r="B33">
            <v>1.6030128917000599</v>
          </cell>
        </row>
        <row r="34">
          <cell r="A34" t="str">
            <v>Chihuahua</v>
          </cell>
          <cell r="B34">
            <v>3.9921548445247499</v>
          </cell>
        </row>
        <row r="35">
          <cell r="A35" t="str">
            <v>Nayarit</v>
          </cell>
          <cell r="B35">
            <v>5.0216391463213403</v>
          </cell>
        </row>
        <row r="36">
          <cell r="A36" t="str">
            <v>Baja California</v>
          </cell>
          <cell r="B36">
            <v>5.9984986363051096</v>
          </cell>
        </row>
        <row r="37">
          <cell r="A37" t="str">
            <v>Sinaloa</v>
          </cell>
          <cell r="B37">
            <v>6.6151331757477996</v>
          </cell>
        </row>
        <row r="38">
          <cell r="A38" t="str">
            <v>Baja California Sur</v>
          </cell>
          <cell r="B38">
            <v>10.833464000114001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rem"/>
      <sheetName val="F12rem"/>
      <sheetName val="F13rem"/>
      <sheetName val="F14rem"/>
    </sheetNames>
    <sheetDataSet>
      <sheetData sheetId="0">
        <row r="6">
          <cell r="D6" t="str">
            <v>Jalisco</v>
          </cell>
          <cell r="E6" t="str">
            <v>Nacional</v>
          </cell>
        </row>
        <row r="7">
          <cell r="B7">
            <v>2003</v>
          </cell>
          <cell r="C7" t="str">
            <v>I</v>
          </cell>
          <cell r="D7">
            <v>281.25029999999998</v>
          </cell>
          <cell r="E7">
            <v>3170.1266999999998</v>
          </cell>
        </row>
        <row r="8">
          <cell r="C8" t="str">
            <v>II</v>
          </cell>
          <cell r="D8">
            <v>363.35930000000002</v>
          </cell>
          <cell r="E8">
            <v>3904.6473000000001</v>
          </cell>
        </row>
        <row r="9">
          <cell r="C9" t="str">
            <v>III</v>
          </cell>
          <cell r="D9">
            <v>372.2595</v>
          </cell>
          <cell r="E9">
            <v>4128.1166999999996</v>
          </cell>
        </row>
        <row r="10">
          <cell r="C10" t="str">
            <v>IV</v>
          </cell>
          <cell r="D10">
            <v>318.19600000000003</v>
          </cell>
          <cell r="E10">
            <v>3935.7957000000001</v>
          </cell>
        </row>
        <row r="11">
          <cell r="B11">
            <v>2004</v>
          </cell>
          <cell r="C11" t="str">
            <v>I</v>
          </cell>
          <cell r="D11">
            <v>314.24560000000002</v>
          </cell>
          <cell r="E11">
            <v>3733.8611999999998</v>
          </cell>
        </row>
        <row r="12">
          <cell r="C12" t="str">
            <v>II</v>
          </cell>
          <cell r="D12">
            <v>390.99720000000002</v>
          </cell>
          <cell r="E12">
            <v>4968.6377000000002</v>
          </cell>
        </row>
        <row r="13">
          <cell r="C13" t="str">
            <v>III</v>
          </cell>
          <cell r="D13">
            <v>383.63510000000002</v>
          </cell>
          <cell r="E13">
            <v>5028.0245999999997</v>
          </cell>
        </row>
        <row r="14">
          <cell r="C14" t="str">
            <v>IV</v>
          </cell>
          <cell r="D14">
            <v>373.35120000000001</v>
          </cell>
          <cell r="E14">
            <v>4601.2245000000003</v>
          </cell>
        </row>
        <row r="15">
          <cell r="B15">
            <v>2005</v>
          </cell>
          <cell r="C15" t="str">
            <v>I</v>
          </cell>
          <cell r="D15">
            <v>374.55380000000002</v>
          </cell>
          <cell r="E15">
            <v>4487.5228999999999</v>
          </cell>
        </row>
        <row r="16">
          <cell r="C16" t="str">
            <v>II</v>
          </cell>
          <cell r="D16">
            <v>438.80119999999999</v>
          </cell>
          <cell r="E16">
            <v>5733.8606</v>
          </cell>
        </row>
        <row r="17">
          <cell r="C17" t="str">
            <v>III</v>
          </cell>
          <cell r="D17">
            <v>440.71850000000001</v>
          </cell>
          <cell r="E17">
            <v>5785.5140000000001</v>
          </cell>
        </row>
        <row r="18">
          <cell r="C18" t="str">
            <v>IV</v>
          </cell>
          <cell r="D18">
            <v>441.66649999999998</v>
          </cell>
          <cell r="E18">
            <v>5681.3734000000004</v>
          </cell>
        </row>
        <row r="19">
          <cell r="B19">
            <v>2006</v>
          </cell>
          <cell r="C19" t="str">
            <v>I</v>
          </cell>
          <cell r="D19">
            <v>451.93959999999998</v>
          </cell>
          <cell r="E19">
            <v>5734.3316999999997</v>
          </cell>
        </row>
        <row r="20">
          <cell r="C20" t="str">
            <v>II</v>
          </cell>
          <cell r="D20">
            <v>520.15599999999995</v>
          </cell>
          <cell r="E20">
            <v>6947.5631000000003</v>
          </cell>
        </row>
        <row r="21">
          <cell r="C21" t="str">
            <v>III</v>
          </cell>
          <cell r="D21">
            <v>502.42309999999998</v>
          </cell>
          <cell r="E21">
            <v>6666.8888999999999</v>
          </cell>
        </row>
        <row r="22">
          <cell r="C22" t="str">
            <v>IV</v>
          </cell>
          <cell r="D22">
            <v>500.9563</v>
          </cell>
          <cell r="E22">
            <v>6218.0514000000003</v>
          </cell>
        </row>
        <row r="23">
          <cell r="B23">
            <v>2007</v>
          </cell>
          <cell r="C23" t="str">
            <v>I</v>
          </cell>
          <cell r="D23">
            <v>483.60079999999999</v>
          </cell>
          <cell r="E23">
            <v>5916.2313000000004</v>
          </cell>
        </row>
        <row r="24">
          <cell r="C24" t="str">
            <v>II</v>
          </cell>
          <cell r="D24">
            <v>520.48469999999998</v>
          </cell>
          <cell r="E24">
            <v>6878.9088000000002</v>
          </cell>
        </row>
        <row r="25">
          <cell r="C25" t="str">
            <v>III</v>
          </cell>
          <cell r="D25">
            <v>511.0421</v>
          </cell>
          <cell r="E25">
            <v>6967.7476999999999</v>
          </cell>
        </row>
        <row r="26">
          <cell r="C26" t="str">
            <v>IV</v>
          </cell>
          <cell r="D26">
            <v>481.53309999999999</v>
          </cell>
          <cell r="E26">
            <v>6295.9301999999998</v>
          </cell>
        </row>
        <row r="27">
          <cell r="B27">
            <v>2008</v>
          </cell>
          <cell r="C27" t="str">
            <v>I</v>
          </cell>
          <cell r="D27">
            <v>453.31529999999998</v>
          </cell>
          <cell r="E27">
            <v>5757.7575999999999</v>
          </cell>
        </row>
        <row r="28">
          <cell r="C28" t="str">
            <v>II</v>
          </cell>
          <cell r="D28">
            <v>507.89150000000001</v>
          </cell>
          <cell r="E28">
            <v>6820.8968000000004</v>
          </cell>
        </row>
        <row r="29">
          <cell r="C29" t="str">
            <v>III</v>
          </cell>
          <cell r="D29">
            <v>473.53640000000001</v>
          </cell>
          <cell r="E29">
            <v>6394.5241999999998</v>
          </cell>
        </row>
        <row r="30">
          <cell r="C30" t="str">
            <v>IV</v>
          </cell>
          <cell r="D30">
            <v>480.05059999999997</v>
          </cell>
          <cell r="E30">
            <v>6171.8065999999999</v>
          </cell>
        </row>
        <row r="31">
          <cell r="B31">
            <v>2009</v>
          </cell>
          <cell r="C31" t="str">
            <v>I</v>
          </cell>
          <cell r="D31">
            <v>455.3365</v>
          </cell>
          <cell r="E31">
            <v>5498.8725999999997</v>
          </cell>
        </row>
        <row r="32">
          <cell r="C32" t="str">
            <v>II</v>
          </cell>
          <cell r="D32">
            <v>448.97969999999998</v>
          </cell>
          <cell r="E32">
            <v>5634.3179</v>
          </cell>
        </row>
        <row r="33">
          <cell r="C33" t="str">
            <v>III</v>
          </cell>
          <cell r="D33">
            <v>409.86810000000003</v>
          </cell>
          <cell r="E33">
            <v>5396.8438999999998</v>
          </cell>
        </row>
        <row r="34">
          <cell r="C34" t="str">
            <v>IV</v>
          </cell>
          <cell r="D34">
            <v>380.90750000000003</v>
          </cell>
          <cell r="E34">
            <v>4776.2983000000004</v>
          </cell>
        </row>
        <row r="35">
          <cell r="B35">
            <v>2010</v>
          </cell>
          <cell r="C35" t="str">
            <v>I</v>
          </cell>
          <cell r="D35">
            <v>413.49209999999999</v>
          </cell>
          <cell r="E35">
            <v>4832.1288999999997</v>
          </cell>
        </row>
        <row r="36">
          <cell r="C36" t="str">
            <v>II</v>
          </cell>
          <cell r="D36">
            <v>470.30650000000003</v>
          </cell>
          <cell r="E36">
            <v>5835.8635999999997</v>
          </cell>
        </row>
        <row r="37">
          <cell r="C37" t="str">
            <v>III</v>
          </cell>
          <cell r="D37">
            <v>444.37740000000002</v>
          </cell>
          <cell r="E37">
            <v>5551.1360999999997</v>
          </cell>
        </row>
        <row r="38">
          <cell r="C38" t="str">
            <v>IV</v>
          </cell>
          <cell r="D38">
            <v>427.39339999999999</v>
          </cell>
          <cell r="E38">
            <v>5084.7532000000001</v>
          </cell>
        </row>
        <row r="39">
          <cell r="B39">
            <v>2011</v>
          </cell>
          <cell r="C39" t="str">
            <v>I</v>
          </cell>
          <cell r="D39">
            <v>438.07350000000002</v>
          </cell>
          <cell r="E39">
            <v>5110.1385</v>
          </cell>
        </row>
        <row r="40">
          <cell r="C40" t="str">
            <v>II</v>
          </cell>
          <cell r="D40">
            <v>486.71379999999999</v>
          </cell>
          <cell r="E40">
            <v>6071.7138000000004</v>
          </cell>
        </row>
        <row r="41">
          <cell r="C41" t="str">
            <v>III</v>
          </cell>
          <cell r="D41">
            <v>504.24520000000001</v>
          </cell>
          <cell r="E41">
            <v>6136.5735999999997</v>
          </cell>
        </row>
        <row r="42">
          <cell r="C42" t="str">
            <v>IV</v>
          </cell>
          <cell r="D42">
            <v>466.75389999999999</v>
          </cell>
          <cell r="E42">
            <v>5484.5456000000004</v>
          </cell>
        </row>
        <row r="43">
          <cell r="B43">
            <v>2012</v>
          </cell>
          <cell r="C43" t="str">
            <v>I</v>
          </cell>
          <cell r="D43">
            <v>463.43389999999999</v>
          </cell>
          <cell r="E43">
            <v>5386.2264999999998</v>
          </cell>
        </row>
        <row r="44">
          <cell r="C44" t="str">
            <v>II</v>
          </cell>
          <cell r="D44">
            <v>542.90390000000002</v>
          </cell>
          <cell r="E44">
            <v>6470.1481999999996</v>
          </cell>
        </row>
        <row r="45">
          <cell r="C45" t="str">
            <v>III</v>
          </cell>
          <cell r="D45">
            <v>436.4033</v>
          </cell>
          <cell r="E45">
            <v>5413.9413999999997</v>
          </cell>
        </row>
        <row r="46">
          <cell r="C46" t="str">
            <v>IV</v>
          </cell>
          <cell r="D46">
            <v>440.76440000000002</v>
          </cell>
          <cell r="E46">
            <v>5168.0060000000003</v>
          </cell>
        </row>
        <row r="47">
          <cell r="B47">
            <v>2013</v>
          </cell>
          <cell r="C47" t="str">
            <v>I</v>
          </cell>
          <cell r="D47">
            <v>402.7842</v>
          </cell>
          <cell r="E47">
            <v>5040.3283000000001</v>
          </cell>
        </row>
        <row r="48">
          <cell r="C48" t="str">
            <v>II</v>
          </cell>
          <cell r="D48">
            <v>479.92959999999999</v>
          </cell>
          <cell r="E48">
            <v>6097.0291999999999</v>
          </cell>
        </row>
        <row r="49">
          <cell r="C49" t="str">
            <v>III</v>
          </cell>
          <cell r="D49">
            <v>438.79599999999999</v>
          </cell>
          <cell r="E49">
            <v>5672.2350999999999</v>
          </cell>
        </row>
        <row r="50">
          <cell r="C50" t="str">
            <v>IV</v>
          </cell>
          <cell r="D50">
            <v>433.50580000000002</v>
          </cell>
          <cell r="E50">
            <v>5493.1585999999998</v>
          </cell>
        </row>
        <row r="51">
          <cell r="B51">
            <v>2014</v>
          </cell>
          <cell r="C51" t="str">
            <v>I</v>
          </cell>
          <cell r="D51">
            <v>459.30739999999997</v>
          </cell>
          <cell r="E51">
            <v>5459.7269999999999</v>
          </cell>
        </row>
        <row r="52">
          <cell r="C52" t="str">
            <v>II</v>
          </cell>
          <cell r="D52">
            <v>489.02929999999998</v>
          </cell>
          <cell r="E52">
            <v>6166.7767999999996</v>
          </cell>
        </row>
        <row r="53">
          <cell r="C53" t="str">
            <v>III</v>
          </cell>
          <cell r="D53">
            <v>464.12490000000003</v>
          </cell>
          <cell r="E53">
            <v>5967.5832</v>
          </cell>
        </row>
        <row r="54">
          <cell r="C54" t="str">
            <v>IV</v>
          </cell>
          <cell r="D54">
            <v>547.39120000000003</v>
          </cell>
          <cell r="E54">
            <v>6053.1968999999999</v>
          </cell>
        </row>
        <row r="55">
          <cell r="B55">
            <v>2015</v>
          </cell>
          <cell r="C55" t="str">
            <v>I</v>
          </cell>
          <cell r="D55">
            <v>539.39319999999998</v>
          </cell>
          <cell r="E55">
            <v>5723.6171000000004</v>
          </cell>
        </row>
        <row r="56">
          <cell r="C56" t="str">
            <v>II</v>
          </cell>
          <cell r="D56">
            <v>505.48239999999998</v>
          </cell>
          <cell r="E56">
            <v>6353.2556000000004</v>
          </cell>
        </row>
        <row r="57">
          <cell r="C57" t="str">
            <v>III</v>
          </cell>
          <cell r="D57">
            <v>577.65</v>
          </cell>
          <cell r="E57">
            <v>6543.1661999999997</v>
          </cell>
        </row>
        <row r="58">
          <cell r="C58" t="str">
            <v>IV</v>
          </cell>
          <cell r="D58">
            <v>551.58860000000004</v>
          </cell>
          <cell r="E58">
            <v>6164.7336999999998</v>
          </cell>
        </row>
        <row r="59">
          <cell r="B59">
            <v>2016</v>
          </cell>
          <cell r="C59" t="str">
            <v>I</v>
          </cell>
          <cell r="D59">
            <v>587.31209999999999</v>
          </cell>
          <cell r="E59">
            <v>6205.8492999999999</v>
          </cell>
        </row>
        <row r="60">
          <cell r="C60" t="str">
            <v>II</v>
          </cell>
          <cell r="D60">
            <v>651.80370000000005</v>
          </cell>
          <cell r="E60">
            <v>6961.8252000000002</v>
          </cell>
        </row>
        <row r="61">
          <cell r="C61" t="str">
            <v>III</v>
          </cell>
          <cell r="D61">
            <v>636.18830000000003</v>
          </cell>
          <cell r="E61">
            <v>6891.9841999999999</v>
          </cell>
        </row>
        <row r="62">
          <cell r="C62" t="str">
            <v>IV</v>
          </cell>
          <cell r="D62">
            <v>645.49800000000005</v>
          </cell>
          <cell r="E62">
            <v>6933.6228000000001</v>
          </cell>
        </row>
        <row r="63">
          <cell r="B63">
            <v>2017</v>
          </cell>
          <cell r="C63" t="str">
            <v>I</v>
          </cell>
          <cell r="D63">
            <v>652.44740000000002</v>
          </cell>
          <cell r="E63">
            <v>6908.2604000000001</v>
          </cell>
        </row>
        <row r="64">
          <cell r="C64" t="str">
            <v>II</v>
          </cell>
          <cell r="D64">
            <v>720.10469999999998</v>
          </cell>
          <cell r="E64">
            <v>7651.6203999999998</v>
          </cell>
        </row>
        <row r="65">
          <cell r="C65" t="str">
            <v>III</v>
          </cell>
          <cell r="D65">
            <v>727.20370000000003</v>
          </cell>
          <cell r="E65">
            <v>7706.7997999999998</v>
          </cell>
        </row>
        <row r="66">
          <cell r="C66" t="str">
            <v>IV</v>
          </cell>
          <cell r="D66">
            <v>781.68610000000001</v>
          </cell>
          <cell r="E66">
            <v>8023.8644999999997</v>
          </cell>
        </row>
        <row r="67">
          <cell r="B67">
            <v>2018</v>
          </cell>
          <cell r="C67" t="str">
            <v>I</v>
          </cell>
          <cell r="D67">
            <v>710.56399999999996</v>
          </cell>
          <cell r="E67">
            <v>7186.9233999999997</v>
          </cell>
        </row>
        <row r="68">
          <cell r="C68" t="str">
            <v>II</v>
          </cell>
          <cell r="D68">
            <v>906.6662</v>
          </cell>
          <cell r="E68">
            <v>9057.5627999999997</v>
          </cell>
        </row>
        <row r="69">
          <cell r="C69" t="str">
            <v>III</v>
          </cell>
          <cell r="D69">
            <v>800.33910000000003</v>
          </cell>
          <cell r="E69">
            <v>8459.4652000000006</v>
          </cell>
        </row>
        <row r="70">
          <cell r="C70" t="str">
            <v>IV</v>
          </cell>
          <cell r="D70">
            <v>887.24109999999996</v>
          </cell>
          <cell r="E70">
            <v>8973.2757000000001</v>
          </cell>
        </row>
        <row r="71">
          <cell r="B71">
            <v>2019</v>
          </cell>
          <cell r="C71" t="str">
            <v>I</v>
          </cell>
          <cell r="D71">
            <v>782.99509999999998</v>
          </cell>
          <cell r="E71">
            <v>7944.7581</v>
          </cell>
        </row>
        <row r="72">
          <cell r="C72" t="str">
            <v>II</v>
          </cell>
          <cell r="D72">
            <v>909.42049999999995</v>
          </cell>
          <cell r="E72">
            <v>9506.2291000000005</v>
          </cell>
        </row>
        <row r="73">
          <cell r="C73" t="str">
            <v>III</v>
          </cell>
          <cell r="D73">
            <v>942.52949999999998</v>
          </cell>
          <cell r="E73">
            <v>9788.6687999999995</v>
          </cell>
        </row>
        <row r="74">
          <cell r="C74" t="str">
            <v>IV</v>
          </cell>
          <cell r="D74">
            <v>902.02269999999999</v>
          </cell>
          <cell r="E74">
            <v>9199.1020000000008</v>
          </cell>
        </row>
        <row r="75">
          <cell r="B75">
            <v>2020</v>
          </cell>
          <cell r="C75" t="str">
            <v>I</v>
          </cell>
          <cell r="D75">
            <v>989.69060000000002</v>
          </cell>
          <cell r="E75">
            <v>9397.7070999999996</v>
          </cell>
        </row>
        <row r="76">
          <cell r="C76" t="str">
            <v>II</v>
          </cell>
          <cell r="D76">
            <v>1043.2215000000001</v>
          </cell>
          <cell r="E76">
            <v>9891.9493000000002</v>
          </cell>
        </row>
        <row r="77">
          <cell r="C77" t="str">
            <v>III</v>
          </cell>
          <cell r="D77">
            <v>1038.5597</v>
          </cell>
          <cell r="E77">
            <v>10674.565699999999</v>
          </cell>
        </row>
      </sheetData>
      <sheetData sheetId="1">
        <row r="7">
          <cell r="D7" t="str">
            <v>Baja California Sur</v>
          </cell>
          <cell r="E7">
            <v>3.2643107906488414E-3</v>
          </cell>
        </row>
        <row r="8">
          <cell r="D8" t="str">
            <v>Campeche</v>
          </cell>
          <cell r="E8">
            <v>3.3110012147847851E-3</v>
          </cell>
        </row>
        <row r="9">
          <cell r="D9" t="str">
            <v>Tlaxcala</v>
          </cell>
          <cell r="E9">
            <v>6.6231265970848824E-3</v>
          </cell>
        </row>
        <row r="10">
          <cell r="D10" t="str">
            <v>Yucatán</v>
          </cell>
          <cell r="E10">
            <v>6.9677869892168084E-3</v>
          </cell>
        </row>
        <row r="11">
          <cell r="D11" t="str">
            <v>Colima</v>
          </cell>
          <cell r="E11">
            <v>8.0303032843762438E-3</v>
          </cell>
        </row>
        <row r="12">
          <cell r="D12" t="str">
            <v>Tabasco</v>
          </cell>
          <cell r="E12">
            <v>8.1099599208987027E-3</v>
          </cell>
        </row>
        <row r="13">
          <cell r="D13" t="str">
            <v>Quintana Roo</v>
          </cell>
          <cell r="E13">
            <v>8.2596896658755879E-3</v>
          </cell>
        </row>
        <row r="14">
          <cell r="D14" t="str">
            <v>Aguascalientes</v>
          </cell>
          <cell r="E14">
            <v>1.2630996313039697E-2</v>
          </cell>
        </row>
        <row r="15">
          <cell r="D15" t="str">
            <v>Nayarit</v>
          </cell>
          <cell r="E15">
            <v>1.6763951342769853E-2</v>
          </cell>
        </row>
        <row r="16">
          <cell r="D16" t="str">
            <v>Coahuila</v>
          </cell>
          <cell r="E16">
            <v>1.7095693176538321E-2</v>
          </cell>
        </row>
        <row r="17">
          <cell r="D17" t="str">
            <v>Sonora</v>
          </cell>
          <cell r="E17">
            <v>1.7756441369788004E-2</v>
          </cell>
        </row>
        <row r="18">
          <cell r="D18" t="str">
            <v>Morelos</v>
          </cell>
          <cell r="E18">
            <v>1.8426257847661193E-2</v>
          </cell>
        </row>
        <row r="19">
          <cell r="D19" t="str">
            <v>Querétaro</v>
          </cell>
          <cell r="E19">
            <v>2.0385091638903868E-2</v>
          </cell>
        </row>
        <row r="20">
          <cell r="D20" t="str">
            <v>Durango</v>
          </cell>
          <cell r="E20">
            <v>2.3067121128871784E-2</v>
          </cell>
        </row>
        <row r="21">
          <cell r="D21" t="str">
            <v>Sinaloa</v>
          </cell>
          <cell r="E21">
            <v>2.4384533040065513E-2</v>
          </cell>
        </row>
        <row r="22">
          <cell r="D22" t="str">
            <v>Tamaulipas</v>
          </cell>
          <cell r="E22">
            <v>2.4411128969865258E-2</v>
          </cell>
        </row>
        <row r="23">
          <cell r="D23" t="str">
            <v>Nuevo León</v>
          </cell>
          <cell r="E23">
            <v>2.5780833406646234E-2</v>
          </cell>
        </row>
        <row r="24">
          <cell r="D24" t="str">
            <v>Hidalgo</v>
          </cell>
          <cell r="E24">
            <v>2.5961627647296228E-2</v>
          </cell>
        </row>
        <row r="25">
          <cell r="D25" t="str">
            <v>Zacatecas</v>
          </cell>
          <cell r="E25">
            <v>2.8040878515554039E-2</v>
          </cell>
        </row>
        <row r="26">
          <cell r="D26" t="str">
            <v>Chiapas</v>
          </cell>
          <cell r="E26">
            <v>2.9741996903911511E-2</v>
          </cell>
        </row>
        <row r="27">
          <cell r="D27" t="str">
            <v>Baja California</v>
          </cell>
          <cell r="E27">
            <v>3.1162148357942097E-2</v>
          </cell>
        </row>
        <row r="28">
          <cell r="D28" t="str">
            <v>Chihuahua</v>
          </cell>
          <cell r="E28">
            <v>3.1456193107697115E-2</v>
          </cell>
        </row>
        <row r="29">
          <cell r="D29" t="str">
            <v>San Luis Potosí</v>
          </cell>
          <cell r="E29">
            <v>3.3805862471763141E-2</v>
          </cell>
        </row>
        <row r="30">
          <cell r="D30" t="str">
            <v>Veracruz</v>
          </cell>
          <cell r="E30">
            <v>4.1988490454464115E-2</v>
          </cell>
        </row>
        <row r="31">
          <cell r="D31" t="str">
            <v>Guerrero</v>
          </cell>
          <cell r="E31">
            <v>4.5443169645768354E-2</v>
          </cell>
        </row>
        <row r="32">
          <cell r="D32" t="str">
            <v>Oaxaca</v>
          </cell>
          <cell r="E32">
            <v>4.706331986883551E-2</v>
          </cell>
        </row>
        <row r="33">
          <cell r="D33" t="str">
            <v>Puebla</v>
          </cell>
          <cell r="E33">
            <v>5.0441724294225852E-2</v>
          </cell>
        </row>
        <row r="34">
          <cell r="D34" t="str">
            <v>Ciudad de México</v>
          </cell>
          <cell r="E34">
            <v>5.4753281437951148E-2</v>
          </cell>
        </row>
        <row r="35">
          <cell r="D35" t="str">
            <v>Estado de México</v>
          </cell>
          <cell r="E35">
            <v>6.4888307352869642E-2</v>
          </cell>
        </row>
        <row r="36">
          <cell r="D36" t="str">
            <v>Guanajuato</v>
          </cell>
          <cell r="E36">
            <v>7.94175073558262E-2</v>
          </cell>
        </row>
        <row r="37">
          <cell r="D37" t="str">
            <v>Michoacán</v>
          </cell>
          <cell r="E37">
            <v>9.3274352135937488E-2</v>
          </cell>
        </row>
        <row r="38">
          <cell r="D38" t="str">
            <v>Jalisco</v>
          </cell>
          <cell r="E38">
            <v>9.7292923120984684E-2</v>
          </cell>
        </row>
      </sheetData>
      <sheetData sheetId="2">
        <row r="7">
          <cell r="F7" t="str">
            <v>Guanajuato</v>
          </cell>
          <cell r="G7">
            <v>-6.5632738173007965E-2</v>
          </cell>
        </row>
        <row r="8">
          <cell r="F8" t="str">
            <v>Tlaxcala</v>
          </cell>
          <cell r="G8">
            <v>-2.8914580121636391E-2</v>
          </cell>
        </row>
        <row r="9">
          <cell r="F9" t="str">
            <v>Zacatecas</v>
          </cell>
          <cell r="G9">
            <v>-2.4149132892489433E-2</v>
          </cell>
        </row>
        <row r="10">
          <cell r="F10" t="str">
            <v>San Luis Potosí</v>
          </cell>
          <cell r="G10">
            <v>-2.1724874153733253E-2</v>
          </cell>
        </row>
        <row r="11">
          <cell r="F11" t="str">
            <v>Aguascalientes</v>
          </cell>
          <cell r="G11">
            <v>-2.1551493555307388E-2</v>
          </cell>
        </row>
        <row r="12">
          <cell r="F12" t="str">
            <v>Durango</v>
          </cell>
          <cell r="G12">
            <v>-7.9259080812335014E-3</v>
          </cell>
        </row>
        <row r="13">
          <cell r="F13" t="str">
            <v>Oaxaca</v>
          </cell>
          <cell r="G13">
            <v>3.9308372652158141E-4</v>
          </cell>
        </row>
        <row r="14">
          <cell r="F14" t="str">
            <v>Michoacán</v>
          </cell>
          <cell r="G14">
            <v>3.7872973829507828E-2</v>
          </cell>
        </row>
        <row r="15">
          <cell r="F15" t="str">
            <v>Hidalgo</v>
          </cell>
          <cell r="G15">
            <v>3.7970524281263351E-2</v>
          </cell>
        </row>
        <row r="16">
          <cell r="F16" t="str">
            <v>Morelos</v>
          </cell>
          <cell r="G16">
            <v>4.8344593495130539E-2</v>
          </cell>
        </row>
        <row r="17">
          <cell r="F17" t="str">
            <v>Coahuila</v>
          </cell>
          <cell r="G17">
            <v>6.687888503074646E-2</v>
          </cell>
        </row>
        <row r="18">
          <cell r="F18" t="str">
            <v>Guerrero</v>
          </cell>
          <cell r="G18">
            <v>7.0506490767002106E-2</v>
          </cell>
        </row>
        <row r="19">
          <cell r="F19" t="str">
            <v>Veracruz</v>
          </cell>
          <cell r="G19">
            <v>7.4303045868873596E-2</v>
          </cell>
        </row>
        <row r="20">
          <cell r="F20" t="str">
            <v>Colima</v>
          </cell>
          <cell r="G20">
            <v>7.8032881021499634E-2</v>
          </cell>
        </row>
        <row r="21">
          <cell r="F21" t="str">
            <v>Sinaloa</v>
          </cell>
          <cell r="G21">
            <v>8.359653502702713E-2</v>
          </cell>
        </row>
        <row r="22">
          <cell r="F22" t="str">
            <v>Nacional</v>
          </cell>
          <cell r="G22">
            <v>9.0502284467220306E-2</v>
          </cell>
        </row>
        <row r="23">
          <cell r="F23" t="str">
            <v>Nuevo León</v>
          </cell>
          <cell r="G23">
            <v>9.4184421002864838E-2</v>
          </cell>
        </row>
        <row r="24">
          <cell r="F24" t="str">
            <v>Chihuahua</v>
          </cell>
          <cell r="G24">
            <v>9.8366916179656982E-2</v>
          </cell>
        </row>
        <row r="25">
          <cell r="F25" t="str">
            <v>Tamaulipas</v>
          </cell>
          <cell r="G25">
            <v>9.9363617599010468E-2</v>
          </cell>
        </row>
        <row r="26">
          <cell r="F26" t="str">
            <v>Querétaro</v>
          </cell>
          <cell r="G26">
            <v>0.10098845511674881</v>
          </cell>
        </row>
        <row r="27">
          <cell r="F27" t="str">
            <v>Jalisco</v>
          </cell>
          <cell r="G27">
            <v>0.10188561677932739</v>
          </cell>
        </row>
        <row r="28">
          <cell r="F28" t="str">
            <v>Nayarit</v>
          </cell>
          <cell r="G28">
            <v>0.117758609354496</v>
          </cell>
        </row>
        <row r="29">
          <cell r="F29" t="str">
            <v>Puebla</v>
          </cell>
          <cell r="G29">
            <v>0.13388919830322266</v>
          </cell>
        </row>
        <row r="30">
          <cell r="F30" t="str">
            <v>Chiapas</v>
          </cell>
          <cell r="G30">
            <v>0.1821296364068985</v>
          </cell>
        </row>
        <row r="31">
          <cell r="F31" t="str">
            <v>Sonora</v>
          </cell>
          <cell r="G31">
            <v>0.21583153307437897</v>
          </cell>
        </row>
        <row r="32">
          <cell r="F32" t="str">
            <v>Yucatán</v>
          </cell>
          <cell r="G32">
            <v>0.25743609666824341</v>
          </cell>
        </row>
        <row r="33">
          <cell r="F33" t="str">
            <v>Ciudad de México</v>
          </cell>
          <cell r="G33">
            <v>0.27495405077934265</v>
          </cell>
        </row>
        <row r="34">
          <cell r="F34" t="str">
            <v>Estado de México</v>
          </cell>
          <cell r="G34">
            <v>0.2776922881603241</v>
          </cell>
        </row>
        <row r="35">
          <cell r="F35" t="str">
            <v>Baja California</v>
          </cell>
          <cell r="G35">
            <v>0.29406958818435669</v>
          </cell>
        </row>
        <row r="36">
          <cell r="F36" t="str">
            <v>Tabasco</v>
          </cell>
          <cell r="G36">
            <v>0.38086289167404175</v>
          </cell>
        </row>
        <row r="37">
          <cell r="F37" t="str">
            <v>Campeche</v>
          </cell>
          <cell r="G37">
            <v>0.45707938075065613</v>
          </cell>
        </row>
        <row r="38">
          <cell r="F38" t="str">
            <v>Baja California Sur</v>
          </cell>
          <cell r="G38">
            <v>0.5172274112701416</v>
          </cell>
        </row>
        <row r="39">
          <cell r="F39" t="str">
            <v>Quintana Roo</v>
          </cell>
          <cell r="G39">
            <v>0.79148393869400024</v>
          </cell>
        </row>
      </sheetData>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EXP MEN"/>
      <sheetName val="NOM EXP MEN"/>
      <sheetName val="TOT EXP ACU"/>
      <sheetName val="TOT EST"/>
      <sheetName val="DIST TOT EST"/>
      <sheetName val="TOT TRA"/>
      <sheetName val="VAR TOT TRA"/>
      <sheetName val="DIST TOT TRA"/>
    </sheetNames>
    <sheetDataSet>
      <sheetData sheetId="0">
        <row r="5">
          <cell r="C5" t="str">
            <v>Exportaciones</v>
          </cell>
          <cell r="D5" t="str">
            <v>Promedio</v>
          </cell>
        </row>
        <row r="6">
          <cell r="A6" t="str">
            <v>2013</v>
          </cell>
          <cell r="B6" t="str">
            <v>ENE</v>
          </cell>
          <cell r="C6">
            <v>6343</v>
          </cell>
          <cell r="D6">
            <v>6644</v>
          </cell>
        </row>
        <row r="7">
          <cell r="A7" t="str">
            <v/>
          </cell>
          <cell r="B7" t="str">
            <v>FEB</v>
          </cell>
          <cell r="C7">
            <v>6318</v>
          </cell>
          <cell r="D7">
            <v>6655</v>
          </cell>
        </row>
        <row r="8">
          <cell r="A8" t="str">
            <v/>
          </cell>
          <cell r="B8" t="str">
            <v>MAR</v>
          </cell>
          <cell r="C8">
            <v>6647</v>
          </cell>
          <cell r="D8">
            <v>6608</v>
          </cell>
        </row>
        <row r="9">
          <cell r="A9" t="str">
            <v/>
          </cell>
          <cell r="B9" t="str">
            <v>ABR</v>
          </cell>
          <cell r="C9">
            <v>6479</v>
          </cell>
          <cell r="D9">
            <v>6598</v>
          </cell>
        </row>
        <row r="10">
          <cell r="A10" t="str">
            <v/>
          </cell>
          <cell r="B10" t="str">
            <v>MAY</v>
          </cell>
          <cell r="C10">
            <v>6949</v>
          </cell>
          <cell r="D10">
            <v>6624</v>
          </cell>
        </row>
        <row r="11">
          <cell r="A11" t="str">
            <v/>
          </cell>
          <cell r="B11" t="str">
            <v>JUN</v>
          </cell>
          <cell r="C11">
            <v>6766</v>
          </cell>
          <cell r="D11">
            <v>6629</v>
          </cell>
        </row>
        <row r="12">
          <cell r="A12" t="str">
            <v/>
          </cell>
          <cell r="B12" t="str">
            <v>JUL</v>
          </cell>
          <cell r="C12">
            <v>6997</v>
          </cell>
          <cell r="D12">
            <v>6655</v>
          </cell>
        </row>
        <row r="13">
          <cell r="A13" t="str">
            <v/>
          </cell>
          <cell r="B13" t="str">
            <v>AGO</v>
          </cell>
          <cell r="C13">
            <v>7960</v>
          </cell>
          <cell r="D13">
            <v>6751</v>
          </cell>
        </row>
        <row r="14">
          <cell r="A14" t="str">
            <v/>
          </cell>
          <cell r="B14" t="str">
            <v>SEP</v>
          </cell>
          <cell r="C14">
            <v>7340</v>
          </cell>
          <cell r="D14">
            <v>6821</v>
          </cell>
        </row>
        <row r="15">
          <cell r="A15" t="str">
            <v/>
          </cell>
          <cell r="B15" t="str">
            <v>OCT</v>
          </cell>
          <cell r="C15">
            <v>7398</v>
          </cell>
          <cell r="D15">
            <v>6820</v>
          </cell>
        </row>
        <row r="16">
          <cell r="A16" t="str">
            <v/>
          </cell>
          <cell r="B16" t="str">
            <v>NOV</v>
          </cell>
          <cell r="C16">
            <v>7281</v>
          </cell>
          <cell r="D16">
            <v>6820</v>
          </cell>
        </row>
        <row r="17">
          <cell r="A17" t="str">
            <v/>
          </cell>
          <cell r="B17" t="str">
            <v>DIC</v>
          </cell>
          <cell r="C17">
            <v>5672</v>
          </cell>
          <cell r="D17">
            <v>6846</v>
          </cell>
        </row>
        <row r="18">
          <cell r="A18" t="str">
            <v>2014</v>
          </cell>
          <cell r="B18" t="str">
            <v>ENE</v>
          </cell>
          <cell r="C18">
            <v>6130</v>
          </cell>
          <cell r="D18">
            <v>6828</v>
          </cell>
        </row>
        <row r="19">
          <cell r="A19" t="str">
            <v/>
          </cell>
          <cell r="B19" t="str">
            <v>FEB</v>
          </cell>
          <cell r="C19">
            <v>6660</v>
          </cell>
          <cell r="D19">
            <v>6857</v>
          </cell>
        </row>
        <row r="20">
          <cell r="A20" t="str">
            <v/>
          </cell>
          <cell r="B20" t="str">
            <v>MAR</v>
          </cell>
          <cell r="C20">
            <v>7617</v>
          </cell>
          <cell r="D20">
            <v>6938</v>
          </cell>
        </row>
        <row r="21">
          <cell r="A21" t="str">
            <v/>
          </cell>
          <cell r="B21" t="str">
            <v>ABR</v>
          </cell>
          <cell r="C21">
            <v>8011</v>
          </cell>
          <cell r="D21">
            <v>7065</v>
          </cell>
        </row>
        <row r="22">
          <cell r="A22" t="str">
            <v/>
          </cell>
          <cell r="B22" t="str">
            <v>MAY</v>
          </cell>
          <cell r="C22">
            <v>7966</v>
          </cell>
          <cell r="D22">
            <v>7150</v>
          </cell>
        </row>
        <row r="23">
          <cell r="A23" t="str">
            <v/>
          </cell>
          <cell r="B23" t="str">
            <v>JUN</v>
          </cell>
          <cell r="C23">
            <v>7292</v>
          </cell>
          <cell r="D23">
            <v>7194</v>
          </cell>
        </row>
        <row r="24">
          <cell r="A24" t="str">
            <v/>
          </cell>
          <cell r="B24" t="str">
            <v>JUL</v>
          </cell>
          <cell r="C24">
            <v>7404</v>
          </cell>
          <cell r="D24">
            <v>7228</v>
          </cell>
        </row>
        <row r="25">
          <cell r="A25" t="str">
            <v/>
          </cell>
          <cell r="B25" t="str">
            <v>AGO</v>
          </cell>
          <cell r="C25">
            <v>7866</v>
          </cell>
          <cell r="D25">
            <v>7220</v>
          </cell>
        </row>
        <row r="26">
          <cell r="A26" t="str">
            <v/>
          </cell>
          <cell r="B26" t="str">
            <v>SEP</v>
          </cell>
          <cell r="C26">
            <v>7767</v>
          </cell>
          <cell r="D26">
            <v>7255</v>
          </cell>
        </row>
        <row r="27">
          <cell r="A27" t="str">
            <v/>
          </cell>
          <cell r="B27" t="str">
            <v>OCT</v>
          </cell>
          <cell r="C27">
            <v>8436</v>
          </cell>
          <cell r="D27">
            <v>7342</v>
          </cell>
        </row>
        <row r="28">
          <cell r="A28" t="str">
            <v/>
          </cell>
          <cell r="B28" t="str">
            <v>NOV</v>
          </cell>
          <cell r="C28">
            <v>7381</v>
          </cell>
          <cell r="D28">
            <v>7350</v>
          </cell>
        </row>
        <row r="29">
          <cell r="A29" t="str">
            <v/>
          </cell>
          <cell r="B29" t="str">
            <v>DIC</v>
          </cell>
          <cell r="C29">
            <v>7176</v>
          </cell>
          <cell r="D29">
            <v>7476</v>
          </cell>
        </row>
        <row r="30">
          <cell r="A30" t="str">
            <v>2015</v>
          </cell>
          <cell r="B30" t="str">
            <v>ENE</v>
          </cell>
          <cell r="C30">
            <v>7170</v>
          </cell>
          <cell r="D30">
            <v>7562</v>
          </cell>
        </row>
        <row r="31">
          <cell r="A31" t="str">
            <v/>
          </cell>
          <cell r="B31" t="str">
            <v>FEB</v>
          </cell>
          <cell r="C31">
            <v>7843</v>
          </cell>
          <cell r="D31">
            <v>7661</v>
          </cell>
        </row>
        <row r="32">
          <cell r="A32" t="str">
            <v/>
          </cell>
          <cell r="B32" t="str">
            <v>MAR</v>
          </cell>
          <cell r="C32">
            <v>8899</v>
          </cell>
          <cell r="D32">
            <v>7767</v>
          </cell>
        </row>
        <row r="33">
          <cell r="A33" t="str">
            <v/>
          </cell>
          <cell r="B33" t="str">
            <v>ABR</v>
          </cell>
          <cell r="C33">
            <v>8889</v>
          </cell>
          <cell r="D33">
            <v>7841</v>
          </cell>
        </row>
        <row r="34">
          <cell r="A34" t="str">
            <v/>
          </cell>
          <cell r="B34" t="str">
            <v>MAY</v>
          </cell>
          <cell r="C34">
            <v>8822</v>
          </cell>
          <cell r="D34">
            <v>7912</v>
          </cell>
        </row>
        <row r="35">
          <cell r="A35" t="str">
            <v/>
          </cell>
          <cell r="B35" t="str">
            <v>JUN</v>
          </cell>
          <cell r="C35">
            <v>8691</v>
          </cell>
          <cell r="D35">
            <v>8029</v>
          </cell>
        </row>
        <row r="36">
          <cell r="A36" t="str">
            <v/>
          </cell>
          <cell r="B36" t="str">
            <v>JUL</v>
          </cell>
          <cell r="C36">
            <v>9526</v>
          </cell>
          <cell r="D36">
            <v>8205</v>
          </cell>
        </row>
        <row r="37">
          <cell r="A37" t="str">
            <v/>
          </cell>
          <cell r="B37" t="str">
            <v>AGO</v>
          </cell>
          <cell r="C37">
            <v>9440</v>
          </cell>
          <cell r="D37">
            <v>8337</v>
          </cell>
        </row>
        <row r="38">
          <cell r="A38" t="str">
            <v/>
          </cell>
          <cell r="B38" t="str">
            <v>SEP</v>
          </cell>
          <cell r="C38">
            <v>9790</v>
          </cell>
          <cell r="D38">
            <v>8505</v>
          </cell>
        </row>
        <row r="39">
          <cell r="A39" t="str">
            <v/>
          </cell>
          <cell r="B39" t="str">
            <v>OCT</v>
          </cell>
          <cell r="C39">
            <v>9425</v>
          </cell>
          <cell r="D39">
            <v>8588</v>
          </cell>
        </row>
        <row r="40">
          <cell r="A40" t="str">
            <v/>
          </cell>
          <cell r="B40" t="str">
            <v>NOV</v>
          </cell>
          <cell r="C40">
            <v>9000</v>
          </cell>
          <cell r="D40">
            <v>8723</v>
          </cell>
        </row>
        <row r="41">
          <cell r="A41" t="str">
            <v/>
          </cell>
          <cell r="B41" t="str">
            <v>DIC</v>
          </cell>
          <cell r="C41">
            <v>8816</v>
          </cell>
          <cell r="D41">
            <v>8859</v>
          </cell>
        </row>
        <row r="42">
          <cell r="A42" t="str">
            <v>2016</v>
          </cell>
          <cell r="B42" t="str">
            <v>ENE</v>
          </cell>
          <cell r="C42">
            <v>8680</v>
          </cell>
          <cell r="D42">
            <v>8985</v>
          </cell>
        </row>
        <row r="43">
          <cell r="A43" t="str">
            <v/>
          </cell>
          <cell r="B43" t="str">
            <v>FEB</v>
          </cell>
          <cell r="C43">
            <v>9921</v>
          </cell>
          <cell r="D43">
            <v>9158</v>
          </cell>
        </row>
        <row r="44">
          <cell r="A44" t="str">
            <v/>
          </cell>
          <cell r="B44" t="str">
            <v>MAR</v>
          </cell>
          <cell r="C44">
            <v>9962</v>
          </cell>
          <cell r="D44">
            <v>9247</v>
          </cell>
        </row>
        <row r="45">
          <cell r="A45" t="str">
            <v/>
          </cell>
          <cell r="B45" t="str">
            <v>ABR</v>
          </cell>
          <cell r="C45">
            <v>10438</v>
          </cell>
          <cell r="D45">
            <v>9376</v>
          </cell>
        </row>
        <row r="46">
          <cell r="A46" t="str">
            <v/>
          </cell>
          <cell r="B46" t="str">
            <v>MAY</v>
          </cell>
          <cell r="C46">
            <v>10693</v>
          </cell>
          <cell r="D46">
            <v>9532</v>
          </cell>
        </row>
        <row r="47">
          <cell r="A47" t="str">
            <v/>
          </cell>
          <cell r="B47" t="str">
            <v>JUN</v>
          </cell>
          <cell r="C47">
            <v>10732</v>
          </cell>
          <cell r="D47">
            <v>9702</v>
          </cell>
        </row>
        <row r="48">
          <cell r="A48" t="str">
            <v/>
          </cell>
          <cell r="B48" t="str">
            <v>JUL</v>
          </cell>
          <cell r="C48">
            <v>10104</v>
          </cell>
          <cell r="D48">
            <v>9750</v>
          </cell>
        </row>
        <row r="49">
          <cell r="A49" t="str">
            <v/>
          </cell>
          <cell r="B49" t="str">
            <v>AGO</v>
          </cell>
          <cell r="C49">
            <v>10575</v>
          </cell>
          <cell r="D49">
            <v>9845</v>
          </cell>
        </row>
        <row r="50">
          <cell r="A50" t="str">
            <v/>
          </cell>
          <cell r="B50" t="str">
            <v>SEP</v>
          </cell>
          <cell r="C50">
            <v>10702</v>
          </cell>
          <cell r="D50">
            <v>9921</v>
          </cell>
        </row>
        <row r="51">
          <cell r="A51" t="str">
            <v/>
          </cell>
          <cell r="B51" t="str">
            <v>OCT</v>
          </cell>
          <cell r="C51">
            <v>11189</v>
          </cell>
          <cell r="D51">
            <v>10068</v>
          </cell>
        </row>
        <row r="52">
          <cell r="A52" t="str">
            <v/>
          </cell>
          <cell r="B52" t="str">
            <v>NOV</v>
          </cell>
          <cell r="C52">
            <v>10990</v>
          </cell>
          <cell r="D52">
            <v>10234</v>
          </cell>
        </row>
        <row r="53">
          <cell r="A53" t="str">
            <v/>
          </cell>
          <cell r="B53" t="str">
            <v>DIC</v>
          </cell>
          <cell r="C53">
            <v>9641</v>
          </cell>
          <cell r="D53">
            <v>10302</v>
          </cell>
        </row>
        <row r="54">
          <cell r="A54" t="str">
            <v>2017</v>
          </cell>
          <cell r="B54" t="str">
            <v>ENE</v>
          </cell>
          <cell r="C54">
            <v>9282</v>
          </cell>
          <cell r="D54">
            <v>10353</v>
          </cell>
        </row>
        <row r="55">
          <cell r="A55" t="str">
            <v/>
          </cell>
          <cell r="B55" t="str">
            <v>FEB</v>
          </cell>
          <cell r="C55">
            <v>10916</v>
          </cell>
          <cell r="D55">
            <v>10435</v>
          </cell>
        </row>
        <row r="56">
          <cell r="A56" t="str">
            <v/>
          </cell>
          <cell r="B56" t="str">
            <v>MAR</v>
          </cell>
          <cell r="C56">
            <v>12170</v>
          </cell>
          <cell r="D56">
            <v>10619</v>
          </cell>
        </row>
        <row r="57">
          <cell r="A57" t="str">
            <v/>
          </cell>
          <cell r="B57" t="str">
            <v>ABR</v>
          </cell>
          <cell r="C57">
            <v>9958</v>
          </cell>
          <cell r="D57">
            <v>10579</v>
          </cell>
        </row>
        <row r="58">
          <cell r="A58" t="str">
            <v/>
          </cell>
          <cell r="B58" t="str">
            <v>MAY</v>
          </cell>
          <cell r="C58">
            <v>11443</v>
          </cell>
          <cell r="D58">
            <v>10642</v>
          </cell>
        </row>
        <row r="59">
          <cell r="A59" t="str">
            <v/>
          </cell>
          <cell r="B59" t="str">
            <v>JUN</v>
          </cell>
          <cell r="C59">
            <v>11190</v>
          </cell>
          <cell r="D59">
            <v>10680</v>
          </cell>
        </row>
        <row r="60">
          <cell r="A60" t="str">
            <v/>
          </cell>
          <cell r="B60" t="str">
            <v>JUL</v>
          </cell>
          <cell r="C60">
            <v>10250</v>
          </cell>
          <cell r="D60">
            <v>10692</v>
          </cell>
        </row>
        <row r="61">
          <cell r="A61" t="str">
            <v/>
          </cell>
          <cell r="B61" t="str">
            <v>AGO</v>
          </cell>
          <cell r="C61">
            <v>10998</v>
          </cell>
          <cell r="D61">
            <v>10727</v>
          </cell>
        </row>
        <row r="62">
          <cell r="A62" t="str">
            <v/>
          </cell>
          <cell r="B62" t="str">
            <v>SEP</v>
          </cell>
          <cell r="C62">
            <v>10862</v>
          </cell>
          <cell r="D62">
            <v>10741</v>
          </cell>
        </row>
        <row r="63">
          <cell r="A63" t="str">
            <v/>
          </cell>
          <cell r="B63" t="str">
            <v>OCT</v>
          </cell>
          <cell r="C63">
            <v>11198</v>
          </cell>
          <cell r="D63">
            <v>10741</v>
          </cell>
        </row>
        <row r="64">
          <cell r="A64" t="str">
            <v/>
          </cell>
          <cell r="B64" t="str">
            <v>NOV</v>
          </cell>
          <cell r="C64">
            <v>11291</v>
          </cell>
          <cell r="D64">
            <v>10767</v>
          </cell>
        </row>
        <row r="65">
          <cell r="A65" t="str">
            <v/>
          </cell>
          <cell r="B65" t="str">
            <v>DIC</v>
          </cell>
          <cell r="C65">
            <v>10062</v>
          </cell>
          <cell r="D65">
            <v>10802</v>
          </cell>
        </row>
        <row r="66">
          <cell r="A66" t="str">
            <v>2018</v>
          </cell>
          <cell r="B66" t="str">
            <v>ENE</v>
          </cell>
          <cell r="C66">
            <v>11384</v>
          </cell>
          <cell r="D66">
            <v>10977</v>
          </cell>
        </row>
        <row r="67">
          <cell r="A67" t="str">
            <v/>
          </cell>
          <cell r="B67" t="str">
            <v>FEB</v>
          </cell>
          <cell r="C67">
            <v>10934</v>
          </cell>
          <cell r="D67">
            <v>10978</v>
          </cell>
        </row>
        <row r="68">
          <cell r="A68" t="str">
            <v/>
          </cell>
          <cell r="B68" t="str">
            <v>MAR</v>
          </cell>
          <cell r="C68">
            <v>12720</v>
          </cell>
          <cell r="D68">
            <v>11024</v>
          </cell>
        </row>
        <row r="69">
          <cell r="A69" t="str">
            <v/>
          </cell>
          <cell r="B69" t="str">
            <v>ABR</v>
          </cell>
          <cell r="C69">
            <v>12177</v>
          </cell>
          <cell r="D69">
            <v>11209</v>
          </cell>
        </row>
        <row r="70">
          <cell r="A70" t="str">
            <v/>
          </cell>
          <cell r="B70" t="str">
            <v>MAY</v>
          </cell>
          <cell r="C70">
            <v>13045</v>
          </cell>
          <cell r="D70">
            <v>11343</v>
          </cell>
        </row>
        <row r="71">
          <cell r="A71" t="str">
            <v/>
          </cell>
          <cell r="B71" t="str">
            <v>JUN</v>
          </cell>
          <cell r="C71">
            <v>12731</v>
          </cell>
          <cell r="D71">
            <v>11471</v>
          </cell>
        </row>
        <row r="72">
          <cell r="A72" t="str">
            <v/>
          </cell>
          <cell r="B72" t="str">
            <v>JUL</v>
          </cell>
          <cell r="C72">
            <v>12055</v>
          </cell>
          <cell r="D72">
            <v>11622</v>
          </cell>
        </row>
        <row r="73">
          <cell r="A73" t="str">
            <v/>
          </cell>
          <cell r="B73" t="str">
            <v>AGO</v>
          </cell>
          <cell r="C73">
            <v>12738</v>
          </cell>
          <cell r="D73">
            <v>11767</v>
          </cell>
        </row>
        <row r="74">
          <cell r="A74" t="str">
            <v/>
          </cell>
          <cell r="B74" t="str">
            <v>SEP</v>
          </cell>
          <cell r="C74">
            <v>12214</v>
          </cell>
          <cell r="D74">
            <v>11879</v>
          </cell>
        </row>
        <row r="75">
          <cell r="A75" t="str">
            <v/>
          </cell>
          <cell r="B75" t="str">
            <v>OCT</v>
          </cell>
          <cell r="C75">
            <v>12324</v>
          </cell>
          <cell r="D75">
            <v>11973</v>
          </cell>
        </row>
        <row r="76">
          <cell r="A76" t="str">
            <v/>
          </cell>
          <cell r="B76" t="str">
            <v>NOV</v>
          </cell>
          <cell r="C76">
            <v>12282</v>
          </cell>
          <cell r="D76">
            <v>12056</v>
          </cell>
        </row>
        <row r="77">
          <cell r="A77" t="str">
            <v/>
          </cell>
          <cell r="B77" t="str">
            <v>DIC</v>
          </cell>
          <cell r="C77">
            <v>11489</v>
          </cell>
          <cell r="D77">
            <v>12174</v>
          </cell>
        </row>
        <row r="78">
          <cell r="A78" t="str">
            <v>2019</v>
          </cell>
          <cell r="B78" t="str">
            <v>ENE</v>
          </cell>
          <cell r="C78">
            <v>12328</v>
          </cell>
          <cell r="D78">
            <v>12253</v>
          </cell>
        </row>
        <row r="79">
          <cell r="A79" t="str">
            <v/>
          </cell>
          <cell r="B79" t="str">
            <v>FEB</v>
          </cell>
          <cell r="C79">
            <v>12668</v>
          </cell>
          <cell r="D79">
            <v>12398</v>
          </cell>
        </row>
        <row r="80">
          <cell r="A80" t="str">
            <v/>
          </cell>
          <cell r="B80" t="str">
            <v>MAR</v>
          </cell>
          <cell r="C80">
            <v>14391</v>
          </cell>
          <cell r="D80">
            <v>12537</v>
          </cell>
        </row>
        <row r="81">
          <cell r="A81" t="str">
            <v/>
          </cell>
          <cell r="B81" t="str">
            <v>ABR</v>
          </cell>
          <cell r="C81">
            <v>13205</v>
          </cell>
          <cell r="D81">
            <v>12623</v>
          </cell>
        </row>
        <row r="82">
          <cell r="A82" t="str">
            <v/>
          </cell>
          <cell r="B82" t="str">
            <v>MAY</v>
          </cell>
          <cell r="C82">
            <v>14267</v>
          </cell>
          <cell r="D82">
            <v>12724</v>
          </cell>
        </row>
        <row r="83">
          <cell r="A83" t="str">
            <v/>
          </cell>
          <cell r="B83" t="str">
            <v>JUN</v>
          </cell>
          <cell r="C83">
            <v>13745</v>
          </cell>
          <cell r="D83">
            <v>12809</v>
          </cell>
        </row>
        <row r="84">
          <cell r="A84" t="str">
            <v/>
          </cell>
          <cell r="B84" t="str">
            <v>JUL</v>
          </cell>
          <cell r="C84">
            <v>13646</v>
          </cell>
          <cell r="D84">
            <v>12941</v>
          </cell>
        </row>
        <row r="85">
          <cell r="A85" t="str">
            <v/>
          </cell>
          <cell r="B85" t="str">
            <v>AGO</v>
          </cell>
          <cell r="C85">
            <v>13964</v>
          </cell>
          <cell r="D85">
            <v>13044</v>
          </cell>
        </row>
        <row r="86">
          <cell r="A86" t="str">
            <v/>
          </cell>
          <cell r="B86" t="str">
            <v>SEP</v>
          </cell>
          <cell r="C86">
            <v>13752</v>
          </cell>
          <cell r="D86">
            <v>13172</v>
          </cell>
        </row>
        <row r="87">
          <cell r="A87" t="str">
            <v/>
          </cell>
          <cell r="B87" t="str">
            <v>OCT</v>
          </cell>
          <cell r="C87">
            <v>13847</v>
          </cell>
          <cell r="D87">
            <v>13299</v>
          </cell>
        </row>
        <row r="88">
          <cell r="A88" t="str">
            <v/>
          </cell>
          <cell r="B88" t="str">
            <v>NOV</v>
          </cell>
          <cell r="C88">
            <v>13327</v>
          </cell>
          <cell r="D88">
            <v>13386</v>
          </cell>
        </row>
        <row r="89">
          <cell r="A89" t="str">
            <v/>
          </cell>
          <cell r="B89" t="str">
            <v>DIC</v>
          </cell>
          <cell r="C89">
            <v>11471</v>
          </cell>
          <cell r="D89">
            <v>13384</v>
          </cell>
        </row>
        <row r="90">
          <cell r="A90" t="str">
            <v>2020</v>
          </cell>
          <cell r="B90" t="str">
            <v>ENE</v>
          </cell>
          <cell r="C90">
            <v>11126</v>
          </cell>
          <cell r="D90">
            <v>13284</v>
          </cell>
        </row>
        <row r="91">
          <cell r="A91" t="str">
            <v/>
          </cell>
          <cell r="B91" t="str">
            <v>FEB</v>
          </cell>
          <cell r="C91">
            <v>11308</v>
          </cell>
          <cell r="D91">
            <v>13171</v>
          </cell>
        </row>
        <row r="92">
          <cell r="A92" t="str">
            <v/>
          </cell>
          <cell r="B92" t="str">
            <v>MAR</v>
          </cell>
          <cell r="C92">
            <v>13109</v>
          </cell>
          <cell r="D92">
            <v>13064</v>
          </cell>
        </row>
        <row r="93">
          <cell r="A93" t="str">
            <v/>
          </cell>
          <cell r="B93" t="str">
            <v>ABR</v>
          </cell>
          <cell r="C93">
            <v>9902</v>
          </cell>
          <cell r="D93">
            <v>12789</v>
          </cell>
        </row>
        <row r="94">
          <cell r="A94" t="str">
            <v/>
          </cell>
          <cell r="B94" t="str">
            <v>MAY</v>
          </cell>
          <cell r="C94">
            <v>8924</v>
          </cell>
          <cell r="D94">
            <v>12344</v>
          </cell>
        </row>
        <row r="95">
          <cell r="A95" t="str">
            <v/>
          </cell>
          <cell r="B95" t="str">
            <v>JUN</v>
          </cell>
          <cell r="C95">
            <v>11498</v>
          </cell>
          <cell r="D95">
            <v>12156</v>
          </cell>
        </row>
        <row r="96">
          <cell r="A96" t="str">
            <v/>
          </cell>
          <cell r="B96" t="str">
            <v>JUL</v>
          </cell>
          <cell r="C96">
            <v>13446</v>
          </cell>
          <cell r="D96">
            <v>12140</v>
          </cell>
        </row>
        <row r="97">
          <cell r="A97" t="str">
            <v/>
          </cell>
          <cell r="B97" t="str">
            <v>AGO</v>
          </cell>
          <cell r="C97">
            <v>12841</v>
          </cell>
          <cell r="D97">
            <v>12046</v>
          </cell>
        </row>
        <row r="98">
          <cell r="A98" t="str">
            <v/>
          </cell>
          <cell r="B98" t="str">
            <v>SEP</v>
          </cell>
          <cell r="C98">
            <v>13362</v>
          </cell>
          <cell r="D98">
            <v>12014</v>
          </cell>
        </row>
      </sheetData>
      <sheetData sheetId="1">
        <row r="5">
          <cell r="C5" t="str">
            <v>Exportaciones</v>
          </cell>
          <cell r="D5" t="str">
            <v>Promedio</v>
          </cell>
        </row>
        <row r="6">
          <cell r="A6" t="str">
            <v>2013</v>
          </cell>
          <cell r="B6" t="str">
            <v>ENE</v>
          </cell>
          <cell r="C6">
            <v>652</v>
          </cell>
          <cell r="D6">
            <v>513</v>
          </cell>
        </row>
        <row r="7">
          <cell r="A7" t="str">
            <v/>
          </cell>
          <cell r="B7" t="str">
            <v>FEB</v>
          </cell>
          <cell r="C7">
            <v>636</v>
          </cell>
          <cell r="D7">
            <v>526</v>
          </cell>
        </row>
        <row r="8">
          <cell r="A8" t="str">
            <v/>
          </cell>
          <cell r="B8" t="str">
            <v>MAR</v>
          </cell>
          <cell r="C8">
            <v>1033</v>
          </cell>
          <cell r="D8">
            <v>551</v>
          </cell>
        </row>
        <row r="9">
          <cell r="A9" t="str">
            <v/>
          </cell>
          <cell r="B9" t="str">
            <v>ABR</v>
          </cell>
          <cell r="C9">
            <v>753</v>
          </cell>
          <cell r="D9">
            <v>556</v>
          </cell>
        </row>
        <row r="10">
          <cell r="A10" t="str">
            <v/>
          </cell>
          <cell r="B10" t="str">
            <v>MAY</v>
          </cell>
          <cell r="C10">
            <v>809</v>
          </cell>
          <cell r="D10">
            <v>569</v>
          </cell>
        </row>
        <row r="11">
          <cell r="A11" t="str">
            <v/>
          </cell>
          <cell r="B11" t="str">
            <v>JUN</v>
          </cell>
          <cell r="C11">
            <v>548</v>
          </cell>
          <cell r="D11">
            <v>579</v>
          </cell>
        </row>
        <row r="12">
          <cell r="A12" t="str">
            <v/>
          </cell>
          <cell r="B12" t="str">
            <v>JUL</v>
          </cell>
          <cell r="C12">
            <v>358</v>
          </cell>
          <cell r="D12">
            <v>586</v>
          </cell>
        </row>
        <row r="13">
          <cell r="A13" t="str">
            <v/>
          </cell>
          <cell r="B13" t="str">
            <v>AGO</v>
          </cell>
          <cell r="C13">
            <v>393</v>
          </cell>
          <cell r="D13">
            <v>601</v>
          </cell>
        </row>
        <row r="14">
          <cell r="A14" t="str">
            <v/>
          </cell>
          <cell r="B14" t="str">
            <v>SEP</v>
          </cell>
          <cell r="C14">
            <v>438</v>
          </cell>
          <cell r="D14">
            <v>613</v>
          </cell>
        </row>
        <row r="15">
          <cell r="A15" t="str">
            <v/>
          </cell>
          <cell r="B15" t="str">
            <v>OCT</v>
          </cell>
          <cell r="C15">
            <v>484</v>
          </cell>
          <cell r="D15">
            <v>620</v>
          </cell>
        </row>
        <row r="16">
          <cell r="A16" t="str">
            <v/>
          </cell>
          <cell r="B16" t="str">
            <v>NOV</v>
          </cell>
          <cell r="C16">
            <v>474</v>
          </cell>
          <cell r="D16">
            <v>608</v>
          </cell>
        </row>
        <row r="17">
          <cell r="A17" t="str">
            <v/>
          </cell>
          <cell r="B17" t="str">
            <v>DIC</v>
          </cell>
          <cell r="C17">
            <v>624</v>
          </cell>
          <cell r="D17">
            <v>600</v>
          </cell>
        </row>
        <row r="18">
          <cell r="A18" t="str">
            <v>2014</v>
          </cell>
          <cell r="B18" t="str">
            <v>ENE</v>
          </cell>
          <cell r="C18">
            <v>699</v>
          </cell>
          <cell r="D18">
            <v>604</v>
          </cell>
        </row>
        <row r="19">
          <cell r="A19" t="str">
            <v/>
          </cell>
          <cell r="B19" t="str">
            <v>FEB</v>
          </cell>
          <cell r="C19">
            <v>840</v>
          </cell>
          <cell r="D19">
            <v>621</v>
          </cell>
        </row>
        <row r="20">
          <cell r="A20" t="str">
            <v/>
          </cell>
          <cell r="B20" t="str">
            <v>MAR</v>
          </cell>
          <cell r="C20">
            <v>939</v>
          </cell>
          <cell r="D20">
            <v>613</v>
          </cell>
        </row>
        <row r="21">
          <cell r="A21" t="str">
            <v/>
          </cell>
          <cell r="B21" t="str">
            <v>ABR</v>
          </cell>
          <cell r="C21">
            <v>1027</v>
          </cell>
          <cell r="D21">
            <v>636</v>
          </cell>
        </row>
        <row r="22">
          <cell r="A22" t="str">
            <v/>
          </cell>
          <cell r="B22" t="str">
            <v>MAY</v>
          </cell>
          <cell r="C22">
            <v>828</v>
          </cell>
          <cell r="D22">
            <v>638</v>
          </cell>
        </row>
        <row r="23">
          <cell r="A23" t="str">
            <v/>
          </cell>
          <cell r="B23" t="str">
            <v>JUN</v>
          </cell>
          <cell r="C23">
            <v>736</v>
          </cell>
          <cell r="D23">
            <v>653</v>
          </cell>
        </row>
        <row r="24">
          <cell r="A24" t="str">
            <v/>
          </cell>
          <cell r="B24" t="str">
            <v>JUL</v>
          </cell>
          <cell r="C24">
            <v>595</v>
          </cell>
          <cell r="D24">
            <v>673</v>
          </cell>
        </row>
        <row r="25">
          <cell r="A25" t="str">
            <v/>
          </cell>
          <cell r="B25" t="str">
            <v>AGO</v>
          </cell>
          <cell r="C25">
            <v>559</v>
          </cell>
          <cell r="D25">
            <v>687</v>
          </cell>
        </row>
        <row r="26">
          <cell r="A26" t="str">
            <v/>
          </cell>
          <cell r="B26" t="str">
            <v>SEP</v>
          </cell>
          <cell r="C26">
            <v>520</v>
          </cell>
          <cell r="D26">
            <v>694</v>
          </cell>
        </row>
        <row r="27">
          <cell r="A27" t="str">
            <v/>
          </cell>
          <cell r="B27" t="str">
            <v>OCT</v>
          </cell>
          <cell r="C27">
            <v>611</v>
          </cell>
          <cell r="D27">
            <v>704</v>
          </cell>
        </row>
        <row r="28">
          <cell r="A28" t="str">
            <v/>
          </cell>
          <cell r="B28" t="str">
            <v>NOV</v>
          </cell>
          <cell r="C28">
            <v>644</v>
          </cell>
          <cell r="D28">
            <v>718</v>
          </cell>
        </row>
        <row r="29">
          <cell r="A29" t="str">
            <v/>
          </cell>
          <cell r="B29" t="str">
            <v>DIC</v>
          </cell>
          <cell r="C29">
            <v>783</v>
          </cell>
          <cell r="D29">
            <v>732</v>
          </cell>
        </row>
        <row r="30">
          <cell r="A30" t="str">
            <v>2015</v>
          </cell>
          <cell r="B30" t="str">
            <v>ENE</v>
          </cell>
          <cell r="C30">
            <v>691</v>
          </cell>
          <cell r="D30">
            <v>731</v>
          </cell>
        </row>
        <row r="31">
          <cell r="A31" t="str">
            <v/>
          </cell>
          <cell r="B31" t="str">
            <v>FEB</v>
          </cell>
          <cell r="C31">
            <v>721</v>
          </cell>
          <cell r="D31">
            <v>721</v>
          </cell>
        </row>
        <row r="32">
          <cell r="A32" t="str">
            <v/>
          </cell>
          <cell r="B32" t="str">
            <v>MAR</v>
          </cell>
          <cell r="C32">
            <v>755</v>
          </cell>
          <cell r="D32">
            <v>706</v>
          </cell>
        </row>
        <row r="33">
          <cell r="A33" t="str">
            <v/>
          </cell>
          <cell r="B33" t="str">
            <v>ABR</v>
          </cell>
          <cell r="C33">
            <v>828</v>
          </cell>
          <cell r="D33">
            <v>689</v>
          </cell>
        </row>
        <row r="34">
          <cell r="A34" t="str">
            <v/>
          </cell>
          <cell r="B34" t="str">
            <v>MAY</v>
          </cell>
          <cell r="C34">
            <v>882</v>
          </cell>
          <cell r="D34">
            <v>694</v>
          </cell>
        </row>
        <row r="35">
          <cell r="A35" t="str">
            <v/>
          </cell>
          <cell r="B35" t="str">
            <v>JUN</v>
          </cell>
          <cell r="C35">
            <v>824</v>
          </cell>
          <cell r="D35">
            <v>701</v>
          </cell>
        </row>
        <row r="36">
          <cell r="A36" t="str">
            <v/>
          </cell>
          <cell r="B36" t="str">
            <v>JUL</v>
          </cell>
          <cell r="C36">
            <v>649</v>
          </cell>
          <cell r="D36">
            <v>706</v>
          </cell>
        </row>
        <row r="37">
          <cell r="A37" t="str">
            <v/>
          </cell>
          <cell r="B37" t="str">
            <v>AGO</v>
          </cell>
          <cell r="C37">
            <v>594</v>
          </cell>
          <cell r="D37">
            <v>709</v>
          </cell>
        </row>
        <row r="38">
          <cell r="A38" t="str">
            <v/>
          </cell>
          <cell r="B38" t="str">
            <v>SEP</v>
          </cell>
          <cell r="C38">
            <v>663</v>
          </cell>
          <cell r="D38">
            <v>720</v>
          </cell>
        </row>
        <row r="39">
          <cell r="A39" t="str">
            <v/>
          </cell>
          <cell r="B39" t="str">
            <v>OCT</v>
          </cell>
          <cell r="C39">
            <v>617</v>
          </cell>
          <cell r="D39">
            <v>721</v>
          </cell>
        </row>
        <row r="40">
          <cell r="A40" t="str">
            <v/>
          </cell>
          <cell r="B40" t="str">
            <v>NOV</v>
          </cell>
          <cell r="C40">
            <v>715</v>
          </cell>
          <cell r="D40">
            <v>727</v>
          </cell>
        </row>
        <row r="41">
          <cell r="A41" t="str">
            <v/>
          </cell>
          <cell r="B41" t="str">
            <v>DIC</v>
          </cell>
          <cell r="C41">
            <v>744</v>
          </cell>
          <cell r="D41">
            <v>724</v>
          </cell>
        </row>
        <row r="42">
          <cell r="A42" t="str">
            <v>2016</v>
          </cell>
          <cell r="B42" t="str">
            <v>ENE</v>
          </cell>
          <cell r="C42">
            <v>711</v>
          </cell>
          <cell r="D42">
            <v>725</v>
          </cell>
        </row>
        <row r="43">
          <cell r="A43" t="str">
            <v/>
          </cell>
          <cell r="B43" t="str">
            <v>FEB</v>
          </cell>
          <cell r="C43">
            <v>745</v>
          </cell>
          <cell r="D43">
            <v>727</v>
          </cell>
        </row>
        <row r="44">
          <cell r="A44" t="str">
            <v/>
          </cell>
          <cell r="B44" t="str">
            <v>MAR</v>
          </cell>
          <cell r="C44">
            <v>843</v>
          </cell>
          <cell r="D44">
            <v>735</v>
          </cell>
        </row>
        <row r="45">
          <cell r="A45" t="str">
            <v/>
          </cell>
          <cell r="B45" t="str">
            <v>ABR</v>
          </cell>
          <cell r="C45">
            <v>874</v>
          </cell>
          <cell r="D45">
            <v>739</v>
          </cell>
        </row>
        <row r="46">
          <cell r="A46" t="str">
            <v/>
          </cell>
          <cell r="B46" t="str">
            <v>MAY</v>
          </cell>
          <cell r="C46">
            <v>894</v>
          </cell>
          <cell r="D46">
            <v>739</v>
          </cell>
        </row>
        <row r="47">
          <cell r="A47" t="str">
            <v/>
          </cell>
          <cell r="B47" t="str">
            <v>JUN</v>
          </cell>
          <cell r="C47">
            <v>802</v>
          </cell>
          <cell r="D47">
            <v>738</v>
          </cell>
        </row>
        <row r="48">
          <cell r="A48" t="str">
            <v/>
          </cell>
          <cell r="B48" t="str">
            <v>JUL</v>
          </cell>
          <cell r="C48">
            <v>570</v>
          </cell>
          <cell r="D48">
            <v>731</v>
          </cell>
        </row>
        <row r="49">
          <cell r="A49" t="str">
            <v/>
          </cell>
          <cell r="B49" t="str">
            <v>AGO</v>
          </cell>
          <cell r="C49">
            <v>561</v>
          </cell>
          <cell r="D49">
            <v>728</v>
          </cell>
        </row>
        <row r="50">
          <cell r="A50" t="str">
            <v/>
          </cell>
          <cell r="B50" t="str">
            <v>SEP</v>
          </cell>
          <cell r="C50">
            <v>623</v>
          </cell>
          <cell r="D50">
            <v>725</v>
          </cell>
        </row>
        <row r="51">
          <cell r="A51" t="str">
            <v/>
          </cell>
          <cell r="B51" t="str">
            <v>OCT</v>
          </cell>
          <cell r="C51">
            <v>635</v>
          </cell>
          <cell r="D51">
            <v>726</v>
          </cell>
        </row>
        <row r="52">
          <cell r="A52" t="str">
            <v/>
          </cell>
          <cell r="B52" t="str">
            <v>NOV</v>
          </cell>
          <cell r="C52">
            <v>590</v>
          </cell>
          <cell r="D52">
            <v>716</v>
          </cell>
        </row>
        <row r="53">
          <cell r="A53" t="str">
            <v/>
          </cell>
          <cell r="B53" t="str">
            <v>DIC</v>
          </cell>
          <cell r="C53">
            <v>675</v>
          </cell>
          <cell r="D53">
            <v>710</v>
          </cell>
        </row>
        <row r="54">
          <cell r="A54" t="str">
            <v>2017</v>
          </cell>
          <cell r="B54" t="str">
            <v>ENE</v>
          </cell>
          <cell r="C54">
            <v>645</v>
          </cell>
          <cell r="D54">
            <v>705</v>
          </cell>
        </row>
        <row r="55">
          <cell r="A55" t="str">
            <v/>
          </cell>
          <cell r="B55" t="str">
            <v>FEB</v>
          </cell>
          <cell r="C55">
            <v>871</v>
          </cell>
          <cell r="D55">
            <v>715</v>
          </cell>
        </row>
        <row r="56">
          <cell r="A56" t="str">
            <v/>
          </cell>
          <cell r="B56" t="str">
            <v>MAR</v>
          </cell>
          <cell r="C56">
            <v>1039</v>
          </cell>
          <cell r="D56">
            <v>732</v>
          </cell>
        </row>
        <row r="57">
          <cell r="A57" t="str">
            <v/>
          </cell>
          <cell r="B57" t="str">
            <v>ABR</v>
          </cell>
          <cell r="C57">
            <v>992</v>
          </cell>
          <cell r="D57">
            <v>741</v>
          </cell>
        </row>
        <row r="58">
          <cell r="A58" t="str">
            <v/>
          </cell>
          <cell r="B58" t="str">
            <v>MAY</v>
          </cell>
          <cell r="C58">
            <v>1045</v>
          </cell>
          <cell r="D58">
            <v>754</v>
          </cell>
        </row>
        <row r="59">
          <cell r="A59" t="str">
            <v/>
          </cell>
          <cell r="B59" t="str">
            <v>JUN</v>
          </cell>
          <cell r="C59">
            <v>949</v>
          </cell>
          <cell r="D59">
            <v>766</v>
          </cell>
        </row>
        <row r="60">
          <cell r="A60" t="str">
            <v/>
          </cell>
          <cell r="B60" t="str">
            <v>JUL</v>
          </cell>
          <cell r="C60">
            <v>754</v>
          </cell>
          <cell r="D60">
            <v>782</v>
          </cell>
        </row>
        <row r="61">
          <cell r="A61" t="str">
            <v/>
          </cell>
          <cell r="B61" t="str">
            <v>AGO</v>
          </cell>
          <cell r="C61">
            <v>691</v>
          </cell>
          <cell r="D61">
            <v>792</v>
          </cell>
        </row>
        <row r="62">
          <cell r="A62" t="str">
            <v/>
          </cell>
          <cell r="B62" t="str">
            <v>SEP</v>
          </cell>
          <cell r="C62">
            <v>759</v>
          </cell>
          <cell r="D62">
            <v>804</v>
          </cell>
        </row>
        <row r="63">
          <cell r="A63" t="str">
            <v/>
          </cell>
          <cell r="B63" t="str">
            <v>OCT</v>
          </cell>
          <cell r="C63">
            <v>885</v>
          </cell>
          <cell r="D63">
            <v>825</v>
          </cell>
        </row>
        <row r="64">
          <cell r="A64" t="str">
            <v/>
          </cell>
          <cell r="B64" t="str">
            <v>NOV</v>
          </cell>
          <cell r="C64">
            <v>959</v>
          </cell>
          <cell r="D64">
            <v>855</v>
          </cell>
        </row>
        <row r="65">
          <cell r="A65" t="str">
            <v/>
          </cell>
          <cell r="B65" t="str">
            <v>DIC</v>
          </cell>
          <cell r="C65">
            <v>1129</v>
          </cell>
          <cell r="D65">
            <v>893</v>
          </cell>
        </row>
        <row r="66">
          <cell r="A66" t="str">
            <v>2018</v>
          </cell>
          <cell r="B66" t="str">
            <v>ENE</v>
          </cell>
          <cell r="C66">
            <v>980</v>
          </cell>
          <cell r="D66">
            <v>921</v>
          </cell>
        </row>
        <row r="67">
          <cell r="A67" t="str">
            <v/>
          </cell>
          <cell r="B67" t="str">
            <v>FEB</v>
          </cell>
          <cell r="C67">
            <v>983</v>
          </cell>
          <cell r="D67">
            <v>931</v>
          </cell>
        </row>
        <row r="68">
          <cell r="A68" t="str">
            <v/>
          </cell>
          <cell r="B68" t="str">
            <v>MAR</v>
          </cell>
          <cell r="C68">
            <v>986</v>
          </cell>
          <cell r="D68">
            <v>926</v>
          </cell>
        </row>
        <row r="69">
          <cell r="A69" t="str">
            <v/>
          </cell>
          <cell r="B69" t="str">
            <v>ABR</v>
          </cell>
          <cell r="C69">
            <v>997</v>
          </cell>
          <cell r="D69">
            <v>926</v>
          </cell>
        </row>
        <row r="70">
          <cell r="A70" t="str">
            <v/>
          </cell>
          <cell r="B70" t="str">
            <v>MAY</v>
          </cell>
          <cell r="C70">
            <v>990</v>
          </cell>
          <cell r="D70">
            <v>922</v>
          </cell>
        </row>
        <row r="71">
          <cell r="A71" t="str">
            <v/>
          </cell>
          <cell r="B71" t="str">
            <v>JUN</v>
          </cell>
          <cell r="C71">
            <v>1008</v>
          </cell>
          <cell r="D71">
            <v>927</v>
          </cell>
        </row>
        <row r="72">
          <cell r="A72" t="str">
            <v/>
          </cell>
          <cell r="B72" t="str">
            <v>JUL</v>
          </cell>
          <cell r="C72">
            <v>759</v>
          </cell>
          <cell r="D72">
            <v>927</v>
          </cell>
        </row>
        <row r="73">
          <cell r="A73" t="str">
            <v/>
          </cell>
          <cell r="B73" t="str">
            <v>AGO</v>
          </cell>
          <cell r="C73">
            <v>718</v>
          </cell>
          <cell r="D73">
            <v>930</v>
          </cell>
        </row>
        <row r="74">
          <cell r="A74" t="str">
            <v/>
          </cell>
          <cell r="B74" t="str">
            <v>SEP</v>
          </cell>
          <cell r="C74">
            <v>753</v>
          </cell>
          <cell r="D74">
            <v>929</v>
          </cell>
        </row>
        <row r="75">
          <cell r="A75" t="str">
            <v/>
          </cell>
          <cell r="B75" t="str">
            <v>OCT</v>
          </cell>
          <cell r="C75">
            <v>777</v>
          </cell>
          <cell r="D75">
            <v>920</v>
          </cell>
        </row>
        <row r="76">
          <cell r="A76" t="str">
            <v/>
          </cell>
          <cell r="B76" t="str">
            <v>NOV</v>
          </cell>
          <cell r="C76">
            <v>817</v>
          </cell>
          <cell r="D76">
            <v>908</v>
          </cell>
        </row>
        <row r="77">
          <cell r="A77" t="str">
            <v/>
          </cell>
          <cell r="B77" t="str">
            <v>DIC</v>
          </cell>
          <cell r="C77">
            <v>797</v>
          </cell>
          <cell r="D77">
            <v>880</v>
          </cell>
        </row>
        <row r="78">
          <cell r="A78" t="str">
            <v>2019</v>
          </cell>
          <cell r="B78" t="str">
            <v>ENE</v>
          </cell>
          <cell r="C78">
            <v>859</v>
          </cell>
          <cell r="D78">
            <v>870</v>
          </cell>
        </row>
        <row r="79">
          <cell r="A79" t="str">
            <v/>
          </cell>
          <cell r="B79" t="str">
            <v>FEB</v>
          </cell>
          <cell r="C79">
            <v>1083</v>
          </cell>
          <cell r="D79">
            <v>879</v>
          </cell>
        </row>
        <row r="80">
          <cell r="A80" t="str">
            <v/>
          </cell>
          <cell r="B80" t="str">
            <v>MAR</v>
          </cell>
          <cell r="C80">
            <v>1114</v>
          </cell>
          <cell r="D80">
            <v>889</v>
          </cell>
        </row>
        <row r="81">
          <cell r="A81" t="str">
            <v/>
          </cell>
          <cell r="B81" t="str">
            <v>ABR</v>
          </cell>
          <cell r="C81">
            <v>1143</v>
          </cell>
          <cell r="D81">
            <v>902</v>
          </cell>
        </row>
        <row r="82">
          <cell r="A82" t="str">
            <v/>
          </cell>
          <cell r="B82" t="str">
            <v>MAY</v>
          </cell>
          <cell r="C82">
            <v>1164</v>
          </cell>
          <cell r="D82">
            <v>916</v>
          </cell>
        </row>
        <row r="83">
          <cell r="A83" t="str">
            <v/>
          </cell>
          <cell r="B83" t="str">
            <v>JUN</v>
          </cell>
          <cell r="C83">
            <v>1145</v>
          </cell>
          <cell r="D83">
            <v>927</v>
          </cell>
        </row>
        <row r="84">
          <cell r="A84" t="str">
            <v/>
          </cell>
          <cell r="B84" t="str">
            <v>JUL</v>
          </cell>
          <cell r="C84">
            <v>1080</v>
          </cell>
          <cell r="D84">
            <v>954</v>
          </cell>
        </row>
        <row r="85">
          <cell r="A85" t="str">
            <v/>
          </cell>
          <cell r="B85" t="str">
            <v>AGO</v>
          </cell>
          <cell r="C85">
            <v>946</v>
          </cell>
          <cell r="D85">
            <v>973</v>
          </cell>
        </row>
        <row r="86">
          <cell r="A86" t="str">
            <v/>
          </cell>
          <cell r="B86" t="str">
            <v>SEP</v>
          </cell>
          <cell r="C86">
            <v>1021</v>
          </cell>
          <cell r="D86">
            <v>996</v>
          </cell>
        </row>
        <row r="87">
          <cell r="A87" t="str">
            <v/>
          </cell>
          <cell r="B87" t="str">
            <v>OCT</v>
          </cell>
          <cell r="C87">
            <v>1080</v>
          </cell>
          <cell r="D87">
            <v>1021</v>
          </cell>
        </row>
        <row r="88">
          <cell r="A88" t="str">
            <v/>
          </cell>
          <cell r="B88" t="str">
            <v>NOV</v>
          </cell>
          <cell r="C88">
            <v>1103</v>
          </cell>
          <cell r="D88">
            <v>1045</v>
          </cell>
        </row>
        <row r="89">
          <cell r="A89" t="str">
            <v/>
          </cell>
          <cell r="B89" t="str">
            <v>DIC</v>
          </cell>
          <cell r="C89">
            <v>1157</v>
          </cell>
          <cell r="D89">
            <v>1075</v>
          </cell>
        </row>
        <row r="90">
          <cell r="A90" t="str">
            <v>2020</v>
          </cell>
          <cell r="B90" t="str">
            <v>ENE</v>
          </cell>
          <cell r="C90">
            <v>1173</v>
          </cell>
          <cell r="D90">
            <v>1101</v>
          </cell>
        </row>
        <row r="91">
          <cell r="A91" t="str">
            <v/>
          </cell>
          <cell r="B91" t="str">
            <v>FEB</v>
          </cell>
          <cell r="C91">
            <v>1171</v>
          </cell>
          <cell r="D91">
            <v>1108</v>
          </cell>
        </row>
        <row r="92">
          <cell r="A92" t="str">
            <v/>
          </cell>
          <cell r="B92" t="str">
            <v>MAR</v>
          </cell>
          <cell r="C92">
            <v>1195</v>
          </cell>
          <cell r="D92">
            <v>1115</v>
          </cell>
        </row>
        <row r="93">
          <cell r="A93" t="str">
            <v/>
          </cell>
          <cell r="B93" t="str">
            <v>ABR</v>
          </cell>
          <cell r="C93">
            <v>1129</v>
          </cell>
          <cell r="D93">
            <v>1114</v>
          </cell>
        </row>
        <row r="94">
          <cell r="A94" t="str">
            <v/>
          </cell>
          <cell r="B94" t="str">
            <v>MAY</v>
          </cell>
          <cell r="C94">
            <v>1189</v>
          </cell>
          <cell r="D94">
            <v>1116</v>
          </cell>
        </row>
        <row r="95">
          <cell r="A95" t="str">
            <v/>
          </cell>
          <cell r="B95" t="str">
            <v>JUN</v>
          </cell>
          <cell r="C95">
            <v>1204</v>
          </cell>
          <cell r="D95">
            <v>1121</v>
          </cell>
        </row>
        <row r="96">
          <cell r="A96" t="str">
            <v/>
          </cell>
          <cell r="B96" t="str">
            <v>JUL</v>
          </cell>
          <cell r="C96">
            <v>1172</v>
          </cell>
          <cell r="D96">
            <v>1128</v>
          </cell>
        </row>
        <row r="97">
          <cell r="A97" t="str">
            <v/>
          </cell>
          <cell r="B97" t="str">
            <v>AGO</v>
          </cell>
          <cell r="C97">
            <v>1145</v>
          </cell>
          <cell r="D97">
            <v>1145</v>
          </cell>
        </row>
        <row r="98">
          <cell r="A98" t="str">
            <v/>
          </cell>
          <cell r="B98" t="str">
            <v>SEP</v>
          </cell>
          <cell r="C98">
            <v>1189</v>
          </cell>
          <cell r="D98">
            <v>1159</v>
          </cell>
        </row>
      </sheetData>
      <sheetData sheetId="2">
        <row r="5">
          <cell r="C5" t="str">
            <v>Exportaciones</v>
          </cell>
          <cell r="D5" t="str">
            <v>Variación</v>
          </cell>
          <cell r="E5" t="str">
            <v>Variación promedio</v>
          </cell>
        </row>
        <row r="6">
          <cell r="A6" t="str">
            <v>2013</v>
          </cell>
          <cell r="B6" t="str">
            <v>ENE</v>
          </cell>
          <cell r="C6">
            <v>85880</v>
          </cell>
          <cell r="D6">
            <v>7.1</v>
          </cell>
          <cell r="E6">
            <v>11.4</v>
          </cell>
        </row>
        <row r="7">
          <cell r="A7" t="str">
            <v/>
          </cell>
          <cell r="B7" t="str">
            <v>FEB</v>
          </cell>
          <cell r="C7">
            <v>86176</v>
          </cell>
          <cell r="D7">
            <v>6.3</v>
          </cell>
          <cell r="E7">
            <v>11.1</v>
          </cell>
        </row>
        <row r="8">
          <cell r="A8" t="str">
            <v/>
          </cell>
          <cell r="B8" t="str">
            <v>MAR</v>
          </cell>
          <cell r="C8">
            <v>85911</v>
          </cell>
          <cell r="D8">
            <v>4.9000000000000004</v>
          </cell>
          <cell r="E8">
            <v>10.6</v>
          </cell>
        </row>
        <row r="9">
          <cell r="A9" t="str">
            <v/>
          </cell>
          <cell r="B9" t="str">
            <v>ABR</v>
          </cell>
          <cell r="C9">
            <v>85846</v>
          </cell>
          <cell r="D9">
            <v>3.7</v>
          </cell>
          <cell r="E9">
            <v>10.1</v>
          </cell>
        </row>
        <row r="10">
          <cell r="A10" t="str">
            <v/>
          </cell>
          <cell r="B10" t="str">
            <v>MAY</v>
          </cell>
          <cell r="C10">
            <v>86325</v>
          </cell>
          <cell r="D10">
            <v>2.8</v>
          </cell>
          <cell r="E10">
            <v>9.4</v>
          </cell>
        </row>
        <row r="11">
          <cell r="A11" t="str">
            <v/>
          </cell>
          <cell r="B11" t="str">
            <v>JUN</v>
          </cell>
          <cell r="C11">
            <v>86504</v>
          </cell>
          <cell r="D11">
            <v>1.6</v>
          </cell>
          <cell r="E11">
            <v>8.3000000000000007</v>
          </cell>
        </row>
        <row r="12">
          <cell r="A12" t="str">
            <v/>
          </cell>
          <cell r="B12" t="str">
            <v>JUL</v>
          </cell>
          <cell r="C12">
            <v>86893</v>
          </cell>
          <cell r="D12">
            <v>0.4</v>
          </cell>
          <cell r="E12">
            <v>7</v>
          </cell>
        </row>
        <row r="13">
          <cell r="A13" t="str">
            <v/>
          </cell>
          <cell r="B13" t="str">
            <v>AGO</v>
          </cell>
          <cell r="C13">
            <v>88222</v>
          </cell>
          <cell r="D13">
            <v>1.7</v>
          </cell>
          <cell r="E13">
            <v>5.9</v>
          </cell>
        </row>
        <row r="14">
          <cell r="A14" t="str">
            <v/>
          </cell>
          <cell r="B14" t="str">
            <v>SEP</v>
          </cell>
          <cell r="C14">
            <v>89213</v>
          </cell>
          <cell r="D14">
            <v>3.4</v>
          </cell>
          <cell r="E14">
            <v>5.0999999999999996</v>
          </cell>
        </row>
        <row r="15">
          <cell r="A15" t="str">
            <v/>
          </cell>
          <cell r="B15" t="str">
            <v>OCT</v>
          </cell>
          <cell r="C15">
            <v>89283</v>
          </cell>
          <cell r="D15">
            <v>3.1</v>
          </cell>
          <cell r="E15">
            <v>4.3</v>
          </cell>
        </row>
        <row r="16">
          <cell r="A16" t="str">
            <v/>
          </cell>
          <cell r="B16" t="str">
            <v>NOV</v>
          </cell>
          <cell r="C16">
            <v>89142</v>
          </cell>
          <cell r="D16">
            <v>3.3</v>
          </cell>
          <cell r="E16">
            <v>3.8</v>
          </cell>
        </row>
        <row r="17">
          <cell r="A17" t="str">
            <v/>
          </cell>
          <cell r="B17" t="str">
            <v>DIC</v>
          </cell>
          <cell r="C17">
            <v>89353</v>
          </cell>
          <cell r="D17">
            <v>4.5999999999999996</v>
          </cell>
          <cell r="E17">
            <v>3.6</v>
          </cell>
        </row>
        <row r="18">
          <cell r="A18" t="str">
            <v>2014</v>
          </cell>
          <cell r="B18" t="str">
            <v>ENE</v>
          </cell>
          <cell r="C18">
            <v>89186</v>
          </cell>
          <cell r="D18">
            <v>3.8</v>
          </cell>
          <cell r="E18">
            <v>3.3</v>
          </cell>
        </row>
        <row r="19">
          <cell r="A19" t="str">
            <v/>
          </cell>
          <cell r="B19" t="str">
            <v>FEB</v>
          </cell>
          <cell r="C19">
            <v>89732</v>
          </cell>
          <cell r="D19">
            <v>4.0999999999999996</v>
          </cell>
          <cell r="E19">
            <v>3.1</v>
          </cell>
        </row>
        <row r="20">
          <cell r="A20" t="str">
            <v/>
          </cell>
          <cell r="B20" t="str">
            <v>MAR</v>
          </cell>
          <cell r="C20">
            <v>90608</v>
          </cell>
          <cell r="D20">
            <v>5.5</v>
          </cell>
          <cell r="E20">
            <v>3.2</v>
          </cell>
        </row>
        <row r="21">
          <cell r="A21" t="str">
            <v/>
          </cell>
          <cell r="B21" t="str">
            <v>ABR</v>
          </cell>
          <cell r="C21">
            <v>92414</v>
          </cell>
          <cell r="D21">
            <v>7.7</v>
          </cell>
          <cell r="E21">
            <v>3.5</v>
          </cell>
        </row>
        <row r="22">
          <cell r="A22" t="str">
            <v/>
          </cell>
          <cell r="B22" t="str">
            <v>MAY</v>
          </cell>
          <cell r="C22">
            <v>93450</v>
          </cell>
          <cell r="D22">
            <v>8.3000000000000007</v>
          </cell>
          <cell r="E22">
            <v>3.9</v>
          </cell>
        </row>
        <row r="23">
          <cell r="A23" t="str">
            <v/>
          </cell>
          <cell r="B23" t="str">
            <v>JUN</v>
          </cell>
          <cell r="C23">
            <v>94163</v>
          </cell>
          <cell r="D23">
            <v>8.9</v>
          </cell>
          <cell r="E23">
            <v>4.5999999999999996</v>
          </cell>
        </row>
        <row r="24">
          <cell r="A24" t="str">
            <v/>
          </cell>
          <cell r="B24" t="str">
            <v>JUL</v>
          </cell>
          <cell r="C24">
            <v>94807</v>
          </cell>
          <cell r="D24">
            <v>9.1</v>
          </cell>
          <cell r="E24">
            <v>5.3</v>
          </cell>
        </row>
        <row r="25">
          <cell r="A25" t="str">
            <v/>
          </cell>
          <cell r="B25" t="str">
            <v>AGO</v>
          </cell>
          <cell r="C25">
            <v>94879</v>
          </cell>
          <cell r="D25">
            <v>7.5</v>
          </cell>
          <cell r="E25">
            <v>5.8</v>
          </cell>
        </row>
        <row r="26">
          <cell r="A26" t="str">
            <v/>
          </cell>
          <cell r="B26" t="str">
            <v>SEP</v>
          </cell>
          <cell r="C26">
            <v>95388</v>
          </cell>
          <cell r="D26">
            <v>6.9</v>
          </cell>
          <cell r="E26">
            <v>6.1</v>
          </cell>
        </row>
        <row r="27">
          <cell r="A27" t="str">
            <v/>
          </cell>
          <cell r="B27" t="str">
            <v>OCT</v>
          </cell>
          <cell r="C27">
            <v>96553</v>
          </cell>
          <cell r="D27">
            <v>8.1</v>
          </cell>
          <cell r="E27">
            <v>6.5</v>
          </cell>
        </row>
        <row r="28">
          <cell r="A28" t="str">
            <v/>
          </cell>
          <cell r="B28" t="str">
            <v>NOV</v>
          </cell>
          <cell r="C28">
            <v>96823</v>
          </cell>
          <cell r="D28">
            <v>8.6</v>
          </cell>
          <cell r="E28">
            <v>6.9</v>
          </cell>
        </row>
        <row r="29">
          <cell r="A29" t="str">
            <v/>
          </cell>
          <cell r="B29" t="str">
            <v>DIC</v>
          </cell>
          <cell r="C29">
            <v>98487</v>
          </cell>
          <cell r="D29">
            <v>10.199999999999999</v>
          </cell>
          <cell r="E29">
            <v>7.4</v>
          </cell>
        </row>
        <row r="30">
          <cell r="A30" t="str">
            <v>2015</v>
          </cell>
          <cell r="B30" t="str">
            <v>ENE</v>
          </cell>
          <cell r="C30">
            <v>99518</v>
          </cell>
          <cell r="D30">
            <v>11.6</v>
          </cell>
          <cell r="E30">
            <v>8</v>
          </cell>
        </row>
        <row r="31">
          <cell r="A31" t="str">
            <v/>
          </cell>
          <cell r="B31" t="str">
            <v>FEB</v>
          </cell>
          <cell r="C31">
            <v>100582</v>
          </cell>
          <cell r="D31">
            <v>12.1</v>
          </cell>
          <cell r="E31">
            <v>8.6999999999999993</v>
          </cell>
        </row>
        <row r="32">
          <cell r="A32" t="str">
            <v/>
          </cell>
          <cell r="B32" t="str">
            <v>MAR</v>
          </cell>
          <cell r="C32">
            <v>101680</v>
          </cell>
          <cell r="D32">
            <v>12.2</v>
          </cell>
          <cell r="E32">
            <v>9.3000000000000007</v>
          </cell>
        </row>
        <row r="33">
          <cell r="A33" t="str">
            <v/>
          </cell>
          <cell r="B33" t="str">
            <v>ABR</v>
          </cell>
          <cell r="C33">
            <v>102359</v>
          </cell>
          <cell r="D33">
            <v>10.8</v>
          </cell>
          <cell r="E33">
            <v>9.5</v>
          </cell>
        </row>
        <row r="34">
          <cell r="A34" t="str">
            <v/>
          </cell>
          <cell r="B34" t="str">
            <v>MAY</v>
          </cell>
          <cell r="C34">
            <v>103269</v>
          </cell>
          <cell r="D34">
            <v>10.5</v>
          </cell>
          <cell r="E34">
            <v>9.6999999999999993</v>
          </cell>
        </row>
        <row r="35">
          <cell r="A35" t="str">
            <v/>
          </cell>
          <cell r="B35" t="str">
            <v>JUN</v>
          </cell>
          <cell r="C35">
            <v>104756</v>
          </cell>
          <cell r="D35">
            <v>11.2</v>
          </cell>
          <cell r="E35">
            <v>9.9</v>
          </cell>
        </row>
        <row r="36">
          <cell r="A36" t="str">
            <v/>
          </cell>
          <cell r="B36" t="str">
            <v>JUL</v>
          </cell>
          <cell r="C36">
            <v>106933</v>
          </cell>
          <cell r="D36">
            <v>12.8</v>
          </cell>
          <cell r="E36">
            <v>10.199999999999999</v>
          </cell>
        </row>
        <row r="37">
          <cell r="A37" t="str">
            <v/>
          </cell>
          <cell r="B37" t="str">
            <v>AGO</v>
          </cell>
          <cell r="C37">
            <v>108541</v>
          </cell>
          <cell r="D37">
            <v>14.4</v>
          </cell>
          <cell r="E37">
            <v>10.8</v>
          </cell>
        </row>
        <row r="38">
          <cell r="A38" t="str">
            <v/>
          </cell>
          <cell r="B38" t="str">
            <v>SEP</v>
          </cell>
          <cell r="C38">
            <v>110707</v>
          </cell>
          <cell r="D38">
            <v>16.100000000000001</v>
          </cell>
          <cell r="E38">
            <v>11.6</v>
          </cell>
        </row>
        <row r="39">
          <cell r="A39" t="str">
            <v/>
          </cell>
          <cell r="B39" t="str">
            <v>OCT</v>
          </cell>
          <cell r="C39">
            <v>111703</v>
          </cell>
          <cell r="D39">
            <v>15.7</v>
          </cell>
          <cell r="E39">
            <v>12.2</v>
          </cell>
        </row>
        <row r="40">
          <cell r="A40" t="str">
            <v/>
          </cell>
          <cell r="B40" t="str">
            <v>NOV</v>
          </cell>
          <cell r="C40">
            <v>113393</v>
          </cell>
          <cell r="D40">
            <v>17.100000000000001</v>
          </cell>
          <cell r="E40">
            <v>12.9</v>
          </cell>
        </row>
        <row r="41">
          <cell r="A41" t="str">
            <v/>
          </cell>
          <cell r="B41" t="str">
            <v>DIC</v>
          </cell>
          <cell r="C41">
            <v>114994</v>
          </cell>
          <cell r="D41">
            <v>16.8</v>
          </cell>
          <cell r="E41">
            <v>13.4</v>
          </cell>
        </row>
        <row r="42">
          <cell r="A42" t="str">
            <v>2016</v>
          </cell>
          <cell r="B42" t="str">
            <v>ENE</v>
          </cell>
          <cell r="C42">
            <v>116525</v>
          </cell>
          <cell r="D42">
            <v>17.100000000000001</v>
          </cell>
          <cell r="E42">
            <v>13.9</v>
          </cell>
        </row>
        <row r="43">
          <cell r="A43" t="str">
            <v/>
          </cell>
          <cell r="B43" t="str">
            <v>FEB</v>
          </cell>
          <cell r="C43">
            <v>118626</v>
          </cell>
          <cell r="D43">
            <v>17.899999999999999</v>
          </cell>
          <cell r="E43">
            <v>14.4</v>
          </cell>
        </row>
        <row r="44">
          <cell r="A44" t="str">
            <v/>
          </cell>
          <cell r="B44" t="str">
            <v>MAR</v>
          </cell>
          <cell r="C44">
            <v>119779</v>
          </cell>
          <cell r="D44">
            <v>17.8</v>
          </cell>
          <cell r="E44">
            <v>14.8</v>
          </cell>
        </row>
        <row r="45">
          <cell r="A45" t="str">
            <v/>
          </cell>
          <cell r="B45" t="str">
            <v>ABR</v>
          </cell>
          <cell r="C45">
            <v>121373</v>
          </cell>
          <cell r="D45">
            <v>18.600000000000001</v>
          </cell>
          <cell r="E45">
            <v>15.5</v>
          </cell>
        </row>
        <row r="46">
          <cell r="A46" t="str">
            <v/>
          </cell>
          <cell r="B46" t="str">
            <v>MAY</v>
          </cell>
          <cell r="C46">
            <v>123257</v>
          </cell>
          <cell r="D46">
            <v>19.399999999999999</v>
          </cell>
          <cell r="E46">
            <v>16.2</v>
          </cell>
        </row>
        <row r="47">
          <cell r="A47" t="str">
            <v/>
          </cell>
          <cell r="B47" t="str">
            <v>JUN</v>
          </cell>
          <cell r="C47">
            <v>125276</v>
          </cell>
          <cell r="D47">
            <v>19.600000000000001</v>
          </cell>
          <cell r="E47">
            <v>16.899999999999999</v>
          </cell>
        </row>
        <row r="48">
          <cell r="A48" t="str">
            <v/>
          </cell>
          <cell r="B48" t="str">
            <v>JUL</v>
          </cell>
          <cell r="C48">
            <v>125775</v>
          </cell>
          <cell r="D48">
            <v>17.600000000000001</v>
          </cell>
          <cell r="E48">
            <v>17.3</v>
          </cell>
        </row>
        <row r="49">
          <cell r="A49" t="str">
            <v/>
          </cell>
          <cell r="B49" t="str">
            <v>AGO</v>
          </cell>
          <cell r="C49">
            <v>126878</v>
          </cell>
          <cell r="D49">
            <v>16.899999999999999</v>
          </cell>
          <cell r="E49">
            <v>17.5</v>
          </cell>
        </row>
        <row r="50">
          <cell r="A50" t="str">
            <v/>
          </cell>
          <cell r="B50" t="str">
            <v>SEP</v>
          </cell>
          <cell r="C50">
            <v>127749</v>
          </cell>
          <cell r="D50">
            <v>15.4</v>
          </cell>
          <cell r="E50">
            <v>17.5</v>
          </cell>
        </row>
        <row r="51">
          <cell r="A51" t="str">
            <v/>
          </cell>
          <cell r="B51" t="str">
            <v>OCT</v>
          </cell>
          <cell r="C51">
            <v>129531</v>
          </cell>
          <cell r="D51">
            <v>16</v>
          </cell>
          <cell r="E51">
            <v>17.5</v>
          </cell>
        </row>
        <row r="52">
          <cell r="A52" t="str">
            <v/>
          </cell>
          <cell r="B52" t="str">
            <v>NOV</v>
          </cell>
          <cell r="C52">
            <v>131396</v>
          </cell>
          <cell r="D52">
            <v>15.9</v>
          </cell>
          <cell r="E52">
            <v>17.399999999999999</v>
          </cell>
        </row>
        <row r="53">
          <cell r="A53" t="str">
            <v/>
          </cell>
          <cell r="B53" t="str">
            <v>DIC</v>
          </cell>
          <cell r="C53">
            <v>132152</v>
          </cell>
          <cell r="D53">
            <v>14.9</v>
          </cell>
          <cell r="E53">
            <v>17.3</v>
          </cell>
        </row>
        <row r="54">
          <cell r="A54" t="str">
            <v>2017</v>
          </cell>
          <cell r="B54" t="str">
            <v>ENE</v>
          </cell>
          <cell r="C54">
            <v>132687</v>
          </cell>
          <cell r="D54">
            <v>13.9</v>
          </cell>
          <cell r="E54">
            <v>17</v>
          </cell>
        </row>
        <row r="55">
          <cell r="A55" t="str">
            <v/>
          </cell>
          <cell r="B55" t="str">
            <v>FEB</v>
          </cell>
          <cell r="C55">
            <v>133808</v>
          </cell>
          <cell r="D55">
            <v>12.8</v>
          </cell>
          <cell r="E55">
            <v>16.600000000000001</v>
          </cell>
        </row>
        <row r="56">
          <cell r="A56" t="str">
            <v/>
          </cell>
          <cell r="B56" t="str">
            <v>MAR</v>
          </cell>
          <cell r="C56">
            <v>136212</v>
          </cell>
          <cell r="D56">
            <v>13.7</v>
          </cell>
          <cell r="E56">
            <v>16.2</v>
          </cell>
        </row>
        <row r="57">
          <cell r="A57" t="str">
            <v/>
          </cell>
          <cell r="B57" t="str">
            <v>ABR</v>
          </cell>
          <cell r="C57">
            <v>135850</v>
          </cell>
          <cell r="D57">
            <v>11.9</v>
          </cell>
          <cell r="E57">
            <v>15.7</v>
          </cell>
        </row>
        <row r="58">
          <cell r="A58" t="str">
            <v/>
          </cell>
          <cell r="B58" t="str">
            <v>MAY</v>
          </cell>
          <cell r="C58">
            <v>136751</v>
          </cell>
          <cell r="D58">
            <v>10.9</v>
          </cell>
          <cell r="E58">
            <v>15</v>
          </cell>
        </row>
        <row r="59">
          <cell r="A59" t="str">
            <v/>
          </cell>
          <cell r="B59" t="str">
            <v>JUN</v>
          </cell>
          <cell r="C59">
            <v>137356</v>
          </cell>
          <cell r="D59">
            <v>9.6</v>
          </cell>
          <cell r="E59">
            <v>14.1</v>
          </cell>
        </row>
        <row r="60">
          <cell r="A60" t="str">
            <v/>
          </cell>
          <cell r="B60" t="str">
            <v>JUL</v>
          </cell>
          <cell r="C60">
            <v>137685</v>
          </cell>
          <cell r="D60">
            <v>9.5</v>
          </cell>
          <cell r="E60">
            <v>13.5</v>
          </cell>
        </row>
        <row r="61">
          <cell r="A61" t="str">
            <v/>
          </cell>
          <cell r="B61" t="str">
            <v>AGO</v>
          </cell>
          <cell r="C61">
            <v>138238</v>
          </cell>
          <cell r="D61">
            <v>9</v>
          </cell>
          <cell r="E61">
            <v>12.8</v>
          </cell>
        </row>
        <row r="62">
          <cell r="A62" t="str">
            <v/>
          </cell>
          <cell r="B62" t="str">
            <v>SEP</v>
          </cell>
          <cell r="C62">
            <v>138534</v>
          </cell>
          <cell r="D62">
            <v>8.4</v>
          </cell>
          <cell r="E62">
            <v>12.2</v>
          </cell>
        </row>
        <row r="63">
          <cell r="A63" t="str">
            <v/>
          </cell>
          <cell r="B63" t="str">
            <v>OCT</v>
          </cell>
          <cell r="C63">
            <v>138793</v>
          </cell>
          <cell r="D63">
            <v>7.2</v>
          </cell>
          <cell r="E63">
            <v>11.5</v>
          </cell>
        </row>
        <row r="64">
          <cell r="A64" t="str">
            <v/>
          </cell>
          <cell r="B64" t="str">
            <v>NOV</v>
          </cell>
          <cell r="C64">
            <v>139464</v>
          </cell>
          <cell r="D64">
            <v>6.1</v>
          </cell>
          <cell r="E64">
            <v>10.7</v>
          </cell>
        </row>
        <row r="65">
          <cell r="A65" t="str">
            <v/>
          </cell>
          <cell r="B65" t="str">
            <v>DIC</v>
          </cell>
          <cell r="C65">
            <v>140339</v>
          </cell>
          <cell r="D65">
            <v>6.2</v>
          </cell>
          <cell r="E65">
            <v>9.9</v>
          </cell>
        </row>
        <row r="66">
          <cell r="A66" t="str">
            <v>2018</v>
          </cell>
          <cell r="B66" t="str">
            <v>ENE</v>
          </cell>
          <cell r="C66">
            <v>142777</v>
          </cell>
          <cell r="D66">
            <v>7.6</v>
          </cell>
          <cell r="E66">
            <v>9.4</v>
          </cell>
        </row>
        <row r="67">
          <cell r="A67" t="str">
            <v/>
          </cell>
          <cell r="B67" t="str">
            <v>FEB</v>
          </cell>
          <cell r="C67">
            <v>142907</v>
          </cell>
          <cell r="D67">
            <v>6.8</v>
          </cell>
          <cell r="E67">
            <v>8.9</v>
          </cell>
        </row>
        <row r="68">
          <cell r="A68" t="str">
            <v/>
          </cell>
          <cell r="B68" t="str">
            <v>MAR</v>
          </cell>
          <cell r="C68">
            <v>143404</v>
          </cell>
          <cell r="D68">
            <v>5.3</v>
          </cell>
          <cell r="E68">
            <v>8.1999999999999993</v>
          </cell>
        </row>
        <row r="69">
          <cell r="A69" t="str">
            <v/>
          </cell>
          <cell r="B69" t="str">
            <v>ABR</v>
          </cell>
          <cell r="C69">
            <v>145628</v>
          </cell>
          <cell r="D69">
            <v>7.2</v>
          </cell>
          <cell r="E69">
            <v>7.8</v>
          </cell>
        </row>
        <row r="70">
          <cell r="A70" t="str">
            <v/>
          </cell>
          <cell r="B70" t="str">
            <v>MAY</v>
          </cell>
          <cell r="C70">
            <v>147175</v>
          </cell>
          <cell r="D70">
            <v>7.6</v>
          </cell>
          <cell r="E70">
            <v>7.5</v>
          </cell>
        </row>
        <row r="71">
          <cell r="A71" t="str">
            <v/>
          </cell>
          <cell r="B71" t="str">
            <v>JUN</v>
          </cell>
          <cell r="C71">
            <v>148775</v>
          </cell>
          <cell r="D71">
            <v>8.3000000000000007</v>
          </cell>
          <cell r="E71">
            <v>7.4</v>
          </cell>
        </row>
        <row r="72">
          <cell r="A72" t="str">
            <v/>
          </cell>
          <cell r="B72" t="str">
            <v>JUL</v>
          </cell>
          <cell r="C72">
            <v>150585</v>
          </cell>
          <cell r="D72">
            <v>9.4</v>
          </cell>
          <cell r="E72">
            <v>7.4</v>
          </cell>
        </row>
        <row r="73">
          <cell r="A73" t="str">
            <v/>
          </cell>
          <cell r="B73" t="str">
            <v>AGO</v>
          </cell>
          <cell r="C73">
            <v>152352</v>
          </cell>
          <cell r="D73">
            <v>10.199999999999999</v>
          </cell>
          <cell r="E73">
            <v>7.5</v>
          </cell>
        </row>
        <row r="74">
          <cell r="A74" t="str">
            <v/>
          </cell>
          <cell r="B74" t="str">
            <v>SEP</v>
          </cell>
          <cell r="C74">
            <v>153698</v>
          </cell>
          <cell r="D74">
            <v>10.9</v>
          </cell>
          <cell r="E74">
            <v>7.7</v>
          </cell>
        </row>
        <row r="75">
          <cell r="A75" t="str">
            <v/>
          </cell>
          <cell r="B75" t="str">
            <v>OCT</v>
          </cell>
          <cell r="C75">
            <v>154716</v>
          </cell>
          <cell r="D75">
            <v>11.5</v>
          </cell>
          <cell r="E75">
            <v>8.1</v>
          </cell>
        </row>
        <row r="76">
          <cell r="A76" t="str">
            <v/>
          </cell>
          <cell r="B76" t="str">
            <v>NOV</v>
          </cell>
          <cell r="C76">
            <v>155564</v>
          </cell>
          <cell r="D76">
            <v>11.5</v>
          </cell>
          <cell r="E76">
            <v>8.5</v>
          </cell>
        </row>
        <row r="77">
          <cell r="A77" t="str">
            <v/>
          </cell>
          <cell r="B77" t="str">
            <v>DIC</v>
          </cell>
          <cell r="C77">
            <v>156659</v>
          </cell>
          <cell r="D77">
            <v>11.6</v>
          </cell>
          <cell r="E77">
            <v>9</v>
          </cell>
        </row>
        <row r="78">
          <cell r="A78" t="str">
            <v>2019</v>
          </cell>
          <cell r="B78" t="str">
            <v>ENE</v>
          </cell>
          <cell r="C78">
            <v>157482</v>
          </cell>
          <cell r="D78">
            <v>10.3</v>
          </cell>
          <cell r="E78">
            <v>9.1999999999999993</v>
          </cell>
        </row>
        <row r="79">
          <cell r="A79" t="str">
            <v/>
          </cell>
          <cell r="B79" t="str">
            <v>FEB</v>
          </cell>
          <cell r="C79">
            <v>159316</v>
          </cell>
          <cell r="D79">
            <v>11.5</v>
          </cell>
          <cell r="E79">
            <v>9.6</v>
          </cell>
        </row>
        <row r="80">
          <cell r="A80" t="str">
            <v/>
          </cell>
          <cell r="B80" t="str">
            <v>MAR</v>
          </cell>
          <cell r="C80">
            <v>161115</v>
          </cell>
          <cell r="D80">
            <v>12.4</v>
          </cell>
          <cell r="E80">
            <v>10.199999999999999</v>
          </cell>
        </row>
        <row r="81">
          <cell r="A81" t="str">
            <v/>
          </cell>
          <cell r="B81" t="str">
            <v>ABR</v>
          </cell>
          <cell r="C81">
            <v>162289</v>
          </cell>
          <cell r="D81">
            <v>11.4</v>
          </cell>
          <cell r="E81">
            <v>10.6</v>
          </cell>
        </row>
        <row r="82">
          <cell r="A82" t="str">
            <v/>
          </cell>
          <cell r="B82" t="str">
            <v>MAY</v>
          </cell>
          <cell r="C82">
            <v>163684</v>
          </cell>
          <cell r="D82">
            <v>11.2</v>
          </cell>
          <cell r="E82">
            <v>10.9</v>
          </cell>
        </row>
        <row r="83">
          <cell r="A83" t="str">
            <v/>
          </cell>
          <cell r="B83" t="str">
            <v>JUN</v>
          </cell>
          <cell r="C83">
            <v>164835</v>
          </cell>
          <cell r="D83">
            <v>10.8</v>
          </cell>
          <cell r="E83">
            <v>11.1</v>
          </cell>
        </row>
        <row r="84">
          <cell r="A84" t="str">
            <v/>
          </cell>
          <cell r="B84" t="str">
            <v>JUL</v>
          </cell>
          <cell r="C84">
            <v>166748</v>
          </cell>
          <cell r="D84">
            <v>10.7</v>
          </cell>
          <cell r="E84">
            <v>11.2</v>
          </cell>
        </row>
        <row r="85">
          <cell r="A85" t="str">
            <v/>
          </cell>
          <cell r="B85" t="str">
            <v>AGO</v>
          </cell>
          <cell r="C85">
            <v>168202</v>
          </cell>
          <cell r="D85">
            <v>10.4</v>
          </cell>
          <cell r="E85">
            <v>11.2</v>
          </cell>
        </row>
        <row r="86">
          <cell r="A86" t="str">
            <v/>
          </cell>
          <cell r="B86" t="str">
            <v>SEP</v>
          </cell>
          <cell r="C86">
            <v>170009</v>
          </cell>
          <cell r="D86">
            <v>10.6</v>
          </cell>
          <cell r="E86">
            <v>11.2</v>
          </cell>
        </row>
        <row r="87">
          <cell r="A87" t="str">
            <v/>
          </cell>
          <cell r="B87" t="str">
            <v>OCT</v>
          </cell>
          <cell r="C87">
            <v>171834</v>
          </cell>
          <cell r="D87">
            <v>11.1</v>
          </cell>
          <cell r="E87">
            <v>11.1</v>
          </cell>
        </row>
        <row r="88">
          <cell r="A88" t="str">
            <v/>
          </cell>
          <cell r="B88" t="str">
            <v>NOV</v>
          </cell>
          <cell r="C88">
            <v>173166</v>
          </cell>
          <cell r="D88">
            <v>11.3</v>
          </cell>
          <cell r="E88">
            <v>11.1</v>
          </cell>
        </row>
        <row r="89">
          <cell r="A89" t="str">
            <v/>
          </cell>
          <cell r="B89" t="str">
            <v>DIC</v>
          </cell>
          <cell r="C89">
            <v>173508</v>
          </cell>
          <cell r="D89">
            <v>10.8</v>
          </cell>
          <cell r="E89">
            <v>11</v>
          </cell>
        </row>
        <row r="90">
          <cell r="A90" t="str">
            <v>2020</v>
          </cell>
          <cell r="B90" t="str">
            <v>ENE</v>
          </cell>
          <cell r="C90">
            <v>172619</v>
          </cell>
          <cell r="D90">
            <v>9.6</v>
          </cell>
          <cell r="E90">
            <v>11</v>
          </cell>
        </row>
        <row r="91">
          <cell r="A91" t="str">
            <v/>
          </cell>
          <cell r="B91" t="str">
            <v>FEB</v>
          </cell>
          <cell r="C91">
            <v>171348</v>
          </cell>
          <cell r="D91">
            <v>7.6</v>
          </cell>
          <cell r="E91">
            <v>10.7</v>
          </cell>
        </row>
        <row r="92">
          <cell r="A92" t="str">
            <v/>
          </cell>
          <cell r="B92" t="str">
            <v>MAR</v>
          </cell>
          <cell r="C92">
            <v>170146</v>
          </cell>
          <cell r="D92">
            <v>5.6</v>
          </cell>
          <cell r="E92">
            <v>10.1</v>
          </cell>
        </row>
        <row r="93">
          <cell r="A93" t="str">
            <v/>
          </cell>
          <cell r="B93" t="str">
            <v>ABR</v>
          </cell>
          <cell r="C93">
            <v>166828</v>
          </cell>
          <cell r="D93">
            <v>2.8</v>
          </cell>
          <cell r="E93">
            <v>9.4</v>
          </cell>
        </row>
        <row r="94">
          <cell r="A94" t="str">
            <v/>
          </cell>
          <cell r="B94" t="str">
            <v>MAY</v>
          </cell>
          <cell r="C94">
            <v>161512</v>
          </cell>
          <cell r="D94">
            <v>-1.3</v>
          </cell>
          <cell r="E94">
            <v>8.3000000000000007</v>
          </cell>
        </row>
        <row r="95">
          <cell r="A95" t="str">
            <v/>
          </cell>
          <cell r="B95" t="str">
            <v>JUN</v>
          </cell>
          <cell r="C95">
            <v>159325</v>
          </cell>
          <cell r="D95">
            <v>-3.3</v>
          </cell>
          <cell r="E95">
            <v>7.1</v>
          </cell>
        </row>
        <row r="96">
          <cell r="A96" t="str">
            <v/>
          </cell>
          <cell r="B96" t="str">
            <v>JUL</v>
          </cell>
          <cell r="C96">
            <v>159217</v>
          </cell>
          <cell r="D96">
            <v>-4.5</v>
          </cell>
          <cell r="E96">
            <v>5.9</v>
          </cell>
        </row>
        <row r="97">
          <cell r="A97" t="str">
            <v/>
          </cell>
          <cell r="B97" t="str">
            <v>AGO</v>
          </cell>
          <cell r="C97">
            <v>158293</v>
          </cell>
          <cell r="D97">
            <v>-5.9</v>
          </cell>
          <cell r="E97">
            <v>4.5</v>
          </cell>
        </row>
        <row r="98">
          <cell r="A98" t="str">
            <v/>
          </cell>
          <cell r="B98" t="str">
            <v>SEP</v>
          </cell>
          <cell r="C98">
            <v>158070</v>
          </cell>
          <cell r="D98">
            <v>-7</v>
          </cell>
          <cell r="E98">
            <v>3.1</v>
          </cell>
        </row>
      </sheetData>
      <sheetData sheetId="3">
        <row r="5">
          <cell r="C5" t="str">
            <v>Establecimientos</v>
          </cell>
          <cell r="D5" t="str">
            <v>Promedio</v>
          </cell>
        </row>
        <row r="6">
          <cell r="A6" t="str">
            <v>2013</v>
          </cell>
          <cell r="B6" t="str">
            <v>ENE</v>
          </cell>
          <cell r="C6">
            <v>448</v>
          </cell>
          <cell r="D6">
            <v>427</v>
          </cell>
        </row>
        <row r="7">
          <cell r="A7" t="str">
            <v/>
          </cell>
          <cell r="B7" t="str">
            <v>FEB</v>
          </cell>
          <cell r="C7">
            <v>450</v>
          </cell>
          <cell r="D7">
            <v>429</v>
          </cell>
        </row>
        <row r="8">
          <cell r="A8" t="str">
            <v/>
          </cell>
          <cell r="B8" t="str">
            <v>MAR</v>
          </cell>
          <cell r="C8">
            <v>454</v>
          </cell>
          <cell r="D8">
            <v>432</v>
          </cell>
        </row>
        <row r="9">
          <cell r="A9" t="str">
            <v/>
          </cell>
          <cell r="B9" t="str">
            <v>ABR</v>
          </cell>
          <cell r="C9">
            <v>452</v>
          </cell>
          <cell r="D9">
            <v>434</v>
          </cell>
        </row>
        <row r="10">
          <cell r="A10" t="str">
            <v/>
          </cell>
          <cell r="B10" t="str">
            <v>MAY</v>
          </cell>
          <cell r="C10">
            <v>453</v>
          </cell>
          <cell r="D10">
            <v>437</v>
          </cell>
        </row>
        <row r="11">
          <cell r="A11" t="str">
            <v/>
          </cell>
          <cell r="B11" t="str">
            <v>JUN</v>
          </cell>
          <cell r="C11">
            <v>451</v>
          </cell>
          <cell r="D11">
            <v>439</v>
          </cell>
        </row>
        <row r="12">
          <cell r="A12" t="str">
            <v/>
          </cell>
          <cell r="B12" t="str">
            <v>JUL</v>
          </cell>
          <cell r="C12">
            <v>444</v>
          </cell>
          <cell r="D12">
            <v>440</v>
          </cell>
        </row>
        <row r="13">
          <cell r="A13" t="str">
            <v/>
          </cell>
          <cell r="B13" t="str">
            <v>AGO</v>
          </cell>
          <cell r="C13">
            <v>448</v>
          </cell>
          <cell r="D13">
            <v>442</v>
          </cell>
        </row>
        <row r="14">
          <cell r="A14" t="str">
            <v/>
          </cell>
          <cell r="B14" t="str">
            <v>SEP</v>
          </cell>
          <cell r="C14">
            <v>438</v>
          </cell>
          <cell r="D14">
            <v>442</v>
          </cell>
        </row>
        <row r="15">
          <cell r="A15" t="str">
            <v/>
          </cell>
          <cell r="B15" t="str">
            <v>OCT</v>
          </cell>
          <cell r="C15">
            <v>439</v>
          </cell>
          <cell r="D15">
            <v>444</v>
          </cell>
        </row>
        <row r="16">
          <cell r="A16" t="str">
            <v/>
          </cell>
          <cell r="B16" t="str">
            <v>NOV</v>
          </cell>
          <cell r="C16">
            <v>437</v>
          </cell>
          <cell r="D16">
            <v>445</v>
          </cell>
        </row>
        <row r="17">
          <cell r="A17" t="str">
            <v/>
          </cell>
          <cell r="B17" t="str">
            <v>DIC</v>
          </cell>
          <cell r="C17">
            <v>437</v>
          </cell>
          <cell r="D17">
            <v>446</v>
          </cell>
        </row>
        <row r="18">
          <cell r="A18" t="str">
            <v>2014</v>
          </cell>
          <cell r="B18" t="str">
            <v>ENE</v>
          </cell>
          <cell r="C18">
            <v>426</v>
          </cell>
          <cell r="D18">
            <v>444</v>
          </cell>
        </row>
        <row r="19">
          <cell r="A19" t="str">
            <v/>
          </cell>
          <cell r="B19" t="str">
            <v>FEB</v>
          </cell>
          <cell r="C19">
            <v>423</v>
          </cell>
          <cell r="D19">
            <v>442</v>
          </cell>
        </row>
        <row r="20">
          <cell r="A20" t="str">
            <v/>
          </cell>
          <cell r="B20" t="str">
            <v>MAR</v>
          </cell>
          <cell r="C20">
            <v>426</v>
          </cell>
          <cell r="D20">
            <v>440</v>
          </cell>
        </row>
        <row r="21">
          <cell r="A21" t="str">
            <v/>
          </cell>
          <cell r="B21" t="str">
            <v>ABR</v>
          </cell>
          <cell r="C21">
            <v>424</v>
          </cell>
          <cell r="D21">
            <v>437</v>
          </cell>
        </row>
        <row r="22">
          <cell r="A22" t="str">
            <v/>
          </cell>
          <cell r="B22" t="str">
            <v>MAY</v>
          </cell>
          <cell r="C22">
            <v>425</v>
          </cell>
          <cell r="D22">
            <v>435</v>
          </cell>
        </row>
        <row r="23">
          <cell r="A23" t="str">
            <v/>
          </cell>
          <cell r="B23" t="str">
            <v>JUN</v>
          </cell>
          <cell r="C23">
            <v>420</v>
          </cell>
          <cell r="D23">
            <v>432</v>
          </cell>
        </row>
        <row r="24">
          <cell r="A24" t="str">
            <v/>
          </cell>
          <cell r="B24" t="str">
            <v>JUL</v>
          </cell>
          <cell r="C24">
            <v>421</v>
          </cell>
          <cell r="D24">
            <v>430</v>
          </cell>
        </row>
        <row r="25">
          <cell r="A25" t="str">
            <v/>
          </cell>
          <cell r="B25" t="str">
            <v>AGO</v>
          </cell>
          <cell r="C25">
            <v>423</v>
          </cell>
          <cell r="D25">
            <v>428</v>
          </cell>
        </row>
        <row r="26">
          <cell r="A26" t="str">
            <v/>
          </cell>
          <cell r="B26" t="str">
            <v>SEP</v>
          </cell>
          <cell r="C26">
            <v>409</v>
          </cell>
          <cell r="D26">
            <v>426</v>
          </cell>
        </row>
        <row r="27">
          <cell r="A27" t="str">
            <v/>
          </cell>
          <cell r="B27" t="str">
            <v>OCT</v>
          </cell>
          <cell r="C27">
            <v>408</v>
          </cell>
          <cell r="D27">
            <v>423</v>
          </cell>
        </row>
        <row r="28">
          <cell r="A28" t="str">
            <v/>
          </cell>
          <cell r="B28" t="str">
            <v>NOV</v>
          </cell>
          <cell r="C28">
            <v>408</v>
          </cell>
          <cell r="D28">
            <v>421</v>
          </cell>
        </row>
        <row r="29">
          <cell r="A29" t="str">
            <v/>
          </cell>
          <cell r="B29" t="str">
            <v>DIC</v>
          </cell>
          <cell r="C29">
            <v>409</v>
          </cell>
          <cell r="D29">
            <v>418</v>
          </cell>
        </row>
        <row r="30">
          <cell r="A30" t="str">
            <v>2015</v>
          </cell>
          <cell r="B30" t="str">
            <v>ENE</v>
          </cell>
          <cell r="C30">
            <v>409</v>
          </cell>
          <cell r="D30">
            <v>417</v>
          </cell>
        </row>
        <row r="31">
          <cell r="A31" t="str">
            <v/>
          </cell>
          <cell r="B31" t="str">
            <v>FEB</v>
          </cell>
          <cell r="C31">
            <v>409</v>
          </cell>
          <cell r="D31">
            <v>416</v>
          </cell>
        </row>
        <row r="32">
          <cell r="A32" t="str">
            <v/>
          </cell>
          <cell r="B32" t="str">
            <v>MAR</v>
          </cell>
          <cell r="C32">
            <v>413</v>
          </cell>
          <cell r="D32">
            <v>415</v>
          </cell>
        </row>
        <row r="33">
          <cell r="A33" t="str">
            <v/>
          </cell>
          <cell r="B33" t="str">
            <v>ABR</v>
          </cell>
          <cell r="C33">
            <v>413</v>
          </cell>
          <cell r="D33">
            <v>414</v>
          </cell>
        </row>
        <row r="34">
          <cell r="A34" t="str">
            <v/>
          </cell>
          <cell r="B34" t="str">
            <v>MAY</v>
          </cell>
          <cell r="C34">
            <v>414</v>
          </cell>
          <cell r="D34">
            <v>413</v>
          </cell>
        </row>
        <row r="35">
          <cell r="A35" t="str">
            <v/>
          </cell>
          <cell r="B35" t="str">
            <v>JUN</v>
          </cell>
          <cell r="C35">
            <v>417</v>
          </cell>
          <cell r="D35">
            <v>413</v>
          </cell>
        </row>
        <row r="36">
          <cell r="A36" t="str">
            <v/>
          </cell>
          <cell r="B36" t="str">
            <v>JUL</v>
          </cell>
          <cell r="C36">
            <v>412</v>
          </cell>
          <cell r="D36">
            <v>412</v>
          </cell>
        </row>
        <row r="37">
          <cell r="A37" t="str">
            <v/>
          </cell>
          <cell r="B37" t="str">
            <v>AGO</v>
          </cell>
          <cell r="C37">
            <v>410</v>
          </cell>
          <cell r="D37">
            <v>411</v>
          </cell>
        </row>
        <row r="38">
          <cell r="A38" t="str">
            <v/>
          </cell>
          <cell r="B38" t="str">
            <v>SEP</v>
          </cell>
          <cell r="C38">
            <v>411</v>
          </cell>
          <cell r="D38">
            <v>411</v>
          </cell>
        </row>
        <row r="39">
          <cell r="A39" t="str">
            <v/>
          </cell>
          <cell r="B39" t="str">
            <v>OCT</v>
          </cell>
          <cell r="C39">
            <v>406</v>
          </cell>
          <cell r="D39">
            <v>411</v>
          </cell>
        </row>
        <row r="40">
          <cell r="A40" t="str">
            <v/>
          </cell>
          <cell r="B40" t="str">
            <v>NOV</v>
          </cell>
          <cell r="C40">
            <v>404</v>
          </cell>
          <cell r="D40">
            <v>411</v>
          </cell>
        </row>
        <row r="41">
          <cell r="A41" t="str">
            <v/>
          </cell>
          <cell r="B41" t="str">
            <v>DIC</v>
          </cell>
          <cell r="C41">
            <v>399</v>
          </cell>
          <cell r="D41">
            <v>410</v>
          </cell>
        </row>
        <row r="42">
          <cell r="A42" t="str">
            <v>2016</v>
          </cell>
          <cell r="B42" t="str">
            <v>ENE</v>
          </cell>
          <cell r="C42">
            <v>396</v>
          </cell>
          <cell r="D42">
            <v>409</v>
          </cell>
        </row>
        <row r="43">
          <cell r="A43" t="str">
            <v/>
          </cell>
          <cell r="B43" t="str">
            <v>FEB</v>
          </cell>
          <cell r="C43">
            <v>397</v>
          </cell>
          <cell r="D43">
            <v>408</v>
          </cell>
        </row>
        <row r="44">
          <cell r="A44" t="str">
            <v/>
          </cell>
          <cell r="B44" t="str">
            <v>MAR</v>
          </cell>
          <cell r="C44">
            <v>402</v>
          </cell>
          <cell r="D44">
            <v>407</v>
          </cell>
        </row>
        <row r="45">
          <cell r="A45" t="str">
            <v/>
          </cell>
          <cell r="B45" t="str">
            <v>ABR</v>
          </cell>
          <cell r="C45">
            <v>401</v>
          </cell>
          <cell r="D45">
            <v>406</v>
          </cell>
        </row>
        <row r="46">
          <cell r="A46" t="str">
            <v/>
          </cell>
          <cell r="B46" t="str">
            <v>MAY</v>
          </cell>
          <cell r="C46">
            <v>402</v>
          </cell>
          <cell r="D46">
            <v>405</v>
          </cell>
        </row>
        <row r="47">
          <cell r="A47" t="str">
            <v/>
          </cell>
          <cell r="B47" t="str">
            <v>JUN</v>
          </cell>
          <cell r="C47">
            <v>401</v>
          </cell>
          <cell r="D47">
            <v>403</v>
          </cell>
        </row>
        <row r="48">
          <cell r="A48" t="str">
            <v/>
          </cell>
          <cell r="B48" t="str">
            <v>JUL</v>
          </cell>
          <cell r="C48">
            <v>406</v>
          </cell>
          <cell r="D48">
            <v>403</v>
          </cell>
        </row>
        <row r="49">
          <cell r="A49" t="str">
            <v/>
          </cell>
          <cell r="B49" t="str">
            <v>AGO</v>
          </cell>
          <cell r="C49">
            <v>404</v>
          </cell>
          <cell r="D49">
            <v>402</v>
          </cell>
        </row>
        <row r="50">
          <cell r="A50" t="str">
            <v/>
          </cell>
          <cell r="B50" t="str">
            <v>SEP</v>
          </cell>
          <cell r="C50">
            <v>393</v>
          </cell>
          <cell r="D50">
            <v>401</v>
          </cell>
        </row>
        <row r="51">
          <cell r="A51" t="str">
            <v/>
          </cell>
          <cell r="B51" t="str">
            <v>OCT</v>
          </cell>
          <cell r="C51">
            <v>394</v>
          </cell>
          <cell r="D51">
            <v>400</v>
          </cell>
        </row>
        <row r="52">
          <cell r="A52" t="str">
            <v/>
          </cell>
          <cell r="B52" t="str">
            <v>NOV</v>
          </cell>
          <cell r="C52">
            <v>395</v>
          </cell>
          <cell r="D52">
            <v>399</v>
          </cell>
        </row>
        <row r="53">
          <cell r="A53" t="str">
            <v/>
          </cell>
          <cell r="B53" t="str">
            <v>DIC</v>
          </cell>
          <cell r="C53">
            <v>394</v>
          </cell>
          <cell r="D53">
            <v>399</v>
          </cell>
        </row>
        <row r="54">
          <cell r="A54" t="str">
            <v>2017</v>
          </cell>
          <cell r="B54" t="str">
            <v>ENE</v>
          </cell>
          <cell r="C54">
            <v>395</v>
          </cell>
          <cell r="D54">
            <v>399</v>
          </cell>
        </row>
        <row r="55">
          <cell r="A55" t="str">
            <v/>
          </cell>
          <cell r="B55" t="str">
            <v>FEB</v>
          </cell>
          <cell r="C55">
            <v>393</v>
          </cell>
          <cell r="D55">
            <v>398</v>
          </cell>
        </row>
        <row r="56">
          <cell r="A56" t="str">
            <v/>
          </cell>
          <cell r="B56" t="str">
            <v>MAR</v>
          </cell>
          <cell r="C56">
            <v>394</v>
          </cell>
          <cell r="D56">
            <v>398</v>
          </cell>
        </row>
        <row r="57">
          <cell r="A57" t="str">
            <v/>
          </cell>
          <cell r="B57" t="str">
            <v>ABR</v>
          </cell>
          <cell r="C57">
            <v>390</v>
          </cell>
          <cell r="D57">
            <v>397</v>
          </cell>
        </row>
        <row r="58">
          <cell r="A58" t="str">
            <v/>
          </cell>
          <cell r="B58" t="str">
            <v>MAY</v>
          </cell>
          <cell r="C58">
            <v>391</v>
          </cell>
          <cell r="D58">
            <v>396</v>
          </cell>
        </row>
        <row r="59">
          <cell r="A59" t="str">
            <v/>
          </cell>
          <cell r="B59" t="str">
            <v>JUN</v>
          </cell>
          <cell r="C59">
            <v>393</v>
          </cell>
          <cell r="D59">
            <v>395</v>
          </cell>
        </row>
        <row r="60">
          <cell r="A60" t="str">
            <v/>
          </cell>
          <cell r="B60" t="str">
            <v>JUL</v>
          </cell>
          <cell r="C60">
            <v>394</v>
          </cell>
          <cell r="D60">
            <v>394</v>
          </cell>
        </row>
        <row r="61">
          <cell r="A61" t="str">
            <v/>
          </cell>
          <cell r="B61" t="str">
            <v>AGO</v>
          </cell>
          <cell r="C61">
            <v>396</v>
          </cell>
          <cell r="D61">
            <v>394</v>
          </cell>
        </row>
        <row r="62">
          <cell r="A62" t="str">
            <v/>
          </cell>
          <cell r="B62" t="str">
            <v>SEP</v>
          </cell>
          <cell r="C62">
            <v>388</v>
          </cell>
          <cell r="D62">
            <v>393</v>
          </cell>
        </row>
        <row r="63">
          <cell r="A63" t="str">
            <v/>
          </cell>
          <cell r="B63" t="str">
            <v>OCT</v>
          </cell>
          <cell r="C63">
            <v>389</v>
          </cell>
          <cell r="D63">
            <v>393</v>
          </cell>
        </row>
        <row r="64">
          <cell r="A64" t="str">
            <v/>
          </cell>
          <cell r="B64" t="str">
            <v>NOV</v>
          </cell>
          <cell r="C64">
            <v>387</v>
          </cell>
          <cell r="D64">
            <v>392</v>
          </cell>
        </row>
        <row r="65">
          <cell r="A65" t="str">
            <v/>
          </cell>
          <cell r="B65" t="str">
            <v>DIC</v>
          </cell>
          <cell r="C65">
            <v>390</v>
          </cell>
          <cell r="D65">
            <v>392</v>
          </cell>
        </row>
        <row r="66">
          <cell r="A66" t="str">
            <v>2018</v>
          </cell>
          <cell r="B66" t="str">
            <v>ENE</v>
          </cell>
          <cell r="C66">
            <v>389</v>
          </cell>
          <cell r="D66">
            <v>391</v>
          </cell>
        </row>
        <row r="67">
          <cell r="A67" t="str">
            <v/>
          </cell>
          <cell r="B67" t="str">
            <v>FEB</v>
          </cell>
          <cell r="C67">
            <v>387</v>
          </cell>
          <cell r="D67">
            <v>391</v>
          </cell>
        </row>
        <row r="68">
          <cell r="A68" t="str">
            <v/>
          </cell>
          <cell r="B68" t="str">
            <v>MAR</v>
          </cell>
          <cell r="C68">
            <v>386</v>
          </cell>
          <cell r="D68">
            <v>390</v>
          </cell>
        </row>
        <row r="69">
          <cell r="A69" t="str">
            <v/>
          </cell>
          <cell r="B69" t="str">
            <v>ABR</v>
          </cell>
          <cell r="C69">
            <v>386</v>
          </cell>
          <cell r="D69">
            <v>390</v>
          </cell>
        </row>
        <row r="70">
          <cell r="A70" t="str">
            <v/>
          </cell>
          <cell r="B70" t="str">
            <v>MAY</v>
          </cell>
          <cell r="C70">
            <v>388</v>
          </cell>
          <cell r="D70">
            <v>389</v>
          </cell>
        </row>
        <row r="71">
          <cell r="A71" t="str">
            <v/>
          </cell>
          <cell r="B71" t="str">
            <v>JUN</v>
          </cell>
          <cell r="C71">
            <v>389</v>
          </cell>
          <cell r="D71">
            <v>389</v>
          </cell>
        </row>
        <row r="72">
          <cell r="A72" t="str">
            <v/>
          </cell>
          <cell r="B72" t="str">
            <v>JUL</v>
          </cell>
          <cell r="C72">
            <v>389</v>
          </cell>
          <cell r="D72">
            <v>389</v>
          </cell>
        </row>
        <row r="73">
          <cell r="A73" t="str">
            <v/>
          </cell>
          <cell r="B73" t="str">
            <v>AGO</v>
          </cell>
          <cell r="C73">
            <v>388</v>
          </cell>
          <cell r="D73">
            <v>388</v>
          </cell>
        </row>
        <row r="74">
          <cell r="A74" t="str">
            <v/>
          </cell>
          <cell r="B74" t="str">
            <v>SEP</v>
          </cell>
          <cell r="C74">
            <v>381</v>
          </cell>
          <cell r="D74">
            <v>387</v>
          </cell>
        </row>
        <row r="75">
          <cell r="A75" t="str">
            <v/>
          </cell>
          <cell r="B75" t="str">
            <v>OCT</v>
          </cell>
          <cell r="C75">
            <v>385</v>
          </cell>
          <cell r="D75">
            <v>387</v>
          </cell>
        </row>
        <row r="76">
          <cell r="A76" t="str">
            <v/>
          </cell>
          <cell r="B76" t="str">
            <v>NOV</v>
          </cell>
          <cell r="C76">
            <v>387</v>
          </cell>
          <cell r="D76">
            <v>387</v>
          </cell>
        </row>
        <row r="77">
          <cell r="A77" t="str">
            <v/>
          </cell>
          <cell r="B77" t="str">
            <v>DIC</v>
          </cell>
          <cell r="C77">
            <v>386</v>
          </cell>
          <cell r="D77">
            <v>387</v>
          </cell>
        </row>
        <row r="78">
          <cell r="A78" t="str">
            <v>2019</v>
          </cell>
          <cell r="B78" t="str">
            <v>ENE</v>
          </cell>
          <cell r="C78">
            <v>388</v>
          </cell>
          <cell r="D78">
            <v>387</v>
          </cell>
        </row>
        <row r="79">
          <cell r="A79" t="str">
            <v/>
          </cell>
          <cell r="B79" t="str">
            <v>FEB</v>
          </cell>
          <cell r="C79">
            <v>387</v>
          </cell>
          <cell r="D79">
            <v>387</v>
          </cell>
        </row>
        <row r="80">
          <cell r="A80" t="str">
            <v/>
          </cell>
          <cell r="B80" t="str">
            <v>MAR</v>
          </cell>
          <cell r="C80">
            <v>390</v>
          </cell>
          <cell r="D80">
            <v>387</v>
          </cell>
        </row>
        <row r="81">
          <cell r="A81" t="str">
            <v/>
          </cell>
          <cell r="B81" t="str">
            <v>ABR</v>
          </cell>
          <cell r="C81">
            <v>392</v>
          </cell>
          <cell r="D81">
            <v>388</v>
          </cell>
        </row>
        <row r="82">
          <cell r="A82" t="str">
            <v/>
          </cell>
          <cell r="B82" t="str">
            <v>MAY</v>
          </cell>
          <cell r="C82">
            <v>399</v>
          </cell>
          <cell r="D82">
            <v>388</v>
          </cell>
        </row>
        <row r="83">
          <cell r="A83" t="str">
            <v/>
          </cell>
          <cell r="B83" t="str">
            <v>JUN</v>
          </cell>
          <cell r="C83">
            <v>401</v>
          </cell>
          <cell r="D83">
            <v>389</v>
          </cell>
        </row>
        <row r="84">
          <cell r="A84" t="str">
            <v/>
          </cell>
          <cell r="B84" t="str">
            <v>JUL</v>
          </cell>
          <cell r="C84">
            <v>402</v>
          </cell>
          <cell r="D84">
            <v>390</v>
          </cell>
        </row>
        <row r="85">
          <cell r="A85" t="str">
            <v/>
          </cell>
          <cell r="B85" t="str">
            <v>AGO</v>
          </cell>
          <cell r="C85">
            <v>397</v>
          </cell>
          <cell r="D85">
            <v>391</v>
          </cell>
        </row>
        <row r="86">
          <cell r="A86" t="str">
            <v/>
          </cell>
          <cell r="B86" t="str">
            <v>SEP</v>
          </cell>
          <cell r="C86">
            <v>391</v>
          </cell>
          <cell r="D86">
            <v>392</v>
          </cell>
        </row>
        <row r="87">
          <cell r="A87" t="str">
            <v/>
          </cell>
          <cell r="B87" t="str">
            <v>OCT</v>
          </cell>
          <cell r="C87">
            <v>389</v>
          </cell>
          <cell r="D87">
            <v>392</v>
          </cell>
        </row>
        <row r="88">
          <cell r="A88" t="str">
            <v/>
          </cell>
          <cell r="B88" t="str">
            <v>NOV</v>
          </cell>
          <cell r="C88">
            <v>388</v>
          </cell>
          <cell r="D88">
            <v>392</v>
          </cell>
        </row>
        <row r="89">
          <cell r="A89" t="str">
            <v/>
          </cell>
          <cell r="B89" t="str">
            <v>DIC</v>
          </cell>
          <cell r="C89">
            <v>392</v>
          </cell>
          <cell r="D89">
            <v>393</v>
          </cell>
        </row>
        <row r="90">
          <cell r="A90" t="str">
            <v>2020</v>
          </cell>
          <cell r="B90" t="str">
            <v>ENE</v>
          </cell>
          <cell r="C90">
            <v>394</v>
          </cell>
          <cell r="D90">
            <v>394</v>
          </cell>
        </row>
        <row r="91">
          <cell r="A91" t="str">
            <v/>
          </cell>
          <cell r="B91" t="str">
            <v>FEB</v>
          </cell>
          <cell r="C91">
            <v>395</v>
          </cell>
          <cell r="D91">
            <v>394</v>
          </cell>
        </row>
        <row r="92">
          <cell r="A92" t="str">
            <v/>
          </cell>
          <cell r="B92" t="str">
            <v>MAR</v>
          </cell>
          <cell r="C92">
            <v>396</v>
          </cell>
          <cell r="D92">
            <v>395</v>
          </cell>
        </row>
        <row r="93">
          <cell r="A93" t="str">
            <v/>
          </cell>
          <cell r="B93" t="str">
            <v>ABR</v>
          </cell>
          <cell r="C93">
            <v>395</v>
          </cell>
          <cell r="D93">
            <v>395</v>
          </cell>
        </row>
        <row r="94">
          <cell r="A94" t="str">
            <v/>
          </cell>
          <cell r="B94" t="str">
            <v>MAY</v>
          </cell>
          <cell r="C94">
            <v>396</v>
          </cell>
          <cell r="D94">
            <v>395</v>
          </cell>
        </row>
        <row r="95">
          <cell r="A95" t="str">
            <v/>
          </cell>
          <cell r="B95" t="str">
            <v>JUN</v>
          </cell>
          <cell r="C95">
            <v>403</v>
          </cell>
          <cell r="D95">
            <v>395</v>
          </cell>
        </row>
        <row r="96">
          <cell r="A96" t="str">
            <v/>
          </cell>
          <cell r="B96" t="str">
            <v>JUL</v>
          </cell>
          <cell r="C96">
            <v>407</v>
          </cell>
          <cell r="D96">
            <v>395</v>
          </cell>
        </row>
        <row r="97">
          <cell r="A97" t="str">
            <v/>
          </cell>
          <cell r="B97" t="str">
            <v>AGO</v>
          </cell>
          <cell r="C97">
            <v>409</v>
          </cell>
          <cell r="D97">
            <v>396</v>
          </cell>
        </row>
        <row r="98">
          <cell r="A98" t="str">
            <v/>
          </cell>
          <cell r="B98" t="str">
            <v>SEP</v>
          </cell>
          <cell r="C98">
            <v>403</v>
          </cell>
          <cell r="D98">
            <v>397</v>
          </cell>
        </row>
      </sheetData>
      <sheetData sheetId="4">
        <row r="6">
          <cell r="A6" t="str">
            <v>Michoacán</v>
          </cell>
          <cell r="B6">
            <v>0.4</v>
          </cell>
        </row>
        <row r="7">
          <cell r="A7" t="str">
            <v>Yucatán</v>
          </cell>
          <cell r="B7">
            <v>0.8</v>
          </cell>
        </row>
        <row r="8">
          <cell r="A8" t="str">
            <v>Veracruz</v>
          </cell>
          <cell r="B8">
            <v>0.9</v>
          </cell>
        </row>
        <row r="9">
          <cell r="A9" t="str">
            <v>Sinaloa</v>
          </cell>
          <cell r="B9">
            <v>1</v>
          </cell>
        </row>
        <row r="10">
          <cell r="A10" t="str">
            <v>Durango</v>
          </cell>
          <cell r="B10">
            <v>1.2</v>
          </cell>
        </row>
        <row r="11">
          <cell r="A11" t="str">
            <v>Aguascalientes</v>
          </cell>
          <cell r="B11">
            <v>1.4</v>
          </cell>
        </row>
        <row r="12">
          <cell r="A12" t="str">
            <v>Ciudad de México</v>
          </cell>
          <cell r="B12">
            <v>2.1</v>
          </cell>
        </row>
        <row r="13">
          <cell r="A13" t="str">
            <v>Puebla</v>
          </cell>
          <cell r="B13">
            <v>2.8</v>
          </cell>
        </row>
        <row r="14">
          <cell r="A14" t="str">
            <v>San Luis Potosí</v>
          </cell>
          <cell r="B14">
            <v>2.8</v>
          </cell>
        </row>
        <row r="15">
          <cell r="A15" t="str">
            <v>Querétaro</v>
          </cell>
          <cell r="B15">
            <v>3.8</v>
          </cell>
        </row>
        <row r="16">
          <cell r="A16" t="str">
            <v>Estado de México</v>
          </cell>
          <cell r="B16">
            <v>4.2</v>
          </cell>
        </row>
        <row r="17">
          <cell r="A17" t="str">
            <v>Sonora</v>
          </cell>
          <cell r="B17">
            <v>5.9</v>
          </cell>
        </row>
        <row r="18">
          <cell r="A18" t="str">
            <v>Guanajuato</v>
          </cell>
          <cell r="B18">
            <v>6.1</v>
          </cell>
        </row>
        <row r="19">
          <cell r="A19" t="str">
            <v>Jalisco</v>
          </cell>
          <cell r="B19">
            <v>6.3</v>
          </cell>
        </row>
        <row r="20">
          <cell r="A20" t="str">
            <v>Tamaulipas</v>
          </cell>
          <cell r="B20">
            <v>6.5</v>
          </cell>
        </row>
        <row r="21">
          <cell r="A21" t="str">
            <v>Coahuila</v>
          </cell>
          <cell r="B21">
            <v>6.9</v>
          </cell>
        </row>
        <row r="22">
          <cell r="A22" t="str">
            <v>Chihuahua</v>
          </cell>
          <cell r="B22">
            <v>9.4</v>
          </cell>
        </row>
        <row r="23">
          <cell r="A23" t="str">
            <v>Nuevo León</v>
          </cell>
          <cell r="B23">
            <v>12.2</v>
          </cell>
        </row>
        <row r="24">
          <cell r="A24" t="str">
            <v>Baja California</v>
          </cell>
          <cell r="B24">
            <v>17.8</v>
          </cell>
        </row>
      </sheetData>
      <sheetData sheetId="5">
        <row r="5">
          <cell r="C5" t="str">
            <v>Personal ocupado</v>
          </cell>
          <cell r="D5" t="str">
            <v>Promedio</v>
          </cell>
        </row>
        <row r="6">
          <cell r="A6" t="str">
            <v>2013</v>
          </cell>
          <cell r="B6" t="str">
            <v>ENE</v>
          </cell>
          <cell r="C6">
            <v>132542</v>
          </cell>
          <cell r="D6">
            <v>125560</v>
          </cell>
        </row>
        <row r="7">
          <cell r="A7" t="str">
            <v/>
          </cell>
          <cell r="B7" t="str">
            <v>FEB</v>
          </cell>
          <cell r="C7">
            <v>132003</v>
          </cell>
          <cell r="D7">
            <v>126180</v>
          </cell>
        </row>
        <row r="8">
          <cell r="A8" t="str">
            <v/>
          </cell>
          <cell r="B8" t="str">
            <v>MAR</v>
          </cell>
          <cell r="C8">
            <v>134911</v>
          </cell>
          <cell r="D8">
            <v>126844</v>
          </cell>
        </row>
        <row r="9">
          <cell r="A9" t="str">
            <v/>
          </cell>
          <cell r="B9" t="str">
            <v>ABR</v>
          </cell>
          <cell r="C9">
            <v>135436</v>
          </cell>
          <cell r="D9">
            <v>127707</v>
          </cell>
        </row>
        <row r="10">
          <cell r="A10" t="str">
            <v/>
          </cell>
          <cell r="B10" t="str">
            <v>MAY</v>
          </cell>
          <cell r="C10">
            <v>137183</v>
          </cell>
          <cell r="D10">
            <v>128808</v>
          </cell>
        </row>
        <row r="11">
          <cell r="A11" t="str">
            <v/>
          </cell>
          <cell r="B11" t="str">
            <v>JUN</v>
          </cell>
          <cell r="C11">
            <v>137311</v>
          </cell>
          <cell r="D11">
            <v>129765</v>
          </cell>
        </row>
        <row r="12">
          <cell r="A12" t="str">
            <v/>
          </cell>
          <cell r="B12" t="str">
            <v>JUL</v>
          </cell>
          <cell r="C12">
            <v>135598</v>
          </cell>
          <cell r="D12">
            <v>130719</v>
          </cell>
        </row>
        <row r="13">
          <cell r="A13" t="str">
            <v/>
          </cell>
          <cell r="B13" t="str">
            <v>AGO</v>
          </cell>
          <cell r="C13">
            <v>135693</v>
          </cell>
          <cell r="D13">
            <v>131835</v>
          </cell>
        </row>
        <row r="14">
          <cell r="A14" t="str">
            <v/>
          </cell>
          <cell r="B14" t="str">
            <v>SEP</v>
          </cell>
          <cell r="C14">
            <v>135379</v>
          </cell>
          <cell r="D14">
            <v>132891</v>
          </cell>
        </row>
        <row r="15">
          <cell r="A15" t="str">
            <v/>
          </cell>
          <cell r="B15" t="str">
            <v>OCT</v>
          </cell>
          <cell r="C15">
            <v>137228</v>
          </cell>
          <cell r="D15">
            <v>133881</v>
          </cell>
        </row>
        <row r="16">
          <cell r="A16" t="str">
            <v/>
          </cell>
          <cell r="B16" t="str">
            <v>NOV</v>
          </cell>
          <cell r="C16">
            <v>136598</v>
          </cell>
          <cell r="D16">
            <v>134732</v>
          </cell>
        </row>
        <row r="17">
          <cell r="A17" t="str">
            <v/>
          </cell>
          <cell r="B17" t="str">
            <v>DIC</v>
          </cell>
          <cell r="C17">
            <v>137134</v>
          </cell>
          <cell r="D17">
            <v>135585</v>
          </cell>
        </row>
        <row r="18">
          <cell r="A18" t="str">
            <v>2014</v>
          </cell>
          <cell r="B18" t="str">
            <v>ENE</v>
          </cell>
          <cell r="C18">
            <v>137068</v>
          </cell>
          <cell r="D18">
            <v>135962</v>
          </cell>
        </row>
        <row r="19">
          <cell r="A19" t="str">
            <v/>
          </cell>
          <cell r="B19" t="str">
            <v>FEB</v>
          </cell>
          <cell r="C19">
            <v>138202</v>
          </cell>
          <cell r="D19">
            <v>136478</v>
          </cell>
        </row>
        <row r="20">
          <cell r="A20" t="str">
            <v/>
          </cell>
          <cell r="B20" t="str">
            <v>MAR</v>
          </cell>
          <cell r="C20">
            <v>135755</v>
          </cell>
          <cell r="D20">
            <v>136549</v>
          </cell>
        </row>
        <row r="21">
          <cell r="A21" t="str">
            <v/>
          </cell>
          <cell r="B21" t="str">
            <v>ABR</v>
          </cell>
          <cell r="C21">
            <v>135620</v>
          </cell>
          <cell r="D21">
            <v>136564</v>
          </cell>
        </row>
        <row r="22">
          <cell r="A22" t="str">
            <v/>
          </cell>
          <cell r="B22" t="str">
            <v>MAY</v>
          </cell>
          <cell r="C22">
            <v>135760</v>
          </cell>
          <cell r="D22">
            <v>136446</v>
          </cell>
        </row>
        <row r="23">
          <cell r="A23" t="str">
            <v/>
          </cell>
          <cell r="B23" t="str">
            <v>JUN</v>
          </cell>
          <cell r="C23">
            <v>135146</v>
          </cell>
          <cell r="D23">
            <v>136265</v>
          </cell>
        </row>
        <row r="24">
          <cell r="A24" t="str">
            <v/>
          </cell>
          <cell r="B24" t="str">
            <v>JUL</v>
          </cell>
          <cell r="C24">
            <v>133261</v>
          </cell>
          <cell r="D24">
            <v>136070</v>
          </cell>
        </row>
        <row r="25">
          <cell r="A25" t="str">
            <v/>
          </cell>
          <cell r="B25" t="str">
            <v>AGO</v>
          </cell>
          <cell r="C25">
            <v>136395</v>
          </cell>
          <cell r="D25">
            <v>136129</v>
          </cell>
        </row>
        <row r="26">
          <cell r="A26" t="str">
            <v/>
          </cell>
          <cell r="B26" t="str">
            <v>SEP</v>
          </cell>
          <cell r="C26">
            <v>138072</v>
          </cell>
          <cell r="D26">
            <v>136353</v>
          </cell>
        </row>
        <row r="27">
          <cell r="A27" t="str">
            <v/>
          </cell>
          <cell r="B27" t="str">
            <v>OCT</v>
          </cell>
          <cell r="C27">
            <v>138343</v>
          </cell>
          <cell r="D27">
            <v>136446</v>
          </cell>
        </row>
        <row r="28">
          <cell r="A28" t="str">
            <v/>
          </cell>
          <cell r="B28" t="str">
            <v>NOV</v>
          </cell>
          <cell r="C28">
            <v>140999</v>
          </cell>
          <cell r="D28">
            <v>136813</v>
          </cell>
        </row>
        <row r="29">
          <cell r="A29" t="str">
            <v/>
          </cell>
          <cell r="B29" t="str">
            <v>DIC</v>
          </cell>
          <cell r="C29">
            <v>138657</v>
          </cell>
          <cell r="D29">
            <v>136940</v>
          </cell>
        </row>
        <row r="30">
          <cell r="A30" t="str">
            <v>2015</v>
          </cell>
          <cell r="B30" t="str">
            <v>ENE</v>
          </cell>
          <cell r="C30">
            <v>138297</v>
          </cell>
          <cell r="D30">
            <v>137042</v>
          </cell>
        </row>
        <row r="31">
          <cell r="A31" t="str">
            <v/>
          </cell>
          <cell r="B31" t="str">
            <v>FEB</v>
          </cell>
          <cell r="C31">
            <v>135299</v>
          </cell>
          <cell r="D31">
            <v>136800</v>
          </cell>
        </row>
        <row r="32">
          <cell r="A32" t="str">
            <v/>
          </cell>
          <cell r="B32" t="str">
            <v>MAR</v>
          </cell>
          <cell r="C32">
            <v>136376</v>
          </cell>
          <cell r="D32">
            <v>136852</v>
          </cell>
        </row>
        <row r="33">
          <cell r="A33" t="str">
            <v/>
          </cell>
          <cell r="B33" t="str">
            <v>ABR</v>
          </cell>
          <cell r="C33">
            <v>137921</v>
          </cell>
          <cell r="D33">
            <v>137044</v>
          </cell>
        </row>
        <row r="34">
          <cell r="A34" t="str">
            <v/>
          </cell>
          <cell r="B34" t="str">
            <v>MAY</v>
          </cell>
          <cell r="C34">
            <v>138944</v>
          </cell>
          <cell r="D34">
            <v>137309</v>
          </cell>
        </row>
        <row r="35">
          <cell r="A35" t="str">
            <v/>
          </cell>
          <cell r="B35" t="str">
            <v>JUN</v>
          </cell>
          <cell r="C35">
            <v>141006</v>
          </cell>
          <cell r="D35">
            <v>137798</v>
          </cell>
        </row>
        <row r="36">
          <cell r="A36" t="str">
            <v/>
          </cell>
          <cell r="B36" t="str">
            <v>JUL</v>
          </cell>
          <cell r="C36">
            <v>141101</v>
          </cell>
          <cell r="D36">
            <v>138451</v>
          </cell>
        </row>
        <row r="37">
          <cell r="A37" t="str">
            <v/>
          </cell>
          <cell r="B37" t="str">
            <v>AGO</v>
          </cell>
          <cell r="C37">
            <v>140867</v>
          </cell>
          <cell r="D37">
            <v>138824</v>
          </cell>
        </row>
        <row r="38">
          <cell r="A38" t="str">
            <v/>
          </cell>
          <cell r="B38" t="str">
            <v>SEP</v>
          </cell>
          <cell r="C38">
            <v>143124</v>
          </cell>
          <cell r="D38">
            <v>139244</v>
          </cell>
        </row>
        <row r="39">
          <cell r="A39" t="str">
            <v/>
          </cell>
          <cell r="B39" t="str">
            <v>OCT</v>
          </cell>
          <cell r="C39">
            <v>145017</v>
          </cell>
          <cell r="D39">
            <v>139801</v>
          </cell>
        </row>
        <row r="40">
          <cell r="A40" t="str">
            <v/>
          </cell>
          <cell r="B40" t="str">
            <v>NOV</v>
          </cell>
          <cell r="C40">
            <v>146837</v>
          </cell>
          <cell r="D40">
            <v>140287</v>
          </cell>
        </row>
        <row r="41">
          <cell r="A41" t="str">
            <v/>
          </cell>
          <cell r="B41" t="str">
            <v>DIC</v>
          </cell>
          <cell r="C41">
            <v>148110</v>
          </cell>
          <cell r="D41">
            <v>141075</v>
          </cell>
        </row>
        <row r="42">
          <cell r="A42" t="str">
            <v>2016</v>
          </cell>
          <cell r="B42" t="str">
            <v>ENE</v>
          </cell>
          <cell r="C42">
            <v>143355</v>
          </cell>
          <cell r="D42">
            <v>141496</v>
          </cell>
        </row>
        <row r="43">
          <cell r="A43" t="str">
            <v/>
          </cell>
          <cell r="B43" t="str">
            <v>FEB</v>
          </cell>
          <cell r="C43">
            <v>144166</v>
          </cell>
          <cell r="D43">
            <v>142235</v>
          </cell>
        </row>
        <row r="44">
          <cell r="A44" t="str">
            <v/>
          </cell>
          <cell r="B44" t="str">
            <v>MAR</v>
          </cell>
          <cell r="C44">
            <v>145207</v>
          </cell>
          <cell r="D44">
            <v>142971</v>
          </cell>
        </row>
        <row r="45">
          <cell r="A45" t="str">
            <v/>
          </cell>
          <cell r="B45" t="str">
            <v>ABR</v>
          </cell>
          <cell r="C45">
            <v>147078</v>
          </cell>
          <cell r="D45">
            <v>143734</v>
          </cell>
        </row>
        <row r="46">
          <cell r="A46" t="str">
            <v/>
          </cell>
          <cell r="B46" t="str">
            <v>MAY</v>
          </cell>
          <cell r="C46">
            <v>145950</v>
          </cell>
          <cell r="D46">
            <v>144318</v>
          </cell>
        </row>
        <row r="47">
          <cell r="A47" t="str">
            <v/>
          </cell>
          <cell r="B47" t="str">
            <v>JUN</v>
          </cell>
          <cell r="C47">
            <v>148723</v>
          </cell>
          <cell r="D47">
            <v>144961</v>
          </cell>
        </row>
        <row r="48">
          <cell r="A48" t="str">
            <v/>
          </cell>
          <cell r="B48" t="str">
            <v>JUL</v>
          </cell>
          <cell r="C48">
            <v>147632</v>
          </cell>
          <cell r="D48">
            <v>145506</v>
          </cell>
        </row>
        <row r="49">
          <cell r="A49" t="str">
            <v/>
          </cell>
          <cell r="B49" t="str">
            <v>AGO</v>
          </cell>
          <cell r="C49">
            <v>152741</v>
          </cell>
          <cell r="D49">
            <v>146495</v>
          </cell>
        </row>
        <row r="50">
          <cell r="A50" t="str">
            <v/>
          </cell>
          <cell r="B50" t="str">
            <v>SEP</v>
          </cell>
          <cell r="C50">
            <v>156454</v>
          </cell>
          <cell r="D50">
            <v>147606</v>
          </cell>
        </row>
        <row r="51">
          <cell r="A51" t="str">
            <v/>
          </cell>
          <cell r="B51" t="str">
            <v>OCT</v>
          </cell>
          <cell r="C51">
            <v>162705</v>
          </cell>
          <cell r="D51">
            <v>149080</v>
          </cell>
        </row>
        <row r="52">
          <cell r="A52" t="str">
            <v/>
          </cell>
          <cell r="B52" t="str">
            <v>NOV</v>
          </cell>
          <cell r="C52">
            <v>166273</v>
          </cell>
          <cell r="D52">
            <v>150700</v>
          </cell>
        </row>
        <row r="53">
          <cell r="A53" t="str">
            <v/>
          </cell>
          <cell r="B53" t="str">
            <v>DIC</v>
          </cell>
          <cell r="C53">
            <v>167561</v>
          </cell>
          <cell r="D53">
            <v>152320</v>
          </cell>
        </row>
        <row r="54">
          <cell r="A54" t="str">
            <v>2017</v>
          </cell>
          <cell r="B54" t="str">
            <v>ENE</v>
          </cell>
          <cell r="C54">
            <v>166202</v>
          </cell>
          <cell r="D54">
            <v>154224</v>
          </cell>
        </row>
        <row r="55">
          <cell r="A55" t="str">
            <v/>
          </cell>
          <cell r="B55" t="str">
            <v>FEB</v>
          </cell>
          <cell r="C55">
            <v>165255</v>
          </cell>
          <cell r="D55">
            <v>155982</v>
          </cell>
        </row>
        <row r="56">
          <cell r="A56" t="str">
            <v/>
          </cell>
          <cell r="B56" t="str">
            <v>MAR</v>
          </cell>
          <cell r="C56">
            <v>169563</v>
          </cell>
          <cell r="D56">
            <v>158011</v>
          </cell>
        </row>
        <row r="57">
          <cell r="A57" t="str">
            <v/>
          </cell>
          <cell r="B57" t="str">
            <v>ABR</v>
          </cell>
          <cell r="C57">
            <v>169234</v>
          </cell>
          <cell r="D57">
            <v>159858</v>
          </cell>
        </row>
        <row r="58">
          <cell r="A58" t="str">
            <v/>
          </cell>
          <cell r="B58" t="str">
            <v>MAY</v>
          </cell>
          <cell r="C58">
            <v>167441</v>
          </cell>
          <cell r="D58">
            <v>161649</v>
          </cell>
        </row>
        <row r="59">
          <cell r="A59" t="str">
            <v/>
          </cell>
          <cell r="B59" t="str">
            <v>JUN</v>
          </cell>
          <cell r="C59">
            <v>167945</v>
          </cell>
          <cell r="D59">
            <v>163250</v>
          </cell>
        </row>
        <row r="60">
          <cell r="A60" t="str">
            <v/>
          </cell>
          <cell r="B60" t="str">
            <v>JUL</v>
          </cell>
          <cell r="C60">
            <v>169689</v>
          </cell>
          <cell r="D60">
            <v>165089</v>
          </cell>
        </row>
        <row r="61">
          <cell r="A61" t="str">
            <v/>
          </cell>
          <cell r="B61" t="str">
            <v>AGO</v>
          </cell>
          <cell r="C61">
            <v>169933</v>
          </cell>
          <cell r="D61">
            <v>166521</v>
          </cell>
        </row>
        <row r="62">
          <cell r="A62" t="str">
            <v/>
          </cell>
          <cell r="B62" t="str">
            <v>SEP</v>
          </cell>
          <cell r="C62">
            <v>171982</v>
          </cell>
          <cell r="D62">
            <v>167815</v>
          </cell>
        </row>
        <row r="63">
          <cell r="A63" t="str">
            <v/>
          </cell>
          <cell r="B63" t="str">
            <v>OCT</v>
          </cell>
          <cell r="C63">
            <v>175631</v>
          </cell>
          <cell r="D63">
            <v>168892</v>
          </cell>
        </row>
        <row r="64">
          <cell r="A64" t="str">
            <v/>
          </cell>
          <cell r="B64" t="str">
            <v>NOV</v>
          </cell>
          <cell r="C64">
            <v>177347</v>
          </cell>
          <cell r="D64">
            <v>169815</v>
          </cell>
        </row>
        <row r="65">
          <cell r="A65" t="str">
            <v/>
          </cell>
          <cell r="B65" t="str">
            <v>DIC</v>
          </cell>
          <cell r="C65">
            <v>179261</v>
          </cell>
          <cell r="D65">
            <v>170790</v>
          </cell>
        </row>
        <row r="66">
          <cell r="A66" t="str">
            <v>2018</v>
          </cell>
          <cell r="B66" t="str">
            <v>ENE</v>
          </cell>
          <cell r="C66">
            <v>175560</v>
          </cell>
          <cell r="D66">
            <v>171570</v>
          </cell>
        </row>
        <row r="67">
          <cell r="A67" t="str">
            <v/>
          </cell>
          <cell r="B67" t="str">
            <v>FEB</v>
          </cell>
          <cell r="C67">
            <v>175111</v>
          </cell>
          <cell r="D67">
            <v>172391</v>
          </cell>
        </row>
        <row r="68">
          <cell r="A68" t="str">
            <v/>
          </cell>
          <cell r="B68" t="str">
            <v>MAR</v>
          </cell>
          <cell r="C68">
            <v>175854</v>
          </cell>
          <cell r="D68">
            <v>172916</v>
          </cell>
        </row>
        <row r="69">
          <cell r="A69" t="str">
            <v/>
          </cell>
          <cell r="B69" t="str">
            <v>ABR</v>
          </cell>
          <cell r="C69">
            <v>177884</v>
          </cell>
          <cell r="D69">
            <v>173636</v>
          </cell>
        </row>
        <row r="70">
          <cell r="A70" t="str">
            <v/>
          </cell>
          <cell r="B70" t="str">
            <v>MAY</v>
          </cell>
          <cell r="C70">
            <v>180730</v>
          </cell>
          <cell r="D70">
            <v>174744</v>
          </cell>
        </row>
        <row r="71">
          <cell r="A71" t="str">
            <v/>
          </cell>
          <cell r="B71" t="str">
            <v>JUN</v>
          </cell>
          <cell r="C71">
            <v>182595</v>
          </cell>
          <cell r="D71">
            <v>175965</v>
          </cell>
        </row>
        <row r="72">
          <cell r="A72" t="str">
            <v/>
          </cell>
          <cell r="B72" t="str">
            <v>JUL</v>
          </cell>
          <cell r="C72">
            <v>185563</v>
          </cell>
          <cell r="D72">
            <v>177288</v>
          </cell>
        </row>
        <row r="73">
          <cell r="A73" t="str">
            <v/>
          </cell>
          <cell r="B73" t="str">
            <v>AGO</v>
          </cell>
          <cell r="C73">
            <v>188966</v>
          </cell>
          <cell r="D73">
            <v>178874</v>
          </cell>
        </row>
        <row r="74">
          <cell r="A74" t="str">
            <v/>
          </cell>
          <cell r="B74" t="str">
            <v>SEP</v>
          </cell>
          <cell r="C74">
            <v>192371</v>
          </cell>
          <cell r="D74">
            <v>180573</v>
          </cell>
        </row>
        <row r="75">
          <cell r="A75" t="str">
            <v/>
          </cell>
          <cell r="B75" t="str">
            <v>OCT</v>
          </cell>
          <cell r="C75">
            <v>194536</v>
          </cell>
          <cell r="D75">
            <v>182148</v>
          </cell>
        </row>
        <row r="76">
          <cell r="A76" t="str">
            <v/>
          </cell>
          <cell r="B76" t="str">
            <v>NOV</v>
          </cell>
          <cell r="C76">
            <v>194720</v>
          </cell>
          <cell r="D76">
            <v>183596</v>
          </cell>
        </row>
        <row r="77">
          <cell r="A77" t="str">
            <v/>
          </cell>
          <cell r="B77" t="str">
            <v>DIC</v>
          </cell>
          <cell r="C77">
            <v>195275</v>
          </cell>
          <cell r="D77">
            <v>184930</v>
          </cell>
        </row>
        <row r="78">
          <cell r="A78" t="str">
            <v>2019</v>
          </cell>
          <cell r="B78" t="str">
            <v>ENE</v>
          </cell>
          <cell r="C78">
            <v>195653</v>
          </cell>
          <cell r="D78">
            <v>186605</v>
          </cell>
        </row>
        <row r="79">
          <cell r="A79" t="str">
            <v/>
          </cell>
          <cell r="B79" t="str">
            <v>FEB</v>
          </cell>
          <cell r="C79">
            <v>195633</v>
          </cell>
          <cell r="D79">
            <v>188315</v>
          </cell>
        </row>
        <row r="80">
          <cell r="A80" t="str">
            <v/>
          </cell>
          <cell r="B80" t="str">
            <v>MAR</v>
          </cell>
          <cell r="C80">
            <v>198109</v>
          </cell>
          <cell r="D80">
            <v>190170</v>
          </cell>
        </row>
        <row r="81">
          <cell r="A81" t="str">
            <v/>
          </cell>
          <cell r="B81" t="str">
            <v>ABR</v>
          </cell>
          <cell r="C81">
            <v>203212</v>
          </cell>
          <cell r="D81">
            <v>192280</v>
          </cell>
        </row>
        <row r="82">
          <cell r="A82" t="str">
            <v/>
          </cell>
          <cell r="B82" t="str">
            <v>MAY</v>
          </cell>
          <cell r="C82">
            <v>203538</v>
          </cell>
          <cell r="D82">
            <v>194181</v>
          </cell>
        </row>
        <row r="83">
          <cell r="A83" t="str">
            <v/>
          </cell>
          <cell r="B83" t="str">
            <v>JUN</v>
          </cell>
          <cell r="C83">
            <v>204192</v>
          </cell>
          <cell r="D83">
            <v>195981</v>
          </cell>
        </row>
        <row r="84">
          <cell r="A84" t="str">
            <v/>
          </cell>
          <cell r="B84" t="str">
            <v>JUL</v>
          </cell>
          <cell r="C84">
            <v>203819</v>
          </cell>
          <cell r="D84">
            <v>197502</v>
          </cell>
        </row>
        <row r="85">
          <cell r="A85" t="str">
            <v/>
          </cell>
          <cell r="B85" t="str">
            <v>AGO</v>
          </cell>
          <cell r="C85">
            <v>202269</v>
          </cell>
          <cell r="D85">
            <v>198611</v>
          </cell>
        </row>
        <row r="86">
          <cell r="A86" t="str">
            <v/>
          </cell>
          <cell r="B86" t="str">
            <v>SEP</v>
          </cell>
          <cell r="C86">
            <v>206125</v>
          </cell>
          <cell r="D86">
            <v>199757</v>
          </cell>
        </row>
        <row r="87">
          <cell r="A87" t="str">
            <v/>
          </cell>
          <cell r="B87" t="str">
            <v>OCT</v>
          </cell>
          <cell r="C87">
            <v>207299</v>
          </cell>
          <cell r="D87">
            <v>200820</v>
          </cell>
        </row>
        <row r="88">
          <cell r="A88" t="str">
            <v/>
          </cell>
          <cell r="B88" t="str">
            <v>NOV</v>
          </cell>
          <cell r="C88">
            <v>205076</v>
          </cell>
          <cell r="D88">
            <v>201683</v>
          </cell>
        </row>
        <row r="89">
          <cell r="A89" t="str">
            <v/>
          </cell>
          <cell r="B89" t="str">
            <v>DIC</v>
          </cell>
          <cell r="C89">
            <v>205719</v>
          </cell>
          <cell r="D89">
            <v>202554</v>
          </cell>
        </row>
        <row r="90">
          <cell r="A90" t="str">
            <v>2020</v>
          </cell>
          <cell r="B90" t="str">
            <v>ENE</v>
          </cell>
          <cell r="C90">
            <v>200803</v>
          </cell>
          <cell r="D90">
            <v>202983</v>
          </cell>
        </row>
        <row r="91">
          <cell r="A91" t="str">
            <v/>
          </cell>
          <cell r="B91" t="str">
            <v>FEB</v>
          </cell>
          <cell r="C91">
            <v>200947</v>
          </cell>
          <cell r="D91">
            <v>203426</v>
          </cell>
        </row>
        <row r="92">
          <cell r="A92" t="str">
            <v/>
          </cell>
          <cell r="B92" t="str">
            <v>MAR</v>
          </cell>
          <cell r="C92">
            <v>203670</v>
          </cell>
          <cell r="D92">
            <v>203889</v>
          </cell>
        </row>
        <row r="93">
          <cell r="A93" t="str">
            <v/>
          </cell>
          <cell r="B93" t="str">
            <v>ABR</v>
          </cell>
          <cell r="C93">
            <v>198946</v>
          </cell>
          <cell r="D93">
            <v>203534</v>
          </cell>
        </row>
        <row r="94">
          <cell r="A94" t="str">
            <v/>
          </cell>
          <cell r="B94" t="str">
            <v>MAY</v>
          </cell>
          <cell r="C94">
            <v>193758</v>
          </cell>
          <cell r="D94">
            <v>202719</v>
          </cell>
        </row>
        <row r="95">
          <cell r="A95" t="str">
            <v/>
          </cell>
          <cell r="B95" t="str">
            <v>JUN</v>
          </cell>
          <cell r="C95">
            <v>194649</v>
          </cell>
          <cell r="D95">
            <v>201923</v>
          </cell>
        </row>
        <row r="96">
          <cell r="A96" t="str">
            <v/>
          </cell>
          <cell r="B96" t="str">
            <v>JUL</v>
          </cell>
          <cell r="C96">
            <v>191599</v>
          </cell>
          <cell r="D96">
            <v>200905</v>
          </cell>
        </row>
        <row r="97">
          <cell r="A97" t="str">
            <v/>
          </cell>
          <cell r="B97" t="str">
            <v>AGO</v>
          </cell>
          <cell r="C97">
            <v>192948</v>
          </cell>
          <cell r="D97">
            <v>200128</v>
          </cell>
        </row>
        <row r="98">
          <cell r="A98" t="str">
            <v/>
          </cell>
          <cell r="B98" t="str">
            <v>SEP</v>
          </cell>
          <cell r="C98">
            <v>195648</v>
          </cell>
          <cell r="D98">
            <v>199255</v>
          </cell>
        </row>
      </sheetData>
      <sheetData sheetId="6">
        <row r="5">
          <cell r="C5" t="str">
            <v>Variación</v>
          </cell>
          <cell r="D5" t="str">
            <v>Variación promedio</v>
          </cell>
        </row>
        <row r="6">
          <cell r="A6" t="str">
            <v>2013</v>
          </cell>
          <cell r="B6" t="str">
            <v>ENE</v>
          </cell>
          <cell r="C6">
            <v>7</v>
          </cell>
          <cell r="D6">
            <v>4.5</v>
          </cell>
        </row>
        <row r="7">
          <cell r="A7" t="str">
            <v/>
          </cell>
          <cell r="B7" t="str">
            <v>FEB</v>
          </cell>
          <cell r="C7">
            <v>6</v>
          </cell>
          <cell r="D7">
            <v>4.5999999999999996</v>
          </cell>
        </row>
        <row r="8">
          <cell r="A8" t="str">
            <v/>
          </cell>
          <cell r="B8" t="str">
            <v>MAR</v>
          </cell>
          <cell r="C8">
            <v>6.3</v>
          </cell>
          <cell r="D8">
            <v>4.2</v>
          </cell>
        </row>
        <row r="9">
          <cell r="A9" t="str">
            <v/>
          </cell>
          <cell r="B9" t="str">
            <v>ABR</v>
          </cell>
          <cell r="C9">
            <v>8.3000000000000007</v>
          </cell>
          <cell r="D9">
            <v>4.7</v>
          </cell>
        </row>
        <row r="10">
          <cell r="A10" t="str">
            <v/>
          </cell>
          <cell r="B10" t="str">
            <v>MAY</v>
          </cell>
          <cell r="C10">
            <v>10.7</v>
          </cell>
          <cell r="D10">
            <v>5.3</v>
          </cell>
        </row>
        <row r="11">
          <cell r="A11" t="str">
            <v/>
          </cell>
          <cell r="B11" t="str">
            <v>JUN</v>
          </cell>
          <cell r="C11">
            <v>9.1</v>
          </cell>
          <cell r="D11">
            <v>5.6</v>
          </cell>
        </row>
        <row r="12">
          <cell r="A12" t="str">
            <v/>
          </cell>
          <cell r="B12" t="str">
            <v>JUL</v>
          </cell>
          <cell r="C12">
            <v>9.1999999999999993</v>
          </cell>
          <cell r="D12">
            <v>6</v>
          </cell>
        </row>
        <row r="13">
          <cell r="A13" t="str">
            <v/>
          </cell>
          <cell r="B13" t="str">
            <v>AGO</v>
          </cell>
          <cell r="C13">
            <v>11</v>
          </cell>
          <cell r="D13">
            <v>6.8</v>
          </cell>
        </row>
        <row r="14">
          <cell r="A14" t="str">
            <v/>
          </cell>
          <cell r="B14" t="str">
            <v>SEP</v>
          </cell>
          <cell r="C14">
            <v>10.3</v>
          </cell>
          <cell r="D14">
            <v>7.4</v>
          </cell>
        </row>
        <row r="15">
          <cell r="A15" t="str">
            <v/>
          </cell>
          <cell r="B15" t="str">
            <v>OCT</v>
          </cell>
          <cell r="C15">
            <v>9.5</v>
          </cell>
          <cell r="D15">
            <v>7.9</v>
          </cell>
        </row>
        <row r="16">
          <cell r="A16" t="str">
            <v/>
          </cell>
          <cell r="B16" t="str">
            <v>NOV</v>
          </cell>
          <cell r="C16">
            <v>8.1</v>
          </cell>
          <cell r="D16">
            <v>8.3000000000000007</v>
          </cell>
        </row>
        <row r="17">
          <cell r="A17" t="str">
            <v/>
          </cell>
          <cell r="B17" t="str">
            <v>DIC</v>
          </cell>
          <cell r="C17">
            <v>8.1</v>
          </cell>
          <cell r="D17">
            <v>8.6</v>
          </cell>
        </row>
        <row r="18">
          <cell r="A18" t="str">
            <v>2014</v>
          </cell>
          <cell r="B18" t="str">
            <v>ENE</v>
          </cell>
          <cell r="C18">
            <v>3.4</v>
          </cell>
          <cell r="D18">
            <v>8.3000000000000007</v>
          </cell>
        </row>
        <row r="19">
          <cell r="A19" t="str">
            <v/>
          </cell>
          <cell r="B19" t="str">
            <v>FEB</v>
          </cell>
          <cell r="C19">
            <v>4.7</v>
          </cell>
          <cell r="D19">
            <v>8.1999999999999993</v>
          </cell>
        </row>
        <row r="20">
          <cell r="A20" t="str">
            <v/>
          </cell>
          <cell r="B20" t="str">
            <v>MAR</v>
          </cell>
          <cell r="C20">
            <v>0.6</v>
          </cell>
          <cell r="D20">
            <v>7.7</v>
          </cell>
        </row>
        <row r="21">
          <cell r="A21" t="str">
            <v/>
          </cell>
          <cell r="B21" t="str">
            <v>ABR</v>
          </cell>
          <cell r="C21">
            <v>0.1</v>
          </cell>
          <cell r="D21">
            <v>7.1</v>
          </cell>
        </row>
        <row r="22">
          <cell r="A22" t="str">
            <v/>
          </cell>
          <cell r="B22" t="str">
            <v>MAY</v>
          </cell>
          <cell r="C22">
            <v>-1</v>
          </cell>
          <cell r="D22">
            <v>6.1</v>
          </cell>
        </row>
        <row r="23">
          <cell r="A23" t="str">
            <v/>
          </cell>
          <cell r="B23" t="str">
            <v>JUN</v>
          </cell>
          <cell r="C23">
            <v>-1.6</v>
          </cell>
          <cell r="D23">
            <v>5.2</v>
          </cell>
        </row>
        <row r="24">
          <cell r="A24" t="str">
            <v/>
          </cell>
          <cell r="B24" t="str">
            <v>JUL</v>
          </cell>
          <cell r="C24">
            <v>-1.7</v>
          </cell>
          <cell r="D24">
            <v>4.3</v>
          </cell>
        </row>
        <row r="25">
          <cell r="A25" t="str">
            <v/>
          </cell>
          <cell r="B25" t="str">
            <v>AGO</v>
          </cell>
          <cell r="C25">
            <v>0.5</v>
          </cell>
          <cell r="D25">
            <v>3.4</v>
          </cell>
        </row>
        <row r="26">
          <cell r="A26" t="str">
            <v/>
          </cell>
          <cell r="B26" t="str">
            <v>SEP</v>
          </cell>
          <cell r="C26">
            <v>2</v>
          </cell>
          <cell r="D26">
            <v>2.7</v>
          </cell>
        </row>
        <row r="27">
          <cell r="A27" t="str">
            <v/>
          </cell>
          <cell r="B27" t="str">
            <v>OCT</v>
          </cell>
          <cell r="C27">
            <v>0.8</v>
          </cell>
          <cell r="D27">
            <v>2</v>
          </cell>
        </row>
        <row r="28">
          <cell r="A28" t="str">
            <v/>
          </cell>
          <cell r="B28" t="str">
            <v>NOV</v>
          </cell>
          <cell r="C28">
            <v>3.2</v>
          </cell>
          <cell r="D28">
            <v>1.6</v>
          </cell>
        </row>
        <row r="29">
          <cell r="A29" t="str">
            <v/>
          </cell>
          <cell r="B29" t="str">
            <v>DIC</v>
          </cell>
          <cell r="C29">
            <v>1.1000000000000001</v>
          </cell>
          <cell r="D29">
            <v>1</v>
          </cell>
        </row>
        <row r="30">
          <cell r="A30" t="str">
            <v>2015</v>
          </cell>
          <cell r="B30" t="str">
            <v>ENE</v>
          </cell>
          <cell r="C30">
            <v>0.9</v>
          </cell>
          <cell r="D30">
            <v>0.8</v>
          </cell>
        </row>
        <row r="31">
          <cell r="A31" t="str">
            <v/>
          </cell>
          <cell r="B31" t="str">
            <v>FEB</v>
          </cell>
          <cell r="C31">
            <v>-2.1</v>
          </cell>
          <cell r="D31">
            <v>0.2</v>
          </cell>
        </row>
        <row r="32">
          <cell r="A32" t="str">
            <v/>
          </cell>
          <cell r="B32" t="str">
            <v>MAR</v>
          </cell>
          <cell r="C32">
            <v>0.5</v>
          </cell>
          <cell r="D32">
            <v>0.2</v>
          </cell>
        </row>
        <row r="33">
          <cell r="A33" t="str">
            <v/>
          </cell>
          <cell r="B33" t="str">
            <v>ABR</v>
          </cell>
          <cell r="C33">
            <v>1.7</v>
          </cell>
          <cell r="D33">
            <v>0.4</v>
          </cell>
        </row>
        <row r="34">
          <cell r="A34" t="str">
            <v/>
          </cell>
          <cell r="B34" t="str">
            <v>MAY</v>
          </cell>
          <cell r="C34">
            <v>2.2999999999999998</v>
          </cell>
          <cell r="D34">
            <v>0.6</v>
          </cell>
        </row>
        <row r="35">
          <cell r="A35" t="str">
            <v/>
          </cell>
          <cell r="B35" t="str">
            <v>JUN</v>
          </cell>
          <cell r="C35">
            <v>4.3</v>
          </cell>
          <cell r="D35">
            <v>1.1000000000000001</v>
          </cell>
        </row>
        <row r="36">
          <cell r="A36" t="str">
            <v/>
          </cell>
          <cell r="B36" t="str">
            <v>JUL</v>
          </cell>
          <cell r="C36">
            <v>5.9</v>
          </cell>
          <cell r="D36">
            <v>1.8</v>
          </cell>
        </row>
        <row r="37">
          <cell r="A37" t="str">
            <v/>
          </cell>
          <cell r="B37" t="str">
            <v>AGO</v>
          </cell>
          <cell r="C37">
            <v>3.3</v>
          </cell>
          <cell r="D37">
            <v>2</v>
          </cell>
        </row>
        <row r="38">
          <cell r="A38" t="str">
            <v/>
          </cell>
          <cell r="B38" t="str">
            <v>SEP</v>
          </cell>
          <cell r="C38">
            <v>3.7</v>
          </cell>
          <cell r="D38">
            <v>2.1</v>
          </cell>
        </row>
        <row r="39">
          <cell r="A39" t="str">
            <v/>
          </cell>
          <cell r="B39" t="str">
            <v>OCT</v>
          </cell>
          <cell r="C39">
            <v>4.8</v>
          </cell>
          <cell r="D39">
            <v>2.5</v>
          </cell>
        </row>
        <row r="40">
          <cell r="A40" t="str">
            <v/>
          </cell>
          <cell r="B40" t="str">
            <v>NOV</v>
          </cell>
          <cell r="C40">
            <v>4.0999999999999996</v>
          </cell>
          <cell r="D40">
            <v>2.5</v>
          </cell>
        </row>
        <row r="41">
          <cell r="A41" t="str">
            <v/>
          </cell>
          <cell r="B41" t="str">
            <v>DIC</v>
          </cell>
          <cell r="C41">
            <v>6.8</v>
          </cell>
          <cell r="D41">
            <v>3</v>
          </cell>
        </row>
        <row r="42">
          <cell r="A42" t="str">
            <v>2016</v>
          </cell>
          <cell r="B42" t="str">
            <v>ENE</v>
          </cell>
          <cell r="C42">
            <v>3.7</v>
          </cell>
          <cell r="D42">
            <v>3.2</v>
          </cell>
        </row>
        <row r="43">
          <cell r="A43" t="str">
            <v/>
          </cell>
          <cell r="B43" t="str">
            <v>FEB</v>
          </cell>
          <cell r="C43">
            <v>6.6</v>
          </cell>
          <cell r="D43">
            <v>4</v>
          </cell>
        </row>
        <row r="44">
          <cell r="A44" t="str">
            <v/>
          </cell>
          <cell r="B44" t="str">
            <v>MAR</v>
          </cell>
          <cell r="C44">
            <v>6.5</v>
          </cell>
          <cell r="D44">
            <v>4.5</v>
          </cell>
        </row>
        <row r="45">
          <cell r="A45" t="str">
            <v/>
          </cell>
          <cell r="B45" t="str">
            <v>ABR</v>
          </cell>
          <cell r="C45">
            <v>6.6</v>
          </cell>
          <cell r="D45">
            <v>4.9000000000000004</v>
          </cell>
        </row>
        <row r="46">
          <cell r="A46" t="str">
            <v/>
          </cell>
          <cell r="B46" t="str">
            <v>MAY</v>
          </cell>
          <cell r="C46">
            <v>5</v>
          </cell>
          <cell r="D46">
            <v>5.0999999999999996</v>
          </cell>
        </row>
        <row r="47">
          <cell r="A47" t="str">
            <v/>
          </cell>
          <cell r="B47" t="str">
            <v>JUN</v>
          </cell>
          <cell r="C47">
            <v>5.5</v>
          </cell>
          <cell r="D47">
            <v>5.2</v>
          </cell>
        </row>
        <row r="48">
          <cell r="A48" t="str">
            <v/>
          </cell>
          <cell r="B48" t="str">
            <v>JUL</v>
          </cell>
          <cell r="C48">
            <v>4.5999999999999996</v>
          </cell>
          <cell r="D48">
            <v>5.0999999999999996</v>
          </cell>
        </row>
        <row r="49">
          <cell r="A49" t="str">
            <v/>
          </cell>
          <cell r="B49" t="str">
            <v>AGO</v>
          </cell>
          <cell r="C49">
            <v>8.4</v>
          </cell>
          <cell r="D49">
            <v>5.5</v>
          </cell>
        </row>
        <row r="50">
          <cell r="A50" t="str">
            <v/>
          </cell>
          <cell r="B50" t="str">
            <v>SEP</v>
          </cell>
          <cell r="C50">
            <v>9.3000000000000007</v>
          </cell>
          <cell r="D50">
            <v>6</v>
          </cell>
        </row>
        <row r="51">
          <cell r="A51" t="str">
            <v/>
          </cell>
          <cell r="B51" t="str">
            <v>OCT</v>
          </cell>
          <cell r="C51">
            <v>12.2</v>
          </cell>
          <cell r="D51">
            <v>6.6</v>
          </cell>
        </row>
        <row r="52">
          <cell r="A52" t="str">
            <v/>
          </cell>
          <cell r="B52" t="str">
            <v>NOV</v>
          </cell>
          <cell r="C52">
            <v>13.2</v>
          </cell>
          <cell r="D52">
            <v>7.4</v>
          </cell>
        </row>
        <row r="53">
          <cell r="A53" t="str">
            <v/>
          </cell>
          <cell r="B53" t="str">
            <v>DIC</v>
          </cell>
          <cell r="C53">
            <v>13.1</v>
          </cell>
          <cell r="D53">
            <v>7.9</v>
          </cell>
        </row>
        <row r="54">
          <cell r="A54" t="str">
            <v>2017</v>
          </cell>
          <cell r="B54" t="str">
            <v>ENE</v>
          </cell>
          <cell r="C54">
            <v>15.9</v>
          </cell>
          <cell r="D54">
            <v>8.9</v>
          </cell>
        </row>
        <row r="55">
          <cell r="A55" t="str">
            <v/>
          </cell>
          <cell r="B55" t="str">
            <v>FEB</v>
          </cell>
          <cell r="C55">
            <v>14.6</v>
          </cell>
          <cell r="D55">
            <v>9.6</v>
          </cell>
        </row>
        <row r="56">
          <cell r="A56" t="str">
            <v/>
          </cell>
          <cell r="B56" t="str">
            <v>MAR</v>
          </cell>
          <cell r="C56">
            <v>16.8</v>
          </cell>
          <cell r="D56">
            <v>10.5</v>
          </cell>
        </row>
        <row r="57">
          <cell r="A57" t="str">
            <v/>
          </cell>
          <cell r="B57" t="str">
            <v>ABR</v>
          </cell>
          <cell r="C57">
            <v>15.1</v>
          </cell>
          <cell r="D57">
            <v>11.2</v>
          </cell>
        </row>
        <row r="58">
          <cell r="A58" t="str">
            <v/>
          </cell>
          <cell r="B58" t="str">
            <v>MAY</v>
          </cell>
          <cell r="C58">
            <v>14.7</v>
          </cell>
          <cell r="D58">
            <v>12</v>
          </cell>
        </row>
        <row r="59">
          <cell r="A59" t="str">
            <v/>
          </cell>
          <cell r="B59" t="str">
            <v>JUN</v>
          </cell>
          <cell r="C59">
            <v>12.9</v>
          </cell>
          <cell r="D59">
            <v>12.6</v>
          </cell>
        </row>
        <row r="60">
          <cell r="A60" t="str">
            <v/>
          </cell>
          <cell r="B60" t="str">
            <v>JUL</v>
          </cell>
          <cell r="C60">
            <v>14.9</v>
          </cell>
          <cell r="D60">
            <v>13.4</v>
          </cell>
        </row>
        <row r="61">
          <cell r="A61" t="str">
            <v/>
          </cell>
          <cell r="B61" t="str">
            <v>AGO</v>
          </cell>
          <cell r="C61">
            <v>11.3</v>
          </cell>
          <cell r="D61">
            <v>13.7</v>
          </cell>
        </row>
        <row r="62">
          <cell r="A62" t="str">
            <v/>
          </cell>
          <cell r="B62" t="str">
            <v>SEP</v>
          </cell>
          <cell r="C62">
            <v>9.9</v>
          </cell>
          <cell r="D62">
            <v>13.7</v>
          </cell>
        </row>
        <row r="63">
          <cell r="A63" t="str">
            <v/>
          </cell>
          <cell r="B63" t="str">
            <v>OCT</v>
          </cell>
          <cell r="C63">
            <v>7.9</v>
          </cell>
          <cell r="D63">
            <v>13.4</v>
          </cell>
        </row>
        <row r="64">
          <cell r="A64" t="str">
            <v/>
          </cell>
          <cell r="B64" t="str">
            <v>NOV</v>
          </cell>
          <cell r="C64">
            <v>6.7</v>
          </cell>
          <cell r="D64">
            <v>12.8</v>
          </cell>
        </row>
        <row r="65">
          <cell r="A65" t="str">
            <v/>
          </cell>
          <cell r="B65" t="str">
            <v>DIC</v>
          </cell>
          <cell r="C65">
            <v>7</v>
          </cell>
          <cell r="D65">
            <v>12.3</v>
          </cell>
        </row>
        <row r="66">
          <cell r="A66" t="str">
            <v>2018</v>
          </cell>
          <cell r="B66" t="str">
            <v>ENE</v>
          </cell>
          <cell r="C66">
            <v>5.6</v>
          </cell>
          <cell r="D66">
            <v>11.5</v>
          </cell>
        </row>
        <row r="67">
          <cell r="A67" t="str">
            <v/>
          </cell>
          <cell r="B67" t="str">
            <v>FEB</v>
          </cell>
          <cell r="C67">
            <v>6</v>
          </cell>
          <cell r="D67">
            <v>10.7</v>
          </cell>
        </row>
        <row r="68">
          <cell r="A68" t="str">
            <v/>
          </cell>
          <cell r="B68" t="str">
            <v>MAR</v>
          </cell>
          <cell r="C68">
            <v>3.7</v>
          </cell>
          <cell r="D68">
            <v>9.6</v>
          </cell>
        </row>
        <row r="69">
          <cell r="A69" t="str">
            <v/>
          </cell>
          <cell r="B69" t="str">
            <v>ABR</v>
          </cell>
          <cell r="C69">
            <v>5.0999999999999996</v>
          </cell>
          <cell r="D69">
            <v>8.8000000000000007</v>
          </cell>
        </row>
        <row r="70">
          <cell r="A70" t="str">
            <v/>
          </cell>
          <cell r="B70" t="str">
            <v>MAY</v>
          </cell>
          <cell r="C70">
            <v>7.9</v>
          </cell>
          <cell r="D70">
            <v>8.1999999999999993</v>
          </cell>
        </row>
        <row r="71">
          <cell r="A71" t="str">
            <v/>
          </cell>
          <cell r="B71" t="str">
            <v>JUN</v>
          </cell>
          <cell r="C71">
            <v>8.6999999999999993</v>
          </cell>
          <cell r="D71">
            <v>7.9</v>
          </cell>
        </row>
        <row r="72">
          <cell r="A72" t="str">
            <v/>
          </cell>
          <cell r="B72" t="str">
            <v>JUL</v>
          </cell>
          <cell r="C72">
            <v>9.4</v>
          </cell>
          <cell r="D72">
            <v>7.4</v>
          </cell>
        </row>
        <row r="73">
          <cell r="A73" t="str">
            <v/>
          </cell>
          <cell r="B73" t="str">
            <v>AGO</v>
          </cell>
          <cell r="C73">
            <v>11.2</v>
          </cell>
          <cell r="D73">
            <v>7.4</v>
          </cell>
        </row>
        <row r="74">
          <cell r="A74" t="str">
            <v/>
          </cell>
          <cell r="B74" t="str">
            <v>SEP</v>
          </cell>
          <cell r="C74">
            <v>11.9</v>
          </cell>
          <cell r="D74">
            <v>7.6</v>
          </cell>
        </row>
        <row r="75">
          <cell r="A75" t="str">
            <v/>
          </cell>
          <cell r="B75" t="str">
            <v>OCT</v>
          </cell>
          <cell r="C75">
            <v>10.8</v>
          </cell>
          <cell r="D75">
            <v>7.8</v>
          </cell>
        </row>
        <row r="76">
          <cell r="A76" t="str">
            <v/>
          </cell>
          <cell r="B76" t="str">
            <v>NOV</v>
          </cell>
          <cell r="C76">
            <v>9.8000000000000007</v>
          </cell>
          <cell r="D76">
            <v>8.1</v>
          </cell>
        </row>
        <row r="77">
          <cell r="A77" t="str">
            <v/>
          </cell>
          <cell r="B77" t="str">
            <v>DIC</v>
          </cell>
          <cell r="C77">
            <v>8.9</v>
          </cell>
          <cell r="D77">
            <v>8.1999999999999993</v>
          </cell>
        </row>
        <row r="78">
          <cell r="A78" t="str">
            <v>2019</v>
          </cell>
          <cell r="B78" t="str">
            <v>ENE</v>
          </cell>
          <cell r="C78">
            <v>11.4</v>
          </cell>
          <cell r="D78">
            <v>8.6999999999999993</v>
          </cell>
        </row>
        <row r="79">
          <cell r="A79" t="str">
            <v/>
          </cell>
          <cell r="B79" t="str">
            <v>FEB</v>
          </cell>
          <cell r="C79">
            <v>11.7</v>
          </cell>
          <cell r="D79">
            <v>9.1999999999999993</v>
          </cell>
        </row>
        <row r="80">
          <cell r="A80" t="str">
            <v/>
          </cell>
          <cell r="B80" t="str">
            <v>MAR</v>
          </cell>
          <cell r="C80">
            <v>12.7</v>
          </cell>
          <cell r="D80">
            <v>10</v>
          </cell>
        </row>
        <row r="81">
          <cell r="A81" t="str">
            <v/>
          </cell>
          <cell r="B81" t="str">
            <v>ABR</v>
          </cell>
          <cell r="C81">
            <v>14.2</v>
          </cell>
          <cell r="D81">
            <v>10.7</v>
          </cell>
        </row>
        <row r="82">
          <cell r="A82" t="str">
            <v/>
          </cell>
          <cell r="B82" t="str">
            <v>MAY</v>
          </cell>
          <cell r="C82">
            <v>12.6</v>
          </cell>
          <cell r="D82">
            <v>11.1</v>
          </cell>
        </row>
        <row r="83">
          <cell r="A83" t="str">
            <v/>
          </cell>
          <cell r="B83" t="str">
            <v>JUN</v>
          </cell>
          <cell r="C83">
            <v>11.8</v>
          </cell>
          <cell r="D83">
            <v>11.4</v>
          </cell>
        </row>
        <row r="84">
          <cell r="A84" t="str">
            <v/>
          </cell>
          <cell r="B84" t="str">
            <v>JUL</v>
          </cell>
          <cell r="C84">
            <v>9.8000000000000007</v>
          </cell>
          <cell r="D84">
            <v>11.4</v>
          </cell>
        </row>
        <row r="85">
          <cell r="A85" t="str">
            <v/>
          </cell>
          <cell r="B85" t="str">
            <v>AGO</v>
          </cell>
          <cell r="C85">
            <v>7</v>
          </cell>
          <cell r="D85">
            <v>11.1</v>
          </cell>
        </row>
        <row r="86">
          <cell r="A86" t="str">
            <v/>
          </cell>
          <cell r="B86" t="str">
            <v>SEP</v>
          </cell>
          <cell r="C86">
            <v>7.1</v>
          </cell>
          <cell r="D86">
            <v>10.7</v>
          </cell>
        </row>
        <row r="87">
          <cell r="A87" t="str">
            <v/>
          </cell>
          <cell r="B87" t="str">
            <v>OCT</v>
          </cell>
          <cell r="C87">
            <v>6.6</v>
          </cell>
          <cell r="D87">
            <v>10.3</v>
          </cell>
        </row>
        <row r="88">
          <cell r="A88" t="str">
            <v/>
          </cell>
          <cell r="B88" t="str">
            <v>NOV</v>
          </cell>
          <cell r="C88">
            <v>5.3</v>
          </cell>
          <cell r="D88">
            <v>9.9</v>
          </cell>
        </row>
        <row r="89">
          <cell r="A89" t="str">
            <v/>
          </cell>
          <cell r="B89" t="str">
            <v>DIC</v>
          </cell>
          <cell r="C89">
            <v>5.3</v>
          </cell>
          <cell r="D89">
            <v>9.6</v>
          </cell>
        </row>
        <row r="90">
          <cell r="A90" t="str">
            <v>2020</v>
          </cell>
          <cell r="B90" t="str">
            <v>ENE</v>
          </cell>
          <cell r="C90">
            <v>2.6</v>
          </cell>
          <cell r="D90">
            <v>8.9</v>
          </cell>
        </row>
        <row r="91">
          <cell r="A91" t="str">
            <v/>
          </cell>
          <cell r="B91" t="str">
            <v>FEB</v>
          </cell>
          <cell r="C91">
            <v>2.7</v>
          </cell>
          <cell r="D91">
            <v>8.1999999999999993</v>
          </cell>
        </row>
        <row r="92">
          <cell r="A92" t="str">
            <v/>
          </cell>
          <cell r="B92" t="str">
            <v>MAR</v>
          </cell>
          <cell r="C92">
            <v>2.8</v>
          </cell>
          <cell r="D92">
            <v>7.3</v>
          </cell>
        </row>
        <row r="93">
          <cell r="A93" t="str">
            <v/>
          </cell>
          <cell r="B93" t="str">
            <v>ABR</v>
          </cell>
          <cell r="C93">
            <v>-2.1</v>
          </cell>
          <cell r="D93">
            <v>6</v>
          </cell>
        </row>
        <row r="94">
          <cell r="A94" t="str">
            <v/>
          </cell>
          <cell r="B94" t="str">
            <v>MAY</v>
          </cell>
          <cell r="C94">
            <v>-4.8</v>
          </cell>
          <cell r="D94">
            <v>4.5</v>
          </cell>
        </row>
        <row r="95">
          <cell r="A95" t="str">
            <v/>
          </cell>
          <cell r="B95" t="str">
            <v>JUN</v>
          </cell>
          <cell r="C95">
            <v>-4.7</v>
          </cell>
          <cell r="D95">
            <v>3.2</v>
          </cell>
        </row>
        <row r="96">
          <cell r="A96" t="str">
            <v/>
          </cell>
          <cell r="B96" t="str">
            <v>JUL</v>
          </cell>
          <cell r="C96">
            <v>-6</v>
          </cell>
          <cell r="D96">
            <v>1.8</v>
          </cell>
        </row>
        <row r="97">
          <cell r="A97" t="str">
            <v/>
          </cell>
          <cell r="B97" t="str">
            <v>AGO</v>
          </cell>
          <cell r="C97">
            <v>-4.5999999999999996</v>
          </cell>
          <cell r="D97">
            <v>0.9</v>
          </cell>
        </row>
        <row r="98">
          <cell r="A98" t="str">
            <v/>
          </cell>
          <cell r="B98" t="str">
            <v>SEP</v>
          </cell>
          <cell r="C98">
            <v>-5.0999999999999996</v>
          </cell>
          <cell r="D98">
            <v>-0.2</v>
          </cell>
        </row>
      </sheetData>
      <sheetData sheetId="7">
        <row r="6">
          <cell r="A6" t="str">
            <v>Michoacán</v>
          </cell>
          <cell r="B6">
            <v>0.2</v>
          </cell>
        </row>
        <row r="7">
          <cell r="A7" t="str">
            <v>Veracruz</v>
          </cell>
          <cell r="B7">
            <v>0.6</v>
          </cell>
        </row>
        <row r="8">
          <cell r="A8" t="str">
            <v>Yucatán</v>
          </cell>
          <cell r="B8">
            <v>0.7</v>
          </cell>
        </row>
        <row r="9">
          <cell r="A9" t="str">
            <v>Ciudad de México</v>
          </cell>
          <cell r="B9">
            <v>1.1000000000000001</v>
          </cell>
        </row>
        <row r="10">
          <cell r="A10" t="str">
            <v>Sinaloa</v>
          </cell>
          <cell r="B10">
            <v>1.2</v>
          </cell>
        </row>
        <row r="11">
          <cell r="A11" t="str">
            <v>Durango</v>
          </cell>
          <cell r="B11">
            <v>1.4</v>
          </cell>
        </row>
        <row r="12">
          <cell r="A12" t="str">
            <v>Aguascalientes</v>
          </cell>
          <cell r="B12">
            <v>2</v>
          </cell>
        </row>
        <row r="13">
          <cell r="A13" t="str">
            <v>Puebla</v>
          </cell>
          <cell r="B13">
            <v>2.4</v>
          </cell>
        </row>
        <row r="14">
          <cell r="A14" t="str">
            <v>San Luis Potosí</v>
          </cell>
          <cell r="B14">
            <v>2.9</v>
          </cell>
        </row>
        <row r="15">
          <cell r="A15" t="str">
            <v>Querétaro</v>
          </cell>
          <cell r="B15">
            <v>3.3</v>
          </cell>
        </row>
        <row r="16">
          <cell r="A16" t="str">
            <v>Estado de México</v>
          </cell>
          <cell r="B16">
            <v>4.5</v>
          </cell>
        </row>
        <row r="17">
          <cell r="A17" t="str">
            <v>Guanajuato</v>
          </cell>
          <cell r="B17">
            <v>5.8</v>
          </cell>
        </row>
        <row r="18">
          <cell r="A18" t="str">
            <v>Sonora</v>
          </cell>
          <cell r="B18">
            <v>6.3</v>
          </cell>
        </row>
        <row r="19">
          <cell r="A19" t="str">
            <v>Jalisco</v>
          </cell>
          <cell r="B19">
            <v>6.6</v>
          </cell>
        </row>
        <row r="20">
          <cell r="A20" t="str">
            <v>Tamaulipas</v>
          </cell>
          <cell r="B20">
            <v>8.6</v>
          </cell>
        </row>
        <row r="21">
          <cell r="A21" t="str">
            <v>Coahuila</v>
          </cell>
          <cell r="B21">
            <v>8.8000000000000007</v>
          </cell>
        </row>
        <row r="22">
          <cell r="A22" t="str">
            <v>Nuevo León</v>
          </cell>
          <cell r="B22">
            <v>10</v>
          </cell>
        </row>
        <row r="23">
          <cell r="A23" t="str">
            <v>Baja California</v>
          </cell>
          <cell r="B23">
            <v>13.3</v>
          </cell>
        </row>
        <row r="24">
          <cell r="A24" t="str">
            <v>Chihuahua</v>
          </cell>
          <cell r="B24">
            <v>13.9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9emec"/>
      <sheetName val="Rank_Ingreso_Mayor"/>
      <sheetName val="Rank_Personal_Mayor"/>
      <sheetName val="Rank_Ingreso_Menor"/>
      <sheetName val="F117emec"/>
    </sheetNames>
    <sheetDataSet>
      <sheetData sheetId="0" refreshError="1"/>
      <sheetData sheetId="1">
        <row r="8">
          <cell r="B8" t="str">
            <v>Quintana Roo</v>
          </cell>
          <cell r="C8">
            <v>-22.763326292201974</v>
          </cell>
        </row>
        <row r="9">
          <cell r="B9" t="str">
            <v>Campeche</v>
          </cell>
          <cell r="C9">
            <v>-13.687875152048335</v>
          </cell>
        </row>
        <row r="10">
          <cell r="B10" t="str">
            <v>Baja California Sur</v>
          </cell>
          <cell r="C10">
            <v>-12.562092336357306</v>
          </cell>
        </row>
        <row r="11">
          <cell r="B11" t="str">
            <v>Veracruz</v>
          </cell>
          <cell r="C11">
            <v>-11.106033323449028</v>
          </cell>
        </row>
        <row r="12">
          <cell r="B12" t="str">
            <v>Ciudad de México</v>
          </cell>
          <cell r="C12">
            <v>-10.28164400735116</v>
          </cell>
        </row>
        <row r="13">
          <cell r="B13" t="str">
            <v>Sinaloa</v>
          </cell>
          <cell r="C13">
            <v>-8.7071930080061541</v>
          </cell>
        </row>
        <row r="14">
          <cell r="B14" t="str">
            <v>Jalisco</v>
          </cell>
          <cell r="C14">
            <v>-8.3986070784871441</v>
          </cell>
        </row>
        <row r="15">
          <cell r="B15" t="str">
            <v>Tamaulipas</v>
          </cell>
          <cell r="C15">
            <v>-8.1386331501815032</v>
          </cell>
        </row>
        <row r="16">
          <cell r="B16" t="str">
            <v>Querétaro</v>
          </cell>
          <cell r="C16">
            <v>-7.9087679968075584</v>
          </cell>
        </row>
        <row r="17">
          <cell r="B17" t="str">
            <v>Tabasco</v>
          </cell>
          <cell r="C17">
            <v>-6.3089571667539088</v>
          </cell>
        </row>
        <row r="18">
          <cell r="B18" t="str">
            <v>Nacional</v>
          </cell>
          <cell r="C18">
            <v>-5.6253042387704992</v>
          </cell>
        </row>
        <row r="19">
          <cell r="B19" t="str">
            <v>Hidalgo</v>
          </cell>
          <cell r="C19">
            <v>-5.25309623976898</v>
          </cell>
        </row>
        <row r="20">
          <cell r="B20" t="str">
            <v>Aguascalientes</v>
          </cell>
          <cell r="C20">
            <v>-5.0035387978680905</v>
          </cell>
        </row>
        <row r="21">
          <cell r="B21" t="str">
            <v>Nuevo León</v>
          </cell>
          <cell r="C21">
            <v>-4.9185276838340588</v>
          </cell>
        </row>
        <row r="22">
          <cell r="B22" t="str">
            <v>Puebla</v>
          </cell>
          <cell r="C22">
            <v>-4.8457401758285306</v>
          </cell>
        </row>
        <row r="23">
          <cell r="B23" t="str">
            <v>Michoacán</v>
          </cell>
          <cell r="C23">
            <v>-4.8229141375336315</v>
          </cell>
        </row>
        <row r="24">
          <cell r="B24" t="str">
            <v>Colima</v>
          </cell>
          <cell r="C24">
            <v>-3.3044691298838984</v>
          </cell>
        </row>
        <row r="25">
          <cell r="B25" t="str">
            <v>Morelos</v>
          </cell>
          <cell r="C25">
            <v>-2.676134216715079</v>
          </cell>
        </row>
        <row r="26">
          <cell r="B26" t="str">
            <v>Yucatán</v>
          </cell>
          <cell r="C26">
            <v>-2.6555940567521481</v>
          </cell>
        </row>
        <row r="27">
          <cell r="B27" t="str">
            <v>Durango</v>
          </cell>
          <cell r="C27">
            <v>-2.0820450423446148</v>
          </cell>
        </row>
        <row r="28">
          <cell r="B28" t="str">
            <v>Coahuila</v>
          </cell>
          <cell r="C28">
            <v>-1.7209433268752363</v>
          </cell>
        </row>
        <row r="29">
          <cell r="B29" t="str">
            <v>Zacatecas</v>
          </cell>
          <cell r="C29">
            <v>-0.71217640334549337</v>
          </cell>
        </row>
        <row r="30">
          <cell r="B30" t="str">
            <v>Tlaxcala</v>
          </cell>
          <cell r="C30">
            <v>0.21948412188634547</v>
          </cell>
        </row>
        <row r="31">
          <cell r="B31" t="str">
            <v>San Luis Potosí</v>
          </cell>
          <cell r="C31">
            <v>0.96853776504361477</v>
          </cell>
        </row>
        <row r="32">
          <cell r="B32" t="str">
            <v>Guanajuato</v>
          </cell>
          <cell r="C32">
            <v>1.5576712063061948</v>
          </cell>
        </row>
        <row r="33">
          <cell r="B33" t="str">
            <v>Chihuahua</v>
          </cell>
          <cell r="C33">
            <v>2.0557821972347843</v>
          </cell>
        </row>
        <row r="34">
          <cell r="B34" t="str">
            <v>Chiapas</v>
          </cell>
          <cell r="C34">
            <v>2.2689452239326622</v>
          </cell>
        </row>
        <row r="35">
          <cell r="B35" t="str">
            <v>Guerrero</v>
          </cell>
          <cell r="C35">
            <v>3.5225577969503261</v>
          </cell>
        </row>
        <row r="36">
          <cell r="B36" t="str">
            <v>Oaxaca</v>
          </cell>
          <cell r="C36">
            <v>3.9234344056732864</v>
          </cell>
        </row>
        <row r="37">
          <cell r="B37" t="str">
            <v>Sonora</v>
          </cell>
          <cell r="C37">
            <v>6.563773566473964</v>
          </cell>
        </row>
        <row r="38">
          <cell r="B38" t="str">
            <v>Nayarit</v>
          </cell>
          <cell r="C38">
            <v>7.1624671152733406</v>
          </cell>
        </row>
        <row r="39">
          <cell r="B39" t="str">
            <v>Baja California</v>
          </cell>
          <cell r="C39">
            <v>8.4824896574063064</v>
          </cell>
        </row>
        <row r="40">
          <cell r="B40" t="str">
            <v>Estado de México</v>
          </cell>
          <cell r="C40">
            <v>12.895938281834205</v>
          </cell>
        </row>
      </sheetData>
      <sheetData sheetId="2">
        <row r="8">
          <cell r="B8" t="str">
            <v>Campeche</v>
          </cell>
          <cell r="C8">
            <v>-13.740197166617826</v>
          </cell>
        </row>
        <row r="9">
          <cell r="B9" t="str">
            <v>Quintana Roo</v>
          </cell>
          <cell r="C9">
            <v>-9.9955254975686767</v>
          </cell>
        </row>
        <row r="10">
          <cell r="B10" t="str">
            <v>Hidalgo</v>
          </cell>
          <cell r="C10">
            <v>-7.6964746282458014</v>
          </cell>
        </row>
        <row r="11">
          <cell r="B11" t="str">
            <v>Ciudad de México</v>
          </cell>
          <cell r="C11">
            <v>-6.2144521879531327</v>
          </cell>
        </row>
        <row r="12">
          <cell r="B12" t="str">
            <v>Guanajuato</v>
          </cell>
          <cell r="C12">
            <v>-5.1180676096064088</v>
          </cell>
        </row>
        <row r="13">
          <cell r="B13" t="str">
            <v>México</v>
          </cell>
          <cell r="C13">
            <v>-4.8799863613165835</v>
          </cell>
        </row>
        <row r="14">
          <cell r="B14" t="str">
            <v>Morelos</v>
          </cell>
          <cell r="C14">
            <v>-4.5159835921083067</v>
          </cell>
        </row>
        <row r="15">
          <cell r="B15" t="str">
            <v>Baja California Sur</v>
          </cell>
          <cell r="C15">
            <v>-3.3664378883763342</v>
          </cell>
        </row>
        <row r="16">
          <cell r="B16" t="str">
            <v>Nuevo León</v>
          </cell>
          <cell r="C16">
            <v>-2.9508608580632556</v>
          </cell>
        </row>
        <row r="17">
          <cell r="B17" t="str">
            <v>Jalisco</v>
          </cell>
          <cell r="C17">
            <v>-2.8944442445224565</v>
          </cell>
        </row>
        <row r="18">
          <cell r="B18" t="str">
            <v>Yucatán</v>
          </cell>
          <cell r="C18">
            <v>-2.8526216974322587</v>
          </cell>
        </row>
        <row r="19">
          <cell r="B19" t="str">
            <v>Chiapas</v>
          </cell>
          <cell r="C19">
            <v>-2.7301543707087896</v>
          </cell>
        </row>
        <row r="20">
          <cell r="B20" t="str">
            <v>Nacional</v>
          </cell>
          <cell r="C20">
            <v>-2.2393448801550639</v>
          </cell>
        </row>
        <row r="21">
          <cell r="B21" t="str">
            <v>Guerrero</v>
          </cell>
          <cell r="C21">
            <v>-2.0551196696933522</v>
          </cell>
        </row>
        <row r="22">
          <cell r="B22" t="str">
            <v>Veracruz</v>
          </cell>
          <cell r="C22">
            <v>-1.5580408402008294</v>
          </cell>
        </row>
        <row r="23">
          <cell r="B23" t="str">
            <v>Sinaloa</v>
          </cell>
          <cell r="C23">
            <v>-1.3905670537813308</v>
          </cell>
        </row>
        <row r="24">
          <cell r="B24" t="str">
            <v>Chihuahua</v>
          </cell>
          <cell r="C24">
            <v>-1.3395987960434312</v>
          </cell>
        </row>
        <row r="25">
          <cell r="B25" t="str">
            <v>Coahuila</v>
          </cell>
          <cell r="C25">
            <v>-1.1243530539303952</v>
          </cell>
        </row>
        <row r="26">
          <cell r="B26" t="str">
            <v>Puebla</v>
          </cell>
          <cell r="C26">
            <v>-0.9835737196360429</v>
          </cell>
        </row>
        <row r="27">
          <cell r="B27" t="str">
            <v>Sonora</v>
          </cell>
          <cell r="C27">
            <v>-0.61841397329764713</v>
          </cell>
        </row>
        <row r="28">
          <cell r="B28" t="str">
            <v>Querétaro</v>
          </cell>
          <cell r="C28">
            <v>-0.59582799422097987</v>
          </cell>
        </row>
        <row r="29">
          <cell r="B29" t="str">
            <v>Oaxaca</v>
          </cell>
          <cell r="C29">
            <v>-0.42663432349032709</v>
          </cell>
        </row>
        <row r="30">
          <cell r="B30" t="str">
            <v>Michoacán</v>
          </cell>
          <cell r="C30">
            <v>-0.11045779152753775</v>
          </cell>
        </row>
        <row r="31">
          <cell r="B31" t="str">
            <v>Baja California</v>
          </cell>
          <cell r="C31">
            <v>0.23199908377004747</v>
          </cell>
        </row>
        <row r="32">
          <cell r="B32" t="str">
            <v>Aguascalientes</v>
          </cell>
          <cell r="C32">
            <v>0.50875271875700878</v>
          </cell>
        </row>
        <row r="33">
          <cell r="B33" t="str">
            <v>Durango</v>
          </cell>
          <cell r="C33">
            <v>0.67049603286919812</v>
          </cell>
        </row>
        <row r="34">
          <cell r="B34" t="str">
            <v>Tamaulipas</v>
          </cell>
          <cell r="C34">
            <v>0.79979984198445819</v>
          </cell>
        </row>
        <row r="35">
          <cell r="B35" t="str">
            <v>Colima</v>
          </cell>
          <cell r="C35">
            <v>1.0693545111481078</v>
          </cell>
        </row>
        <row r="36">
          <cell r="B36" t="str">
            <v>Tabasco</v>
          </cell>
          <cell r="C36">
            <v>2.786601520311951</v>
          </cell>
        </row>
        <row r="37">
          <cell r="B37" t="str">
            <v>San Luis Potosí</v>
          </cell>
          <cell r="C37">
            <v>3.3149766691469589</v>
          </cell>
        </row>
        <row r="38">
          <cell r="B38" t="str">
            <v>Zacatecas</v>
          </cell>
          <cell r="C38">
            <v>4.3095059435696266</v>
          </cell>
        </row>
        <row r="39">
          <cell r="B39" t="str">
            <v>Nayarit</v>
          </cell>
          <cell r="C39">
            <v>5.5472100031928626</v>
          </cell>
        </row>
        <row r="40">
          <cell r="B40" t="str">
            <v>Tlaxcala</v>
          </cell>
          <cell r="C40">
            <v>9.1181919255564896</v>
          </cell>
        </row>
      </sheetData>
      <sheetData sheetId="3">
        <row r="8">
          <cell r="B8" t="str">
            <v>Quintana Roo</v>
          </cell>
          <cell r="C8">
            <v>-19.079222803072621</v>
          </cell>
        </row>
        <row r="9">
          <cell r="B9" t="str">
            <v>Puebla</v>
          </cell>
          <cell r="C9">
            <v>-12.738346722655411</v>
          </cell>
        </row>
        <row r="10">
          <cell r="B10" t="str">
            <v>Hidalgo</v>
          </cell>
          <cell r="C10">
            <v>-10.138300589828917</v>
          </cell>
        </row>
        <row r="11">
          <cell r="B11" t="str">
            <v>San Luis Potosí</v>
          </cell>
          <cell r="C11">
            <v>-8.892320023633637</v>
          </cell>
        </row>
        <row r="12">
          <cell r="B12" t="str">
            <v>Yucatán</v>
          </cell>
          <cell r="C12">
            <v>-8.6280968273219507</v>
          </cell>
        </row>
        <row r="13">
          <cell r="B13" t="str">
            <v>Baja California Sur</v>
          </cell>
          <cell r="C13">
            <v>-8.2850237758363381</v>
          </cell>
        </row>
        <row r="14">
          <cell r="B14" t="str">
            <v>Querétaro</v>
          </cell>
          <cell r="C14">
            <v>-8.2739880508556318</v>
          </cell>
        </row>
        <row r="15">
          <cell r="B15" t="str">
            <v>Aguascalientes</v>
          </cell>
          <cell r="C15">
            <v>-7.9043887469380874</v>
          </cell>
        </row>
        <row r="16">
          <cell r="B16" t="str">
            <v>Tabasco</v>
          </cell>
          <cell r="C16">
            <v>-7.5605516680809544</v>
          </cell>
        </row>
        <row r="17">
          <cell r="B17" t="str">
            <v>Nacional</v>
          </cell>
          <cell r="C17">
            <v>-7.0925257602218181</v>
          </cell>
        </row>
        <row r="18">
          <cell r="B18" t="str">
            <v>Coahuila</v>
          </cell>
          <cell r="C18">
            <v>-6.7336580679049991</v>
          </cell>
        </row>
        <row r="19">
          <cell r="B19" t="str">
            <v>Estado de México</v>
          </cell>
          <cell r="C19">
            <v>-6.5019392319241103</v>
          </cell>
        </row>
        <row r="20">
          <cell r="B20" t="str">
            <v>Nuevo León</v>
          </cell>
          <cell r="C20">
            <v>-5.8824031301839224</v>
          </cell>
        </row>
        <row r="21">
          <cell r="B21" t="str">
            <v>Guanajuato</v>
          </cell>
          <cell r="C21">
            <v>-5.7226140237718512</v>
          </cell>
        </row>
        <row r="22">
          <cell r="B22" t="str">
            <v>Nayarit</v>
          </cell>
          <cell r="C22">
            <v>-5.0175114884772238</v>
          </cell>
        </row>
        <row r="23">
          <cell r="B23" t="str">
            <v>Ciudad de México</v>
          </cell>
          <cell r="C23">
            <v>-4.9836469305401003</v>
          </cell>
        </row>
        <row r="24">
          <cell r="B24" t="str">
            <v>Tamaulipas</v>
          </cell>
          <cell r="C24">
            <v>-4.9741427281344262</v>
          </cell>
        </row>
        <row r="25">
          <cell r="B25" t="str">
            <v>Campeche</v>
          </cell>
          <cell r="C25">
            <v>-4.4140282931311798</v>
          </cell>
        </row>
        <row r="26">
          <cell r="B26" t="str">
            <v>Chihuahua</v>
          </cell>
          <cell r="C26">
            <v>-3.713916049552799</v>
          </cell>
        </row>
        <row r="27">
          <cell r="B27" t="str">
            <v>Zacatecas</v>
          </cell>
          <cell r="C27">
            <v>-3.4091893375991953</v>
          </cell>
        </row>
        <row r="28">
          <cell r="B28" t="str">
            <v>Veracruz</v>
          </cell>
          <cell r="C28">
            <v>-2.6622872901034773</v>
          </cell>
        </row>
        <row r="29">
          <cell r="B29" t="str">
            <v>Michoacán de Ocampo</v>
          </cell>
          <cell r="C29">
            <v>-2.2641826492069308</v>
          </cell>
        </row>
        <row r="30">
          <cell r="B30" t="str">
            <v>Durango</v>
          </cell>
          <cell r="C30">
            <v>-1.808459170947522</v>
          </cell>
        </row>
        <row r="31">
          <cell r="B31" t="str">
            <v>Morelos</v>
          </cell>
          <cell r="C31">
            <v>-1.6674601705043175</v>
          </cell>
        </row>
        <row r="32">
          <cell r="B32" t="str">
            <v>Jalisco</v>
          </cell>
          <cell r="C32">
            <v>-0.88384659911127517</v>
          </cell>
        </row>
        <row r="33">
          <cell r="B33" t="str">
            <v>Colima</v>
          </cell>
          <cell r="C33">
            <v>-0.12676781206519694</v>
          </cell>
        </row>
        <row r="34">
          <cell r="B34" t="str">
            <v>Chiapas</v>
          </cell>
          <cell r="C34">
            <v>6.3152979219964031E-2</v>
          </cell>
        </row>
        <row r="35">
          <cell r="B35" t="str">
            <v>Sinaloa</v>
          </cell>
          <cell r="C35">
            <v>0.90855541830957498</v>
          </cell>
        </row>
        <row r="36">
          <cell r="B36" t="str">
            <v>Oaxaca</v>
          </cell>
          <cell r="C36">
            <v>2.8419983374207565</v>
          </cell>
        </row>
        <row r="37">
          <cell r="B37" t="str">
            <v>Guerrero</v>
          </cell>
          <cell r="C37">
            <v>2.9564140781409898</v>
          </cell>
        </row>
        <row r="38">
          <cell r="B38" t="str">
            <v>Sonora</v>
          </cell>
          <cell r="C38">
            <v>3.2886281224530132</v>
          </cell>
        </row>
        <row r="39">
          <cell r="B39" t="str">
            <v>Baja California</v>
          </cell>
          <cell r="C39">
            <v>3.8130501609714886</v>
          </cell>
        </row>
        <row r="40">
          <cell r="B40" t="str">
            <v>Tlaxcala</v>
          </cell>
          <cell r="C40">
            <v>4.6379397075977851</v>
          </cell>
        </row>
      </sheetData>
      <sheetData sheetId="4">
        <row r="8">
          <cell r="B8" t="str">
            <v>Quintana Roo</v>
          </cell>
          <cell r="C8">
            <v>-11.029704406432671</v>
          </cell>
        </row>
        <row r="9">
          <cell r="B9" t="str">
            <v>Puebla</v>
          </cell>
          <cell r="C9">
            <v>-9.2551037286028848</v>
          </cell>
        </row>
        <row r="10">
          <cell r="B10" t="str">
            <v>Ciudad de México</v>
          </cell>
          <cell r="C10">
            <v>-9.0645328677555117</v>
          </cell>
        </row>
        <row r="11">
          <cell r="B11" t="str">
            <v>Baja California Sur</v>
          </cell>
          <cell r="C11">
            <v>-8.8424376869167407</v>
          </cell>
        </row>
        <row r="12">
          <cell r="B12" t="str">
            <v>México</v>
          </cell>
          <cell r="C12">
            <v>-7.198160800656817</v>
          </cell>
        </row>
        <row r="13">
          <cell r="B13" t="str">
            <v>Tamaulipas</v>
          </cell>
          <cell r="C13">
            <v>-6.9249764075655991</v>
          </cell>
        </row>
        <row r="14">
          <cell r="B14" t="str">
            <v>Guerrero</v>
          </cell>
          <cell r="C14">
            <v>-6.1998767422496197</v>
          </cell>
        </row>
        <row r="15">
          <cell r="B15" t="str">
            <v>Chiapas</v>
          </cell>
          <cell r="C15">
            <v>-5.9585488353387834</v>
          </cell>
        </row>
        <row r="16">
          <cell r="B16" t="str">
            <v>Nacional</v>
          </cell>
          <cell r="C16">
            <v>-5.1283028698550934</v>
          </cell>
        </row>
        <row r="17">
          <cell r="B17" t="str">
            <v>Veracruz</v>
          </cell>
          <cell r="C17">
            <v>-5.0945176071273552</v>
          </cell>
        </row>
        <row r="18">
          <cell r="B18" t="str">
            <v>Nayarit</v>
          </cell>
          <cell r="C18">
            <v>-4.8618929078549247</v>
          </cell>
        </row>
        <row r="19">
          <cell r="B19" t="str">
            <v>San Luis Potosí</v>
          </cell>
          <cell r="C19">
            <v>-4.1000223978393837</v>
          </cell>
        </row>
        <row r="20">
          <cell r="B20" t="str">
            <v>Tabasco</v>
          </cell>
          <cell r="C20">
            <v>-4.0473104724677853</v>
          </cell>
        </row>
        <row r="21">
          <cell r="B21" t="str">
            <v>Tlaxcala</v>
          </cell>
          <cell r="C21">
            <v>-3.9608941853727631</v>
          </cell>
        </row>
        <row r="22">
          <cell r="B22" t="str">
            <v>Querétaro</v>
          </cell>
          <cell r="C22">
            <v>-3.9498616252039458</v>
          </cell>
        </row>
        <row r="23">
          <cell r="B23" t="str">
            <v>Durango</v>
          </cell>
          <cell r="C23">
            <v>-3.8054666804328972</v>
          </cell>
        </row>
        <row r="24">
          <cell r="B24" t="str">
            <v>Nuevo León</v>
          </cell>
          <cell r="C24">
            <v>-3.7108018144534376</v>
          </cell>
        </row>
        <row r="25">
          <cell r="B25" t="str">
            <v>Zacatecas</v>
          </cell>
          <cell r="C25">
            <v>-3.7076353191311995</v>
          </cell>
        </row>
        <row r="26">
          <cell r="B26" t="str">
            <v>Guanajuato</v>
          </cell>
          <cell r="C26">
            <v>-3.5084808456243648</v>
          </cell>
        </row>
        <row r="27">
          <cell r="B27" t="str">
            <v>Jalisco</v>
          </cell>
          <cell r="C27">
            <v>-3.2462685070774597</v>
          </cell>
        </row>
        <row r="28">
          <cell r="B28" t="str">
            <v>Colima</v>
          </cell>
          <cell r="C28">
            <v>-3.1614255043291761</v>
          </cell>
        </row>
        <row r="29">
          <cell r="B29" t="str">
            <v>Sinaloa</v>
          </cell>
          <cell r="C29">
            <v>-2.9479815341111304</v>
          </cell>
        </row>
        <row r="30">
          <cell r="B30" t="str">
            <v>Campeche</v>
          </cell>
          <cell r="C30">
            <v>-2.8542079382421504</v>
          </cell>
        </row>
        <row r="31">
          <cell r="B31" t="str">
            <v>Oaxaca</v>
          </cell>
          <cell r="C31">
            <v>-2.5102721353284805</v>
          </cell>
        </row>
        <row r="32">
          <cell r="B32" t="str">
            <v>Baja California</v>
          </cell>
          <cell r="C32">
            <v>-2.2990756333001325</v>
          </cell>
        </row>
        <row r="33">
          <cell r="B33" t="str">
            <v>Sonora</v>
          </cell>
          <cell r="C33">
            <v>-2.2669705637208839</v>
          </cell>
        </row>
        <row r="34">
          <cell r="B34" t="str">
            <v>Hidalgo</v>
          </cell>
          <cell r="C34">
            <v>-2.0833424617192131</v>
          </cell>
        </row>
        <row r="35">
          <cell r="B35" t="str">
            <v>Michoacán</v>
          </cell>
          <cell r="C35">
            <v>-1.7884396205998483</v>
          </cell>
        </row>
        <row r="36">
          <cell r="B36" t="str">
            <v>Coahuila</v>
          </cell>
          <cell r="C36">
            <v>-1.4386260607850274</v>
          </cell>
        </row>
        <row r="37">
          <cell r="B37" t="str">
            <v>Aguascalientes</v>
          </cell>
          <cell r="C37">
            <v>-1.3042451353809512</v>
          </cell>
        </row>
        <row r="38">
          <cell r="B38" t="str">
            <v>Chihuahua</v>
          </cell>
          <cell r="C38">
            <v>-0.99341457269543054</v>
          </cell>
        </row>
        <row r="39">
          <cell r="B39" t="str">
            <v>Yucatán</v>
          </cell>
          <cell r="C39">
            <v>-7.6703661665789014E-2</v>
          </cell>
        </row>
        <row r="40">
          <cell r="B40" t="str">
            <v>Morelos</v>
          </cell>
          <cell r="C40">
            <v>1.9518311410284686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5"/>
      <sheetName val="F56"/>
      <sheetName val="F57"/>
      <sheetName val="F58"/>
      <sheetName val="F59"/>
      <sheetName val="F60"/>
      <sheetName val="F61"/>
      <sheetName val="F62"/>
      <sheetName val="F63 Bovino"/>
      <sheetName val="F63 Caprino"/>
      <sheetName val="F63 Ovino"/>
      <sheetName val="F63 Porcino"/>
      <sheetName val="T5"/>
      <sheetName val="T6"/>
      <sheetName val="T7"/>
    </sheetNames>
    <sheetDataSet>
      <sheetData sheetId="0">
        <row r="5">
          <cell r="B5" t="str">
            <v>2008/09</v>
          </cell>
          <cell r="C5">
            <v>114444</v>
          </cell>
        </row>
        <row r="6">
          <cell r="B6" t="str">
            <v>2009/09</v>
          </cell>
          <cell r="C6">
            <v>107588</v>
          </cell>
        </row>
        <row r="7">
          <cell r="B7" t="str">
            <v>2010/09</v>
          </cell>
          <cell r="C7">
            <v>110271</v>
          </cell>
        </row>
        <row r="8">
          <cell r="B8" t="str">
            <v>2011/09</v>
          </cell>
          <cell r="C8">
            <v>117871</v>
          </cell>
        </row>
        <row r="9">
          <cell r="B9" t="str">
            <v>2012/09</v>
          </cell>
          <cell r="C9">
            <v>104720</v>
          </cell>
        </row>
        <row r="10">
          <cell r="B10" t="str">
            <v>2013/09</v>
          </cell>
          <cell r="C10">
            <v>101021</v>
          </cell>
        </row>
        <row r="11">
          <cell r="B11" t="str">
            <v>2014/09</v>
          </cell>
          <cell r="C11">
            <v>83353</v>
          </cell>
        </row>
        <row r="12">
          <cell r="B12" t="str">
            <v>2015/09</v>
          </cell>
          <cell r="C12">
            <v>83250</v>
          </cell>
        </row>
        <row r="13">
          <cell r="B13" t="str">
            <v>2016/09</v>
          </cell>
          <cell r="C13">
            <v>94516</v>
          </cell>
        </row>
        <row r="14">
          <cell r="B14" t="str">
            <v>2017/09</v>
          </cell>
          <cell r="C14">
            <v>98171</v>
          </cell>
        </row>
        <row r="15">
          <cell r="B15" t="str">
            <v>2018/09</v>
          </cell>
          <cell r="C15">
            <v>99059</v>
          </cell>
        </row>
        <row r="16">
          <cell r="B16" t="str">
            <v>2019/09</v>
          </cell>
          <cell r="C16">
            <v>105695</v>
          </cell>
        </row>
        <row r="17">
          <cell r="B17" t="str">
            <v>2020/09</v>
          </cell>
          <cell r="C17">
            <v>106470</v>
          </cell>
        </row>
      </sheetData>
      <sheetData sheetId="1">
        <row r="6">
          <cell r="B6" t="str">
            <v>2008/09</v>
          </cell>
          <cell r="C6">
            <v>13977</v>
          </cell>
        </row>
        <row r="7">
          <cell r="B7" t="str">
            <v>2009/09</v>
          </cell>
          <cell r="C7">
            <v>13945</v>
          </cell>
        </row>
        <row r="8">
          <cell r="B8" t="str">
            <v>2010/09</v>
          </cell>
          <cell r="C8">
            <v>14919</v>
          </cell>
        </row>
        <row r="9">
          <cell r="B9" t="str">
            <v>2011/09</v>
          </cell>
          <cell r="C9">
            <v>15629</v>
          </cell>
        </row>
        <row r="10">
          <cell r="B10" t="str">
            <v>2012/09</v>
          </cell>
          <cell r="C10">
            <v>13950</v>
          </cell>
        </row>
        <row r="11">
          <cell r="B11" t="str">
            <v>2013/09</v>
          </cell>
          <cell r="C11">
            <v>12886</v>
          </cell>
        </row>
        <row r="12">
          <cell r="B12" t="str">
            <v>2014/09</v>
          </cell>
          <cell r="C12">
            <v>10470</v>
          </cell>
        </row>
        <row r="13">
          <cell r="B13" t="str">
            <v>2015/09</v>
          </cell>
          <cell r="C13">
            <v>10325</v>
          </cell>
        </row>
        <row r="14">
          <cell r="B14" t="str">
            <v>2016/09</v>
          </cell>
          <cell r="C14">
            <v>11638</v>
          </cell>
        </row>
        <row r="15">
          <cell r="B15" t="str">
            <v>2017/09</v>
          </cell>
          <cell r="C15">
            <v>11976</v>
          </cell>
        </row>
        <row r="16">
          <cell r="B16" t="str">
            <v>2018/09</v>
          </cell>
          <cell r="C16">
            <v>13120</v>
          </cell>
        </row>
        <row r="17">
          <cell r="B17" t="str">
            <v>2019/09</v>
          </cell>
          <cell r="C17">
            <v>13774</v>
          </cell>
        </row>
        <row r="18">
          <cell r="B18" t="str">
            <v>2020/09</v>
          </cell>
          <cell r="C18">
            <v>14617</v>
          </cell>
        </row>
      </sheetData>
      <sheetData sheetId="2">
        <row r="5">
          <cell r="B5" t="str">
            <v>ene-sep 2008</v>
          </cell>
          <cell r="C5">
            <v>1039491</v>
          </cell>
        </row>
        <row r="6">
          <cell r="B6" t="str">
            <v>ene-sep 2009</v>
          </cell>
          <cell r="C6">
            <v>968039</v>
          </cell>
        </row>
        <row r="7">
          <cell r="B7" t="str">
            <v>ene-sep 2010</v>
          </cell>
          <cell r="C7">
            <v>985703</v>
          </cell>
        </row>
        <row r="8">
          <cell r="B8" t="str">
            <v>ene-sep 2011</v>
          </cell>
          <cell r="C8">
            <v>1011058</v>
          </cell>
        </row>
        <row r="9">
          <cell r="B9" t="str">
            <v>ene-sep 2012</v>
          </cell>
          <cell r="C9">
            <v>1014026</v>
          </cell>
        </row>
        <row r="10">
          <cell r="B10" t="str">
            <v>ene-sep 2013</v>
          </cell>
          <cell r="C10">
            <v>944258</v>
          </cell>
        </row>
        <row r="11">
          <cell r="B11" t="str">
            <v>ene-sep 2014</v>
          </cell>
          <cell r="C11">
            <v>816774</v>
          </cell>
        </row>
        <row r="12">
          <cell r="B12" t="str">
            <v>ene-sep 2015</v>
          </cell>
          <cell r="C12">
            <v>769136</v>
          </cell>
        </row>
        <row r="13">
          <cell r="B13" t="str">
            <v>ene-sep 2016</v>
          </cell>
          <cell r="C13">
            <v>819667</v>
          </cell>
        </row>
        <row r="14">
          <cell r="B14" t="str">
            <v>ene-sep 2017</v>
          </cell>
          <cell r="C14">
            <v>827687</v>
          </cell>
        </row>
        <row r="15">
          <cell r="B15" t="str">
            <v>ene-sep 2018</v>
          </cell>
          <cell r="C15">
            <v>901329</v>
          </cell>
        </row>
        <row r="16">
          <cell r="B16" t="str">
            <v>ene-sep 2019</v>
          </cell>
          <cell r="C16">
            <v>961570</v>
          </cell>
        </row>
        <row r="17">
          <cell r="B17" t="str">
            <v>ene-sep 2020</v>
          </cell>
          <cell r="C17">
            <v>926620</v>
          </cell>
        </row>
      </sheetData>
      <sheetData sheetId="3">
        <row r="6">
          <cell r="B6" t="str">
            <v>ene-sep 2008</v>
          </cell>
          <cell r="C6">
            <v>127279</v>
          </cell>
        </row>
        <row r="7">
          <cell r="B7" t="str">
            <v>ene-sep 2009</v>
          </cell>
          <cell r="C7">
            <v>126425</v>
          </cell>
        </row>
        <row r="8">
          <cell r="B8" t="str">
            <v>ene-sep 2010</v>
          </cell>
          <cell r="C8">
            <v>134381</v>
          </cell>
        </row>
        <row r="9">
          <cell r="B9" t="str">
            <v>ene-sep 2011</v>
          </cell>
          <cell r="C9">
            <v>138122</v>
          </cell>
        </row>
        <row r="10">
          <cell r="B10" t="str">
            <v>ene-sep 2012</v>
          </cell>
          <cell r="C10">
            <v>138761</v>
          </cell>
        </row>
        <row r="11">
          <cell r="B11" t="str">
            <v>ene-sep 2013</v>
          </cell>
          <cell r="C11">
            <v>123334</v>
          </cell>
        </row>
        <row r="12">
          <cell r="B12" t="str">
            <v>ene-sep 2014</v>
          </cell>
          <cell r="C12">
            <v>105002</v>
          </cell>
        </row>
        <row r="13">
          <cell r="B13" t="str">
            <v>ene-sep 2015</v>
          </cell>
          <cell r="C13">
            <v>97827</v>
          </cell>
        </row>
        <row r="14">
          <cell r="B14" t="str">
            <v>ene-sep 2016</v>
          </cell>
          <cell r="C14">
            <v>101560</v>
          </cell>
        </row>
        <row r="15">
          <cell r="B15" t="str">
            <v>ene-sep 2017</v>
          </cell>
          <cell r="C15">
            <v>102404</v>
          </cell>
        </row>
        <row r="16">
          <cell r="B16" t="str">
            <v>ene-sep 2018</v>
          </cell>
          <cell r="C16">
            <v>112997</v>
          </cell>
        </row>
        <row r="17">
          <cell r="B17" t="str">
            <v>ene-sep 2019</v>
          </cell>
          <cell r="C17">
            <v>125157</v>
          </cell>
        </row>
        <row r="18">
          <cell r="B18" t="str">
            <v>ene-sep 2020</v>
          </cell>
          <cell r="C18">
            <v>125586</v>
          </cell>
        </row>
      </sheetData>
      <sheetData sheetId="4">
        <row r="8">
          <cell r="B8" t="str">
            <v>Producción de Carne en Canal</v>
          </cell>
        </row>
        <row r="9">
          <cell r="A9" t="str">
            <v>Baja California</v>
          </cell>
          <cell r="B9">
            <v>97</v>
          </cell>
        </row>
        <row r="10">
          <cell r="A10" t="str">
            <v>Tlaxcala</v>
          </cell>
          <cell r="B10">
            <v>155</v>
          </cell>
        </row>
        <row r="11">
          <cell r="A11" t="str">
            <v>Quintana Roo</v>
          </cell>
          <cell r="B11">
            <v>185</v>
          </cell>
        </row>
        <row r="12">
          <cell r="A12" t="str">
            <v>Nuevo León</v>
          </cell>
          <cell r="B12">
            <v>218</v>
          </cell>
        </row>
        <row r="13">
          <cell r="A13" t="str">
            <v>Colima</v>
          </cell>
          <cell r="B13">
            <v>254</v>
          </cell>
        </row>
        <row r="14">
          <cell r="A14" t="str">
            <v>Baja California Sur</v>
          </cell>
          <cell r="B14">
            <v>258</v>
          </cell>
        </row>
        <row r="15">
          <cell r="A15" t="str">
            <v>Yucatán</v>
          </cell>
          <cell r="B15">
            <v>258</v>
          </cell>
        </row>
        <row r="16">
          <cell r="A16" t="str">
            <v>Campeche</v>
          </cell>
          <cell r="B16">
            <v>262</v>
          </cell>
        </row>
        <row r="17">
          <cell r="A17" t="str">
            <v>Morelos</v>
          </cell>
          <cell r="B17">
            <v>353</v>
          </cell>
        </row>
        <row r="18">
          <cell r="A18" t="str">
            <v>Sonora</v>
          </cell>
          <cell r="B18">
            <v>471</v>
          </cell>
        </row>
        <row r="19">
          <cell r="A19" t="str">
            <v>Sinaloa</v>
          </cell>
          <cell r="B19">
            <v>475</v>
          </cell>
        </row>
        <row r="20">
          <cell r="A20" t="str">
            <v>Nayarit</v>
          </cell>
          <cell r="B20">
            <v>530</v>
          </cell>
        </row>
        <row r="21">
          <cell r="A21" t="str">
            <v>Oaxaca</v>
          </cell>
          <cell r="B21">
            <v>602</v>
          </cell>
        </row>
        <row r="22">
          <cell r="A22" t="str">
            <v>Tabasco</v>
          </cell>
          <cell r="B22">
            <v>688</v>
          </cell>
        </row>
        <row r="23">
          <cell r="A23" t="str">
            <v>Tamaulipas</v>
          </cell>
          <cell r="B23">
            <v>744</v>
          </cell>
        </row>
        <row r="24">
          <cell r="A24" t="str">
            <v>Aguascalientes</v>
          </cell>
          <cell r="B24">
            <v>745</v>
          </cell>
        </row>
        <row r="25">
          <cell r="A25" t="str">
            <v>Puebla</v>
          </cell>
          <cell r="B25">
            <v>878</v>
          </cell>
        </row>
        <row r="26">
          <cell r="A26" t="str">
            <v>Zacatecas</v>
          </cell>
          <cell r="B26">
            <v>901</v>
          </cell>
        </row>
        <row r="27">
          <cell r="A27" t="str">
            <v>Durango</v>
          </cell>
          <cell r="B27">
            <v>954</v>
          </cell>
        </row>
        <row r="28">
          <cell r="A28" t="str">
            <v>Guerrero</v>
          </cell>
          <cell r="B28">
            <v>1140</v>
          </cell>
        </row>
        <row r="29">
          <cell r="A29" t="str">
            <v>Querétaro</v>
          </cell>
          <cell r="B29">
            <v>1201</v>
          </cell>
        </row>
        <row r="30">
          <cell r="A30" t="str">
            <v>San Luis Potosí</v>
          </cell>
          <cell r="B30">
            <v>1215</v>
          </cell>
        </row>
        <row r="31">
          <cell r="A31" t="str">
            <v>Hidalgo</v>
          </cell>
          <cell r="B31">
            <v>1294</v>
          </cell>
        </row>
        <row r="32">
          <cell r="A32" t="str">
            <v>Chiapas</v>
          </cell>
          <cell r="B32">
            <v>1461</v>
          </cell>
        </row>
        <row r="33">
          <cell r="A33" t="str">
            <v>Veracruz</v>
          </cell>
          <cell r="B33">
            <v>2035</v>
          </cell>
        </row>
        <row r="34">
          <cell r="A34" t="str">
            <v>Chihuahua</v>
          </cell>
          <cell r="B34">
            <v>2186</v>
          </cell>
        </row>
        <row r="35">
          <cell r="A35" t="str">
            <v>Coahuila</v>
          </cell>
          <cell r="B35">
            <v>2916</v>
          </cell>
        </row>
        <row r="36">
          <cell r="A36" t="str">
            <v>Estado de México</v>
          </cell>
          <cell r="B36">
            <v>3576</v>
          </cell>
        </row>
        <row r="37">
          <cell r="A37" t="str">
            <v>Guanajuato</v>
          </cell>
          <cell r="B37">
            <v>3702</v>
          </cell>
        </row>
        <row r="38">
          <cell r="A38" t="str">
            <v>Michoacán</v>
          </cell>
          <cell r="B38">
            <v>5050</v>
          </cell>
        </row>
        <row r="39">
          <cell r="A39" t="str">
            <v>Jalisco</v>
          </cell>
          <cell r="B39">
            <v>9458</v>
          </cell>
        </row>
      </sheetData>
      <sheetData sheetId="5">
        <row r="9">
          <cell r="B9" t="str">
            <v>Producción de Carne en Canal</v>
          </cell>
        </row>
        <row r="10">
          <cell r="A10" t="str">
            <v>Baja California</v>
          </cell>
          <cell r="B10">
            <v>17</v>
          </cell>
        </row>
        <row r="11">
          <cell r="A11" t="str">
            <v>Tabasco</v>
          </cell>
          <cell r="B11">
            <v>31</v>
          </cell>
        </row>
        <row r="12">
          <cell r="A12" t="str">
            <v>Durango</v>
          </cell>
          <cell r="B12">
            <v>33</v>
          </cell>
        </row>
        <row r="13">
          <cell r="A13" t="str">
            <v>Nuevo León</v>
          </cell>
          <cell r="B13">
            <v>33</v>
          </cell>
        </row>
        <row r="14">
          <cell r="A14" t="str">
            <v>Baja California Sur</v>
          </cell>
          <cell r="B14">
            <v>38</v>
          </cell>
        </row>
        <row r="15">
          <cell r="A15" t="str">
            <v>Chiapas</v>
          </cell>
          <cell r="B15">
            <v>61</v>
          </cell>
        </row>
        <row r="16">
          <cell r="A16" t="str">
            <v>Tamaulipas</v>
          </cell>
          <cell r="B16">
            <v>67</v>
          </cell>
        </row>
        <row r="17">
          <cell r="A17" t="str">
            <v>Sinaloa</v>
          </cell>
          <cell r="B17">
            <v>185</v>
          </cell>
        </row>
        <row r="18">
          <cell r="A18" t="str">
            <v>Oaxaca</v>
          </cell>
          <cell r="B18">
            <v>192</v>
          </cell>
        </row>
        <row r="19">
          <cell r="A19" t="str">
            <v>Chihuahua</v>
          </cell>
          <cell r="B19">
            <v>200</v>
          </cell>
        </row>
        <row r="20">
          <cell r="A20" t="str">
            <v>Tlaxcala</v>
          </cell>
          <cell r="B20">
            <v>235</v>
          </cell>
        </row>
        <row r="21">
          <cell r="A21" t="str">
            <v>Campeche</v>
          </cell>
          <cell r="B21">
            <v>344</v>
          </cell>
        </row>
        <row r="22">
          <cell r="A22" t="str">
            <v>Nayarit</v>
          </cell>
          <cell r="B22">
            <v>372</v>
          </cell>
        </row>
        <row r="23">
          <cell r="A23" t="str">
            <v>Quintana Roo</v>
          </cell>
          <cell r="B23">
            <v>373</v>
          </cell>
        </row>
        <row r="24">
          <cell r="A24" t="str">
            <v>Colima</v>
          </cell>
          <cell r="B24">
            <v>386</v>
          </cell>
        </row>
        <row r="25">
          <cell r="A25" t="str">
            <v>Coahuila</v>
          </cell>
          <cell r="B25">
            <v>392</v>
          </cell>
        </row>
        <row r="26">
          <cell r="A26" t="str">
            <v>Sonora</v>
          </cell>
          <cell r="B26">
            <v>446</v>
          </cell>
        </row>
        <row r="27">
          <cell r="A27" t="str">
            <v>Zacatecas</v>
          </cell>
          <cell r="B27">
            <v>464</v>
          </cell>
        </row>
        <row r="28">
          <cell r="A28" t="str">
            <v>San Luis Potosí</v>
          </cell>
          <cell r="B28">
            <v>643</v>
          </cell>
        </row>
        <row r="29">
          <cell r="A29" t="str">
            <v>Hidalgo</v>
          </cell>
          <cell r="B29">
            <v>867</v>
          </cell>
        </row>
        <row r="30">
          <cell r="A30" t="str">
            <v>Guerrero</v>
          </cell>
          <cell r="B30">
            <v>997</v>
          </cell>
        </row>
        <row r="31">
          <cell r="A31" t="str">
            <v>Aguascalientes</v>
          </cell>
          <cell r="B31">
            <v>998</v>
          </cell>
        </row>
        <row r="32">
          <cell r="A32" t="str">
            <v>Morelos</v>
          </cell>
          <cell r="B32">
            <v>1171</v>
          </cell>
        </row>
        <row r="33">
          <cell r="A33" t="str">
            <v>Querétaro</v>
          </cell>
          <cell r="B33">
            <v>1408</v>
          </cell>
        </row>
        <row r="34">
          <cell r="A34" t="str">
            <v>Veracruz</v>
          </cell>
          <cell r="B34">
            <v>1456</v>
          </cell>
        </row>
        <row r="35">
          <cell r="A35" t="str">
            <v>Michoacán</v>
          </cell>
          <cell r="B35">
            <v>1988</v>
          </cell>
        </row>
        <row r="36">
          <cell r="A36" t="str">
            <v>Guanajuato</v>
          </cell>
          <cell r="B36">
            <v>2306</v>
          </cell>
        </row>
        <row r="37">
          <cell r="A37" t="str">
            <v>Puebla</v>
          </cell>
          <cell r="B37">
            <v>2418</v>
          </cell>
        </row>
        <row r="38">
          <cell r="A38" t="str">
            <v>Yucatán</v>
          </cell>
          <cell r="B38">
            <v>2482</v>
          </cell>
        </row>
        <row r="39">
          <cell r="A39" t="str">
            <v>Estado de México</v>
          </cell>
          <cell r="B39">
            <v>5040</v>
          </cell>
        </row>
        <row r="40">
          <cell r="A40" t="str">
            <v>Jalisco</v>
          </cell>
          <cell r="B40">
            <v>5129</v>
          </cell>
        </row>
      </sheetData>
      <sheetData sheetId="6">
        <row r="9">
          <cell r="B9" t="str">
            <v>Producción de Carne en Canal</v>
          </cell>
        </row>
        <row r="10">
          <cell r="A10" t="str">
            <v>Baja California</v>
          </cell>
          <cell r="B10">
            <v>0</v>
          </cell>
        </row>
        <row r="11">
          <cell r="A11" t="str">
            <v>Baja California Sur</v>
          </cell>
          <cell r="B11">
            <v>0</v>
          </cell>
        </row>
        <row r="12">
          <cell r="A12" t="str">
            <v>Campeche</v>
          </cell>
          <cell r="B12">
            <v>0</v>
          </cell>
        </row>
        <row r="13">
          <cell r="A13" t="str">
            <v>Chiapas</v>
          </cell>
          <cell r="B13">
            <v>0</v>
          </cell>
        </row>
        <row r="14">
          <cell r="A14" t="str">
            <v>Durango</v>
          </cell>
          <cell r="B14">
            <v>0</v>
          </cell>
        </row>
        <row r="15">
          <cell r="A15" t="str">
            <v>Guerrero</v>
          </cell>
          <cell r="B15">
            <v>0</v>
          </cell>
        </row>
        <row r="16">
          <cell r="A16" t="str">
            <v>Morelos</v>
          </cell>
          <cell r="B16">
            <v>0</v>
          </cell>
        </row>
        <row r="17">
          <cell r="A17" t="str">
            <v>Nayarit</v>
          </cell>
          <cell r="B17">
            <v>0</v>
          </cell>
        </row>
        <row r="18">
          <cell r="A18" t="str">
            <v>Nuevo León</v>
          </cell>
          <cell r="B18">
            <v>0</v>
          </cell>
        </row>
        <row r="19">
          <cell r="A19" t="str">
            <v>Sonora</v>
          </cell>
          <cell r="B19">
            <v>0</v>
          </cell>
        </row>
        <row r="20">
          <cell r="A20" t="str">
            <v>Tabasco</v>
          </cell>
          <cell r="B20">
            <v>0</v>
          </cell>
        </row>
        <row r="21">
          <cell r="A21" t="str">
            <v>Veracruz</v>
          </cell>
          <cell r="B21">
            <v>0</v>
          </cell>
        </row>
        <row r="22">
          <cell r="A22" t="str">
            <v>Coahuila</v>
          </cell>
          <cell r="B22">
            <v>1</v>
          </cell>
        </row>
        <row r="23">
          <cell r="A23" t="str">
            <v>Oaxaca</v>
          </cell>
          <cell r="B23">
            <v>1</v>
          </cell>
        </row>
        <row r="24">
          <cell r="A24" t="str">
            <v>Tamaulipas</v>
          </cell>
          <cell r="B24">
            <v>1</v>
          </cell>
        </row>
        <row r="25">
          <cell r="A25" t="str">
            <v>Tlaxcala</v>
          </cell>
          <cell r="B25">
            <v>1</v>
          </cell>
        </row>
        <row r="26">
          <cell r="A26" t="str">
            <v>Chihuahua</v>
          </cell>
          <cell r="B26">
            <v>2</v>
          </cell>
        </row>
        <row r="27">
          <cell r="A27" t="str">
            <v>Yucatán</v>
          </cell>
          <cell r="B27">
            <v>2</v>
          </cell>
        </row>
        <row r="28">
          <cell r="A28" t="str">
            <v>Quintana Roo</v>
          </cell>
          <cell r="B28">
            <v>3</v>
          </cell>
        </row>
        <row r="29">
          <cell r="A29" t="str">
            <v>Colima</v>
          </cell>
          <cell r="B29">
            <v>4</v>
          </cell>
        </row>
        <row r="30">
          <cell r="A30" t="str">
            <v>Hidalgo</v>
          </cell>
          <cell r="B30">
            <v>4</v>
          </cell>
        </row>
        <row r="31">
          <cell r="A31" t="str">
            <v>Puebla</v>
          </cell>
          <cell r="B31">
            <v>4</v>
          </cell>
        </row>
        <row r="32">
          <cell r="A32" t="str">
            <v>San Luis Potosí</v>
          </cell>
          <cell r="B32">
            <v>4</v>
          </cell>
        </row>
        <row r="33">
          <cell r="A33" t="str">
            <v>Sinaloa</v>
          </cell>
          <cell r="B33">
            <v>6</v>
          </cell>
        </row>
        <row r="34">
          <cell r="A34" t="str">
            <v>Michoacán</v>
          </cell>
          <cell r="B34">
            <v>8</v>
          </cell>
        </row>
        <row r="35">
          <cell r="A35" t="str">
            <v>Zacatecas</v>
          </cell>
          <cell r="B35">
            <v>12</v>
          </cell>
        </row>
        <row r="36">
          <cell r="A36" t="str">
            <v>Guanajuato</v>
          </cell>
          <cell r="B36">
            <v>14</v>
          </cell>
        </row>
        <row r="37">
          <cell r="A37" t="str">
            <v>Querétaro</v>
          </cell>
          <cell r="B37">
            <v>14</v>
          </cell>
        </row>
        <row r="38">
          <cell r="A38" t="str">
            <v>Jalisco</v>
          </cell>
          <cell r="B38">
            <v>22</v>
          </cell>
        </row>
        <row r="39">
          <cell r="A39" t="str">
            <v>Estado de México</v>
          </cell>
          <cell r="B39">
            <v>49</v>
          </cell>
        </row>
        <row r="40">
          <cell r="A40" t="str">
            <v>Aguascalientes</v>
          </cell>
          <cell r="B40">
            <v>58</v>
          </cell>
        </row>
      </sheetData>
      <sheetData sheetId="7">
        <row r="9">
          <cell r="B9" t="str">
            <v>Producción de Carne en Canal</v>
          </cell>
        </row>
        <row r="10">
          <cell r="A10" t="str">
            <v>Baja California Sur</v>
          </cell>
          <cell r="B10">
            <v>0</v>
          </cell>
        </row>
        <row r="11">
          <cell r="A11" t="str">
            <v>Campeche</v>
          </cell>
          <cell r="B11">
            <v>0</v>
          </cell>
        </row>
        <row r="12">
          <cell r="A12" t="str">
            <v>Coahuila</v>
          </cell>
          <cell r="B12">
            <v>0</v>
          </cell>
        </row>
        <row r="13">
          <cell r="A13" t="str">
            <v>Chiapas</v>
          </cell>
          <cell r="B13">
            <v>0</v>
          </cell>
        </row>
        <row r="14">
          <cell r="A14" t="str">
            <v>Chihuahua</v>
          </cell>
          <cell r="B14">
            <v>0</v>
          </cell>
        </row>
        <row r="15">
          <cell r="A15" t="str">
            <v>Durango</v>
          </cell>
          <cell r="B15">
            <v>0</v>
          </cell>
        </row>
        <row r="16">
          <cell r="A16" t="str">
            <v>Guerrero</v>
          </cell>
          <cell r="B16">
            <v>0</v>
          </cell>
        </row>
        <row r="17">
          <cell r="A17" t="str">
            <v>Hidalgo</v>
          </cell>
          <cell r="B17">
            <v>0</v>
          </cell>
        </row>
        <row r="18">
          <cell r="A18" t="str">
            <v>Estado de México</v>
          </cell>
          <cell r="B18">
            <v>0</v>
          </cell>
        </row>
        <row r="19">
          <cell r="A19" t="str">
            <v>Nayarit</v>
          </cell>
          <cell r="B19">
            <v>0</v>
          </cell>
        </row>
        <row r="20">
          <cell r="A20" t="str">
            <v>Nuevo León</v>
          </cell>
          <cell r="B20">
            <v>0</v>
          </cell>
        </row>
        <row r="21">
          <cell r="A21" t="str">
            <v>Puebla</v>
          </cell>
          <cell r="B21">
            <v>0</v>
          </cell>
        </row>
        <row r="22">
          <cell r="A22" t="str">
            <v>Querétaro</v>
          </cell>
          <cell r="B22">
            <v>0</v>
          </cell>
        </row>
        <row r="23">
          <cell r="A23" t="str">
            <v>Quintana Roo</v>
          </cell>
          <cell r="B23">
            <v>0</v>
          </cell>
        </row>
        <row r="24">
          <cell r="A24" t="str">
            <v>San Luis Potosí</v>
          </cell>
          <cell r="B24">
            <v>0</v>
          </cell>
        </row>
        <row r="25">
          <cell r="A25" t="str">
            <v>Tabasco</v>
          </cell>
          <cell r="B25">
            <v>0</v>
          </cell>
        </row>
        <row r="26">
          <cell r="A26" t="str">
            <v>Tlaxcala</v>
          </cell>
          <cell r="B26">
            <v>0</v>
          </cell>
        </row>
        <row r="27">
          <cell r="A27" t="str">
            <v>Veracruz</v>
          </cell>
          <cell r="B27">
            <v>0</v>
          </cell>
        </row>
        <row r="28">
          <cell r="A28" t="str">
            <v>Yucatán</v>
          </cell>
          <cell r="B28">
            <v>0</v>
          </cell>
        </row>
        <row r="29">
          <cell r="A29" t="str">
            <v>Morelos</v>
          </cell>
          <cell r="B29">
            <v>1</v>
          </cell>
        </row>
        <row r="30">
          <cell r="A30" t="str">
            <v>Oaxaca</v>
          </cell>
          <cell r="B30">
            <v>1</v>
          </cell>
        </row>
        <row r="31">
          <cell r="A31" t="str">
            <v>Sonora</v>
          </cell>
          <cell r="B31">
            <v>1</v>
          </cell>
        </row>
        <row r="32">
          <cell r="A32" t="str">
            <v>Tamaulipas</v>
          </cell>
          <cell r="B32">
            <v>1</v>
          </cell>
        </row>
        <row r="33">
          <cell r="A33" t="str">
            <v>Zacatecas</v>
          </cell>
          <cell r="B33">
            <v>1</v>
          </cell>
        </row>
        <row r="34">
          <cell r="A34" t="str">
            <v>Baja California</v>
          </cell>
          <cell r="B34">
            <v>2</v>
          </cell>
        </row>
        <row r="35">
          <cell r="A35" t="str">
            <v>Colima</v>
          </cell>
          <cell r="B35">
            <v>2</v>
          </cell>
        </row>
        <row r="36">
          <cell r="A36" t="str">
            <v>Aguascalientes</v>
          </cell>
          <cell r="B36">
            <v>4</v>
          </cell>
        </row>
        <row r="37">
          <cell r="A37" t="str">
            <v>Sinaloa</v>
          </cell>
          <cell r="B37">
            <v>4</v>
          </cell>
        </row>
        <row r="38">
          <cell r="A38" t="str">
            <v>Jalisco</v>
          </cell>
          <cell r="B38">
            <v>8</v>
          </cell>
        </row>
        <row r="39">
          <cell r="A39" t="str">
            <v>Guanajuato</v>
          </cell>
          <cell r="B39">
            <v>9</v>
          </cell>
        </row>
        <row r="40">
          <cell r="A40" t="str">
            <v>Michoacán</v>
          </cell>
          <cell r="B40">
            <v>9</v>
          </cell>
        </row>
      </sheetData>
      <sheetData sheetId="8">
        <row r="22">
          <cell r="J22" t="str">
            <v>Jalisco</v>
          </cell>
        </row>
        <row r="23">
          <cell r="G23" t="str">
            <v>2017 - 2018</v>
          </cell>
          <cell r="H23" t="str">
            <v>ENE</v>
          </cell>
          <cell r="J23">
            <v>3.43723907598108E-2</v>
          </cell>
        </row>
        <row r="24">
          <cell r="H24" t="str">
            <v>FEB</v>
          </cell>
          <cell r="J24">
            <v>0.16418722786647311</v>
          </cell>
        </row>
        <row r="25">
          <cell r="H25" t="str">
            <v>MAR</v>
          </cell>
          <cell r="J25">
            <v>-6.0515278609946099E-2</v>
          </cell>
        </row>
        <row r="26">
          <cell r="H26" t="str">
            <v>ABR</v>
          </cell>
          <cell r="J26">
            <v>0.35261936339522548</v>
          </cell>
        </row>
        <row r="27">
          <cell r="H27" t="str">
            <v>MAY</v>
          </cell>
          <cell r="J27">
            <v>8.5543674489654276E-2</v>
          </cell>
        </row>
        <row r="28">
          <cell r="H28" t="str">
            <v>JUN</v>
          </cell>
          <cell r="J28">
            <v>0.21594982078853042</v>
          </cell>
        </row>
        <row r="29">
          <cell r="H29" t="str">
            <v>JUL</v>
          </cell>
          <cell r="J29">
            <v>0.14645379183297513</v>
          </cell>
        </row>
        <row r="30">
          <cell r="H30" t="str">
            <v>AGO</v>
          </cell>
          <cell r="J30">
            <v>0.24854160270187298</v>
          </cell>
        </row>
        <row r="31">
          <cell r="H31" t="str">
            <v>SEP</v>
          </cell>
          <cell r="J31">
            <v>0.17117647058823526</v>
          </cell>
        </row>
        <row r="32">
          <cell r="H32" t="str">
            <v>OCT</v>
          </cell>
          <cell r="J32">
            <v>0.21284251314696934</v>
          </cell>
        </row>
        <row r="33">
          <cell r="H33" t="str">
            <v>NOV</v>
          </cell>
          <cell r="J33">
            <v>6.6054542962861396E-2</v>
          </cell>
        </row>
        <row r="34">
          <cell r="H34" t="str">
            <v>DIC</v>
          </cell>
          <cell r="J34">
            <v>0.1858022455632018</v>
          </cell>
        </row>
        <row r="35">
          <cell r="G35" t="str">
            <v>2018 - 2019</v>
          </cell>
          <cell r="H35" t="str">
            <v>ENE</v>
          </cell>
          <cell r="J35">
            <v>0.17973900174895729</v>
          </cell>
        </row>
        <row r="36">
          <cell r="H36" t="str">
            <v>FEB</v>
          </cell>
          <cell r="J36">
            <v>0.15957612591553683</v>
          </cell>
        </row>
        <row r="37">
          <cell r="H37" t="str">
            <v>MAR</v>
          </cell>
          <cell r="J37">
            <v>0.20742984693877542</v>
          </cell>
        </row>
        <row r="38">
          <cell r="H38" t="str">
            <v>ABR</v>
          </cell>
          <cell r="J38">
            <v>-6.1404583895085185E-2</v>
          </cell>
        </row>
        <row r="39">
          <cell r="H39" t="str">
            <v>MAY</v>
          </cell>
          <cell r="J39">
            <v>0.13892797748496877</v>
          </cell>
        </row>
        <row r="40">
          <cell r="H40" t="str">
            <v>JUN</v>
          </cell>
          <cell r="J40">
            <v>9.7396217145664377E-2</v>
          </cell>
        </row>
        <row r="41">
          <cell r="H41" t="str">
            <v>JUL</v>
          </cell>
          <cell r="J41">
            <v>0.18934118907337982</v>
          </cell>
        </row>
        <row r="42">
          <cell r="H42" t="str">
            <v>AGO</v>
          </cell>
          <cell r="J42">
            <v>0.13094798967170784</v>
          </cell>
        </row>
        <row r="43">
          <cell r="H43" t="str">
            <v>SEP</v>
          </cell>
          <cell r="J43">
            <v>4.7714716223003606E-2</v>
          </cell>
        </row>
        <row r="44">
          <cell r="H44" t="str">
            <v>OCT</v>
          </cell>
          <cell r="J44">
            <v>7.6449109995435638E-3</v>
          </cell>
        </row>
        <row r="45">
          <cell r="H45" t="str">
            <v>NOV</v>
          </cell>
          <cell r="J45">
            <v>0.16364571281655738</v>
          </cell>
        </row>
        <row r="46">
          <cell r="H46" t="str">
            <v>DIC</v>
          </cell>
          <cell r="J46">
            <v>-2.952555487680697E-3</v>
          </cell>
        </row>
        <row r="47">
          <cell r="G47" t="str">
            <v>2019-2020</v>
          </cell>
          <cell r="H47" t="str">
            <v>ENE</v>
          </cell>
          <cell r="J47">
            <v>7.2984376781845217E-2</v>
          </cell>
        </row>
        <row r="48">
          <cell r="H48" t="str">
            <v>FEB</v>
          </cell>
          <cell r="J48">
            <v>6.03413519688214E-2</v>
          </cell>
        </row>
        <row r="49">
          <cell r="H49" t="str">
            <v>MAR</v>
          </cell>
          <cell r="J49">
            <v>-2.6805757295655597E-2</v>
          </cell>
        </row>
        <row r="50">
          <cell r="H50" t="str">
            <v>ABR</v>
          </cell>
          <cell r="J50">
            <v>4.439801514755759E-3</v>
          </cell>
        </row>
        <row r="51">
          <cell r="H51" t="str">
            <v>MAY</v>
          </cell>
          <cell r="J51">
            <v>-2.4598449960687385E-2</v>
          </cell>
        </row>
        <row r="52">
          <cell r="H52" t="str">
            <v>JUN</v>
          </cell>
          <cell r="J52">
            <v>6.3794068270845994E-3</v>
          </cell>
        </row>
        <row r="53">
          <cell r="H53" t="str">
            <v>JUL</v>
          </cell>
          <cell r="J53">
            <v>0.12249493357351948</v>
          </cell>
        </row>
        <row r="54">
          <cell r="H54" t="str">
            <v>AGO</v>
          </cell>
          <cell r="J54">
            <v>1.2611437268971626E-2</v>
          </cell>
        </row>
        <row r="55">
          <cell r="H55" t="str">
            <v>SEP</v>
          </cell>
          <cell r="J55">
            <v>0.13350910834132312</v>
          </cell>
        </row>
      </sheetData>
      <sheetData sheetId="9">
        <row r="23">
          <cell r="J23" t="str">
            <v>Jalisco</v>
          </cell>
        </row>
        <row r="24">
          <cell r="G24" t="str">
            <v>2017 - 2018</v>
          </cell>
          <cell r="H24" t="str">
            <v>ENE</v>
          </cell>
          <cell r="J24">
            <v>7.6923076923076872E-2</v>
          </cell>
        </row>
        <row r="25">
          <cell r="H25" t="str">
            <v>FEB</v>
          </cell>
          <cell r="J25">
            <v>-0.15384615384615385</v>
          </cell>
        </row>
        <row r="26">
          <cell r="H26" t="str">
            <v>MAR</v>
          </cell>
          <cell r="J26">
            <v>0.30000000000000004</v>
          </cell>
        </row>
        <row r="27">
          <cell r="H27" t="str">
            <v>ABR</v>
          </cell>
          <cell r="J27">
            <v>0.39999999999999991</v>
          </cell>
        </row>
        <row r="28">
          <cell r="H28" t="str">
            <v>MAY</v>
          </cell>
          <cell r="J28">
            <v>0.36363636363636354</v>
          </cell>
        </row>
        <row r="29">
          <cell r="H29" t="str">
            <v>JUN</v>
          </cell>
          <cell r="J29">
            <v>0</v>
          </cell>
        </row>
        <row r="30">
          <cell r="H30" t="str">
            <v>JUL</v>
          </cell>
          <cell r="J30">
            <v>-0.4</v>
          </cell>
        </row>
        <row r="31">
          <cell r="H31" t="str">
            <v>AGO</v>
          </cell>
          <cell r="J31">
            <v>-0.4375</v>
          </cell>
        </row>
        <row r="32">
          <cell r="H32" t="str">
            <v>SEP</v>
          </cell>
          <cell r="J32">
            <v>-0.33333333333333337</v>
          </cell>
        </row>
        <row r="33">
          <cell r="H33" t="str">
            <v>OCT</v>
          </cell>
          <cell r="J33">
            <v>-0.30769230769230771</v>
          </cell>
        </row>
        <row r="34">
          <cell r="H34" t="str">
            <v>NOV</v>
          </cell>
          <cell r="J34">
            <v>-0.16666666666666663</v>
          </cell>
        </row>
        <row r="35">
          <cell r="H35" t="str">
            <v>DIC</v>
          </cell>
          <cell r="J35">
            <v>-9.9999999999999978E-2</v>
          </cell>
        </row>
        <row r="36">
          <cell r="G36" t="str">
            <v>2018-2019</v>
          </cell>
          <cell r="H36" t="str">
            <v>ENE</v>
          </cell>
          <cell r="J36">
            <v>-0.1428571428571429</v>
          </cell>
        </row>
        <row r="37">
          <cell r="H37" t="str">
            <v>FEB</v>
          </cell>
          <cell r="J37">
            <v>-9.0909090909090939E-2</v>
          </cell>
        </row>
        <row r="38">
          <cell r="H38" t="str">
            <v>MAR</v>
          </cell>
          <cell r="J38">
            <v>-0.38461538461538458</v>
          </cell>
        </row>
        <row r="39">
          <cell r="H39" t="str">
            <v>ABR</v>
          </cell>
          <cell r="J39">
            <v>-0.4285714285714286</v>
          </cell>
        </row>
        <row r="40">
          <cell r="H40" t="str">
            <v>MAY</v>
          </cell>
          <cell r="J40">
            <v>-0.26666666666666672</v>
          </cell>
        </row>
        <row r="41">
          <cell r="H41" t="str">
            <v>JUN</v>
          </cell>
          <cell r="J41">
            <v>-0.30769230769230771</v>
          </cell>
        </row>
        <row r="42">
          <cell r="H42" t="str">
            <v>JUL</v>
          </cell>
          <cell r="J42">
            <v>-0.11111111111111116</v>
          </cell>
        </row>
        <row r="43">
          <cell r="H43" t="str">
            <v>AGO</v>
          </cell>
          <cell r="J43">
            <v>0</v>
          </cell>
        </row>
        <row r="44">
          <cell r="H44" t="str">
            <v>SEP</v>
          </cell>
          <cell r="J44">
            <v>0</v>
          </cell>
        </row>
        <row r="45">
          <cell r="H45" t="str">
            <v>OCT</v>
          </cell>
          <cell r="J45">
            <v>0</v>
          </cell>
        </row>
        <row r="46">
          <cell r="H46" t="str">
            <v>NOV</v>
          </cell>
          <cell r="J46">
            <v>-0.30000000000000004</v>
          </cell>
        </row>
        <row r="47">
          <cell r="H47" t="str">
            <v>DIC</v>
          </cell>
          <cell r="J47">
            <v>-0.5</v>
          </cell>
        </row>
        <row r="48">
          <cell r="G48" t="str">
            <v>2019-2020</v>
          </cell>
          <cell r="H48" t="str">
            <v>ENE</v>
          </cell>
          <cell r="J48">
            <v>-0.33333333333333337</v>
          </cell>
        </row>
        <row r="49">
          <cell r="H49" t="str">
            <v>FEB</v>
          </cell>
          <cell r="J49">
            <v>-0.30000000000000004</v>
          </cell>
        </row>
        <row r="50">
          <cell r="H50" t="str">
            <v>MAR</v>
          </cell>
          <cell r="J50">
            <v>-0.25</v>
          </cell>
        </row>
        <row r="51">
          <cell r="H51" t="str">
            <v>ABR</v>
          </cell>
          <cell r="J51">
            <v>-0.375</v>
          </cell>
        </row>
        <row r="52">
          <cell r="H52" t="str">
            <v>MAY</v>
          </cell>
          <cell r="J52">
            <v>-0.45454545454545459</v>
          </cell>
        </row>
        <row r="53">
          <cell r="H53" t="str">
            <v>JUN</v>
          </cell>
          <cell r="J53">
            <v>-0.22222222222222221</v>
          </cell>
        </row>
        <row r="54">
          <cell r="H54" t="str">
            <v>JUL</v>
          </cell>
          <cell r="J54">
            <v>-0.125</v>
          </cell>
        </row>
        <row r="55">
          <cell r="H55" t="str">
            <v>AGO</v>
          </cell>
          <cell r="J55">
            <v>0</v>
          </cell>
        </row>
        <row r="56">
          <cell r="H56" t="str">
            <v>SEP</v>
          </cell>
          <cell r="J56">
            <v>0</v>
          </cell>
        </row>
      </sheetData>
      <sheetData sheetId="10">
        <row r="19">
          <cell r="J19" t="str">
            <v>Jalisco</v>
          </cell>
        </row>
        <row r="20">
          <cell r="G20" t="str">
            <v>2017 - 2018</v>
          </cell>
          <cell r="H20" t="str">
            <v>ENE</v>
          </cell>
          <cell r="J20">
            <v>-0.30555555555555558</v>
          </cell>
        </row>
        <row r="21">
          <cell r="H21" t="str">
            <v>FEB</v>
          </cell>
          <cell r="J21">
            <v>-8.333333333333337E-2</v>
          </cell>
        </row>
        <row r="22">
          <cell r="H22" t="str">
            <v>MAR</v>
          </cell>
          <cell r="J22">
            <v>-8.6956521739130488E-2</v>
          </cell>
        </row>
        <row r="23">
          <cell r="H23" t="str">
            <v>ABR</v>
          </cell>
          <cell r="J23">
            <v>0.15789473684210531</v>
          </cell>
        </row>
        <row r="24">
          <cell r="H24" t="str">
            <v>MAY</v>
          </cell>
          <cell r="J24">
            <v>0.19999999999999996</v>
          </cell>
        </row>
        <row r="25">
          <cell r="H25" t="str">
            <v>JUN</v>
          </cell>
          <cell r="J25">
            <v>-4.166666666666663E-2</v>
          </cell>
        </row>
        <row r="26">
          <cell r="H26" t="str">
            <v>JUL</v>
          </cell>
          <cell r="J26">
            <v>-0.19999999999999996</v>
          </cell>
        </row>
        <row r="27">
          <cell r="H27" t="str">
            <v>AGO</v>
          </cell>
          <cell r="J27">
            <v>0.8</v>
          </cell>
        </row>
        <row r="28">
          <cell r="H28" t="str">
            <v>SEP</v>
          </cell>
          <cell r="J28">
            <v>-4.166666666666663E-2</v>
          </cell>
        </row>
        <row r="29">
          <cell r="H29" t="str">
            <v>OCT</v>
          </cell>
          <cell r="J29">
            <v>0.13043478260869557</v>
          </cell>
        </row>
        <row r="30">
          <cell r="H30" t="str">
            <v>NOV</v>
          </cell>
          <cell r="J30">
            <v>0.125</v>
          </cell>
        </row>
        <row r="31">
          <cell r="H31" t="str">
            <v>DIC</v>
          </cell>
          <cell r="J31">
            <v>0.25</v>
          </cell>
        </row>
        <row r="32">
          <cell r="G32" t="str">
            <v>2018 - 2019</v>
          </cell>
          <cell r="H32" t="str">
            <v>ENE</v>
          </cell>
          <cell r="J32">
            <v>0.32000000000000006</v>
          </cell>
        </row>
        <row r="33">
          <cell r="H33" t="str">
            <v>FEB</v>
          </cell>
          <cell r="J33">
            <v>0.22727272727272729</v>
          </cell>
        </row>
        <row r="34">
          <cell r="H34" t="str">
            <v>MAR</v>
          </cell>
          <cell r="J34">
            <v>-4.7619047619047672E-2</v>
          </cell>
        </row>
        <row r="35">
          <cell r="H35" t="str">
            <v>ABR</v>
          </cell>
          <cell r="J35">
            <v>0</v>
          </cell>
        </row>
        <row r="36">
          <cell r="H36" t="str">
            <v>MAY</v>
          </cell>
          <cell r="J36">
            <v>-9.9999999999999978E-2</v>
          </cell>
        </row>
        <row r="37">
          <cell r="H37" t="str">
            <v>JUN</v>
          </cell>
          <cell r="J37">
            <v>4.3478260869565188E-2</v>
          </cell>
        </row>
        <row r="38">
          <cell r="H38" t="str">
            <v>JUL</v>
          </cell>
          <cell r="J38">
            <v>0.5</v>
          </cell>
        </row>
        <row r="39">
          <cell r="H39" t="str">
            <v>AGO</v>
          </cell>
          <cell r="J39">
            <v>-0.33333333333333337</v>
          </cell>
        </row>
        <row r="40">
          <cell r="H40" t="str">
            <v>SEP</v>
          </cell>
          <cell r="J40">
            <v>0.21739130434782616</v>
          </cell>
        </row>
        <row r="41">
          <cell r="H41" t="str">
            <v>OCT</v>
          </cell>
          <cell r="J41">
            <v>0.19230769230769229</v>
          </cell>
        </row>
        <row r="42">
          <cell r="H42" t="str">
            <v>NOV</v>
          </cell>
          <cell r="J42">
            <v>3.7037037037036979E-2</v>
          </cell>
        </row>
        <row r="43">
          <cell r="H43" t="str">
            <v>DIC</v>
          </cell>
          <cell r="J43">
            <v>-9.9999999999999978E-2</v>
          </cell>
        </row>
        <row r="44">
          <cell r="G44" t="str">
            <v>2019 - 2020</v>
          </cell>
          <cell r="H44" t="str">
            <v>ENE</v>
          </cell>
          <cell r="J44">
            <v>-6.0606060606060552E-2</v>
          </cell>
        </row>
        <row r="45">
          <cell r="H45" t="str">
            <v>FEB</v>
          </cell>
          <cell r="J45">
            <v>-0.18518518518518523</v>
          </cell>
        </row>
        <row r="46">
          <cell r="H46" t="str">
            <v>MAR</v>
          </cell>
          <cell r="J46">
            <v>-0.25</v>
          </cell>
        </row>
        <row r="47">
          <cell r="H47" t="str">
            <v>ABR</v>
          </cell>
          <cell r="J47">
            <v>-0.59090909090909083</v>
          </cell>
        </row>
        <row r="48">
          <cell r="H48" t="str">
            <v>MAY</v>
          </cell>
          <cell r="J48">
            <v>-0.44444444444444442</v>
          </cell>
        </row>
        <row r="49">
          <cell r="H49" t="str">
            <v>JUN</v>
          </cell>
          <cell r="J49">
            <v>-0.20833333333333337</v>
          </cell>
        </row>
        <row r="50">
          <cell r="H50" t="str">
            <v>JUL</v>
          </cell>
          <cell r="J50">
            <v>-0.1333333333333333</v>
          </cell>
        </row>
        <row r="51">
          <cell r="H51" t="str">
            <v>AGO</v>
          </cell>
          <cell r="J51">
            <v>-0.19999999999999996</v>
          </cell>
        </row>
        <row r="52">
          <cell r="H52" t="str">
            <v>SEP</v>
          </cell>
          <cell r="J52">
            <v>-0.2142857142857143</v>
          </cell>
        </row>
      </sheetData>
      <sheetData sheetId="11">
        <row r="19">
          <cell r="J19" t="str">
            <v>Jalisco</v>
          </cell>
        </row>
        <row r="20">
          <cell r="G20" t="str">
            <v>2017 - 2018</v>
          </cell>
          <cell r="H20" t="str">
            <v>ENE</v>
          </cell>
          <cell r="J20">
            <v>9.4771241830065467E-2</v>
          </cell>
        </row>
        <row r="21">
          <cell r="H21" t="str">
            <v>FEB</v>
          </cell>
          <cell r="J21">
            <v>-5.4909260120986514E-2</v>
          </cell>
        </row>
        <row r="22">
          <cell r="H22" t="str">
            <v>MAR</v>
          </cell>
          <cell r="J22">
            <v>-2.7027027027026751E-3</v>
          </cell>
        </row>
        <row r="23">
          <cell r="H23" t="str">
            <v>ABR</v>
          </cell>
          <cell r="J23">
            <v>0.17503030303030309</v>
          </cell>
        </row>
        <row r="24">
          <cell r="H24" t="str">
            <v>MAY</v>
          </cell>
          <cell r="J24">
            <v>3.1399046104928496E-2</v>
          </cell>
        </row>
        <row r="25">
          <cell r="H25" t="str">
            <v>JUN</v>
          </cell>
          <cell r="J25">
            <v>5.3224155578300847E-2</v>
          </cell>
        </row>
        <row r="26">
          <cell r="H26" t="str">
            <v>JUL</v>
          </cell>
          <cell r="J26">
            <v>5.0827878321139774E-2</v>
          </cell>
        </row>
        <row r="27">
          <cell r="H27" t="str">
            <v>AGO</v>
          </cell>
          <cell r="J27">
            <v>6.5761804626266462E-2</v>
          </cell>
        </row>
        <row r="28">
          <cell r="H28" t="str">
            <v>SEP</v>
          </cell>
          <cell r="J28">
            <v>-2.9182879377431803E-3</v>
          </cell>
        </row>
        <row r="29">
          <cell r="H29" t="str">
            <v>OCT</v>
          </cell>
          <cell r="J29">
            <v>0.11710474695959205</v>
          </cell>
        </row>
        <row r="30">
          <cell r="H30" t="str">
            <v>NOV</v>
          </cell>
          <cell r="J30">
            <v>7.6780758556891815E-2</v>
          </cell>
        </row>
        <row r="31">
          <cell r="H31" t="str">
            <v>DIC</v>
          </cell>
          <cell r="J31">
            <v>4.9596835539327477E-2</v>
          </cell>
        </row>
        <row r="32">
          <cell r="G32" t="str">
            <v>2018 - 2019</v>
          </cell>
          <cell r="H32" t="str">
            <v>ENE</v>
          </cell>
          <cell r="J32">
            <v>0.14766169154228859</v>
          </cell>
        </row>
        <row r="33">
          <cell r="H33" t="str">
            <v>FEB</v>
          </cell>
          <cell r="J33">
            <v>0.34785819793205319</v>
          </cell>
        </row>
        <row r="34">
          <cell r="H34" t="str">
            <v>MAR</v>
          </cell>
          <cell r="J34">
            <v>0.10930442637759707</v>
          </cell>
        </row>
        <row r="35">
          <cell r="H35" t="str">
            <v>ABR</v>
          </cell>
          <cell r="J35">
            <v>7.6335877862594437E-3</v>
          </cell>
        </row>
        <row r="36">
          <cell r="H36" t="str">
            <v>MAY</v>
          </cell>
          <cell r="J36">
            <v>0.12312138728323707</v>
          </cell>
        </row>
        <row r="37">
          <cell r="H37" t="str">
            <v>JUN</v>
          </cell>
          <cell r="J37">
            <v>3.2069970845481022E-2</v>
          </cell>
        </row>
        <row r="38">
          <cell r="H38" t="str">
            <v>JUL</v>
          </cell>
          <cell r="J38">
            <v>4.7086844998167843E-2</v>
          </cell>
        </row>
        <row r="39">
          <cell r="H39" t="str">
            <v>AGO</v>
          </cell>
          <cell r="J39">
            <v>4.8251121076233083E-2</v>
          </cell>
        </row>
        <row r="40">
          <cell r="H40" t="str">
            <v>SEP</v>
          </cell>
          <cell r="J40">
            <v>5.2487804878048827E-2</v>
          </cell>
        </row>
        <row r="41">
          <cell r="H41" t="str">
            <v>OCT</v>
          </cell>
          <cell r="J41">
            <v>1.668129938542573E-2</v>
          </cell>
        </row>
        <row r="42">
          <cell r="H42" t="str">
            <v>NOV</v>
          </cell>
          <cell r="J42">
            <v>2.1649484536082397E-2</v>
          </cell>
        </row>
        <row r="43">
          <cell r="H43" t="str">
            <v>DIC</v>
          </cell>
          <cell r="J43">
            <v>-3.0584142629366595E-2</v>
          </cell>
        </row>
        <row r="44">
          <cell r="G44" t="str">
            <v>2019 - 2020</v>
          </cell>
          <cell r="H44" t="str">
            <v>ENE</v>
          </cell>
          <cell r="J44">
            <v>-2.4102653025836696E-2</v>
          </cell>
        </row>
        <row r="45">
          <cell r="H45" t="str">
            <v>FEB</v>
          </cell>
          <cell r="J45">
            <v>-0.10118721461187219</v>
          </cell>
        </row>
        <row r="46">
          <cell r="H46" t="str">
            <v>MAR</v>
          </cell>
          <cell r="J46">
            <v>3.2573289902280145E-2</v>
          </cell>
        </row>
        <row r="47">
          <cell r="H47" t="str">
            <v>ABR</v>
          </cell>
          <cell r="J47">
            <v>-3.7264537264537267E-2</v>
          </cell>
        </row>
        <row r="48">
          <cell r="H48" t="str">
            <v>MAY</v>
          </cell>
          <cell r="J48">
            <v>-8.2346886258363394E-2</v>
          </cell>
        </row>
        <row r="49">
          <cell r="H49" t="str">
            <v>JUN</v>
          </cell>
          <cell r="J49">
            <v>-1.1487758945386117E-2</v>
          </cell>
        </row>
        <row r="50">
          <cell r="H50" t="str">
            <v>JUL</v>
          </cell>
          <cell r="J50">
            <v>-5.9142607174103246E-2</v>
          </cell>
        </row>
        <row r="51">
          <cell r="H51" t="str">
            <v>AGO</v>
          </cell>
          <cell r="J51">
            <v>-0.12149212867898695</v>
          </cell>
        </row>
        <row r="52">
          <cell r="H52" t="str">
            <v>SEP</v>
          </cell>
          <cell r="J52">
            <v>-4.9128661475713709E-2</v>
          </cell>
        </row>
      </sheetData>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RANK_POB"/>
      <sheetName val="Población"/>
    </sheetNames>
    <sheetDataSet>
      <sheetData sheetId="0" refreshError="1"/>
      <sheetData sheetId="1">
        <row r="5">
          <cell r="G5" t="str">
            <v>Total Jalisco</v>
          </cell>
          <cell r="H5" t="str">
            <v>Promedio Nacional</v>
          </cell>
        </row>
        <row r="6">
          <cell r="A6">
            <v>2016</v>
          </cell>
          <cell r="B6" t="str">
            <v>Enero</v>
          </cell>
          <cell r="G6">
            <v>9</v>
          </cell>
          <cell r="H6">
            <v>4.4400000000000004</v>
          </cell>
        </row>
        <row r="7">
          <cell r="B7" t="str">
            <v>Febrero</v>
          </cell>
          <cell r="G7">
            <v>11</v>
          </cell>
          <cell r="H7">
            <v>3.78</v>
          </cell>
        </row>
        <row r="8">
          <cell r="B8" t="str">
            <v>Marzo</v>
          </cell>
          <cell r="G8">
            <v>34</v>
          </cell>
          <cell r="H8">
            <v>19.78</v>
          </cell>
        </row>
        <row r="9">
          <cell r="B9" t="str">
            <v>Abril</v>
          </cell>
          <cell r="G9">
            <v>33</v>
          </cell>
          <cell r="H9">
            <v>13.53</v>
          </cell>
        </row>
        <row r="10">
          <cell r="B10" t="str">
            <v>Mayo</v>
          </cell>
          <cell r="G10">
            <v>62</v>
          </cell>
          <cell r="H10">
            <v>13.63</v>
          </cell>
        </row>
        <row r="11">
          <cell r="B11" t="str">
            <v>Junio</v>
          </cell>
          <cell r="G11">
            <v>137</v>
          </cell>
          <cell r="H11">
            <v>33.53</v>
          </cell>
        </row>
        <row r="12">
          <cell r="B12" t="str">
            <v>Julio</v>
          </cell>
          <cell r="G12">
            <v>68</v>
          </cell>
          <cell r="H12">
            <v>27.94</v>
          </cell>
        </row>
        <row r="13">
          <cell r="B13" t="str">
            <v>Agosto</v>
          </cell>
          <cell r="G13">
            <v>52</v>
          </cell>
          <cell r="H13">
            <v>27.91</v>
          </cell>
        </row>
        <row r="14">
          <cell r="B14" t="str">
            <v>Septiembre</v>
          </cell>
          <cell r="G14">
            <v>38</v>
          </cell>
          <cell r="H14">
            <v>27.34</v>
          </cell>
        </row>
        <row r="15">
          <cell r="B15" t="str">
            <v>Octubre</v>
          </cell>
          <cell r="G15">
            <v>53</v>
          </cell>
          <cell r="H15">
            <v>22.88</v>
          </cell>
        </row>
        <row r="16">
          <cell r="B16" t="str">
            <v>Noviembre</v>
          </cell>
          <cell r="G16">
            <v>65</v>
          </cell>
          <cell r="H16">
            <v>29</v>
          </cell>
        </row>
        <row r="17">
          <cell r="B17" t="str">
            <v>Diciembre</v>
          </cell>
          <cell r="G17">
            <v>62</v>
          </cell>
          <cell r="H17">
            <v>34.53</v>
          </cell>
        </row>
        <row r="18">
          <cell r="A18">
            <v>2017</v>
          </cell>
          <cell r="B18" t="str">
            <v>Enero</v>
          </cell>
          <cell r="G18">
            <v>42</v>
          </cell>
          <cell r="H18">
            <v>18.66</v>
          </cell>
        </row>
        <row r="19">
          <cell r="B19" t="str">
            <v>Febrero</v>
          </cell>
          <cell r="G19">
            <v>36</v>
          </cell>
          <cell r="H19">
            <v>23.44</v>
          </cell>
        </row>
        <row r="20">
          <cell r="B20" t="str">
            <v>Marzo</v>
          </cell>
          <cell r="G20">
            <v>69</v>
          </cell>
          <cell r="H20">
            <v>35.630000000000003</v>
          </cell>
        </row>
        <row r="21">
          <cell r="B21" t="str">
            <v>Abril</v>
          </cell>
          <cell r="G21">
            <v>59</v>
          </cell>
          <cell r="H21">
            <v>28.63</v>
          </cell>
        </row>
        <row r="22">
          <cell r="B22" t="str">
            <v>Mayo</v>
          </cell>
          <cell r="G22">
            <v>111</v>
          </cell>
          <cell r="H22">
            <v>26.41</v>
          </cell>
        </row>
        <row r="23">
          <cell r="B23" t="str">
            <v>Junio</v>
          </cell>
          <cell r="G23">
            <v>47</v>
          </cell>
          <cell r="H23">
            <v>24.72</v>
          </cell>
        </row>
        <row r="24">
          <cell r="B24" t="str">
            <v>Julio</v>
          </cell>
          <cell r="G24">
            <v>49</v>
          </cell>
          <cell r="H24">
            <v>21.03</v>
          </cell>
        </row>
        <row r="25">
          <cell r="B25" t="str">
            <v>Agosto</v>
          </cell>
          <cell r="G25">
            <v>45</v>
          </cell>
          <cell r="H25">
            <v>24.03</v>
          </cell>
        </row>
        <row r="26">
          <cell r="B26" t="str">
            <v>Septiembre</v>
          </cell>
          <cell r="G26">
            <v>58</v>
          </cell>
          <cell r="H26">
            <v>25.5</v>
          </cell>
        </row>
        <row r="27">
          <cell r="B27" t="str">
            <v>Octubre</v>
          </cell>
          <cell r="G27">
            <v>82</v>
          </cell>
          <cell r="H27">
            <v>30.97</v>
          </cell>
        </row>
        <row r="28">
          <cell r="B28" t="str">
            <v>Noviembre</v>
          </cell>
          <cell r="G28">
            <v>62</v>
          </cell>
          <cell r="H28">
            <v>28.59</v>
          </cell>
        </row>
        <row r="29">
          <cell r="B29" t="str">
            <v>Diciembre</v>
          </cell>
          <cell r="G29">
            <v>140</v>
          </cell>
          <cell r="H29">
            <v>42.22</v>
          </cell>
        </row>
        <row r="30">
          <cell r="A30">
            <v>2018</v>
          </cell>
          <cell r="B30" t="str">
            <v>Enero</v>
          </cell>
          <cell r="G30">
            <v>79</v>
          </cell>
          <cell r="H30">
            <v>31.28</v>
          </cell>
        </row>
        <row r="31">
          <cell r="B31" t="str">
            <v>Febrero</v>
          </cell>
          <cell r="G31">
            <v>101</v>
          </cell>
          <cell r="H31">
            <v>40.909999999999997</v>
          </cell>
        </row>
        <row r="32">
          <cell r="B32" t="str">
            <v>Marzo</v>
          </cell>
          <cell r="G32">
            <v>126</v>
          </cell>
          <cell r="H32">
            <v>40.94</v>
          </cell>
        </row>
        <row r="33">
          <cell r="B33" t="str">
            <v>Abril</v>
          </cell>
          <cell r="G33">
            <v>110</v>
          </cell>
          <cell r="H33">
            <v>43.22</v>
          </cell>
        </row>
        <row r="34">
          <cell r="B34" t="str">
            <v>Mayo</v>
          </cell>
          <cell r="G34">
            <v>146</v>
          </cell>
          <cell r="H34">
            <v>46.5</v>
          </cell>
        </row>
        <row r="35">
          <cell r="B35" t="str">
            <v>Junio</v>
          </cell>
          <cell r="G35">
            <v>122</v>
          </cell>
          <cell r="H35">
            <v>49.72</v>
          </cell>
        </row>
        <row r="36">
          <cell r="B36" t="str">
            <v>Julio</v>
          </cell>
          <cell r="G36">
            <v>82</v>
          </cell>
          <cell r="H36">
            <v>38.72</v>
          </cell>
        </row>
        <row r="37">
          <cell r="B37" t="str">
            <v>Agosto</v>
          </cell>
          <cell r="G37">
            <v>94</v>
          </cell>
          <cell r="H37">
            <v>39.909999999999997</v>
          </cell>
        </row>
        <row r="38">
          <cell r="B38" t="str">
            <v>Septiembre</v>
          </cell>
          <cell r="G38">
            <v>153</v>
          </cell>
          <cell r="H38">
            <v>51.84</v>
          </cell>
        </row>
        <row r="39">
          <cell r="B39" t="str">
            <v>Octubre</v>
          </cell>
          <cell r="G39">
            <v>167</v>
          </cell>
          <cell r="H39">
            <v>50.44</v>
          </cell>
        </row>
        <row r="40">
          <cell r="B40" t="str">
            <v>Noviembre</v>
          </cell>
          <cell r="G40">
            <v>163</v>
          </cell>
          <cell r="H40">
            <v>55.72</v>
          </cell>
        </row>
        <row r="41">
          <cell r="B41" t="str">
            <v>Diciembre</v>
          </cell>
          <cell r="G41">
            <v>234</v>
          </cell>
          <cell r="H41">
            <v>67.28</v>
          </cell>
        </row>
        <row r="42">
          <cell r="A42">
            <v>2019</v>
          </cell>
          <cell r="B42" t="str">
            <v>Enero</v>
          </cell>
          <cell r="G42">
            <v>177</v>
          </cell>
          <cell r="H42">
            <v>57.78</v>
          </cell>
        </row>
        <row r="43">
          <cell r="B43" t="str">
            <v>Febrero</v>
          </cell>
          <cell r="G43">
            <v>128</v>
          </cell>
          <cell r="H43">
            <v>45.47</v>
          </cell>
        </row>
        <row r="44">
          <cell r="B44" t="str">
            <v>Marzo</v>
          </cell>
          <cell r="G44">
            <v>171</v>
          </cell>
          <cell r="H44">
            <v>67.5</v>
          </cell>
        </row>
        <row r="45">
          <cell r="B45" t="str">
            <v>Abril</v>
          </cell>
          <cell r="G45">
            <v>106</v>
          </cell>
          <cell r="H45">
            <v>39.06</v>
          </cell>
        </row>
        <row r="46">
          <cell r="B46" t="str">
            <v>Mayo</v>
          </cell>
          <cell r="G46">
            <v>102</v>
          </cell>
          <cell r="H46">
            <v>35.47</v>
          </cell>
        </row>
        <row r="47">
          <cell r="B47" t="str">
            <v>Junio</v>
          </cell>
          <cell r="G47">
            <v>221</v>
          </cell>
          <cell r="H47">
            <v>77.84</v>
          </cell>
        </row>
        <row r="48">
          <cell r="B48" t="str">
            <v>Julio</v>
          </cell>
          <cell r="G48">
            <v>185</v>
          </cell>
          <cell r="H48">
            <v>64.63</v>
          </cell>
        </row>
        <row r="49">
          <cell r="B49" t="str">
            <v>Agosto</v>
          </cell>
          <cell r="G49">
            <v>161</v>
          </cell>
          <cell r="H49">
            <v>57.09</v>
          </cell>
        </row>
        <row r="50">
          <cell r="B50" t="str">
            <v>Septiembre</v>
          </cell>
          <cell r="G50">
            <v>246</v>
          </cell>
          <cell r="H50">
            <v>77.06</v>
          </cell>
        </row>
        <row r="51">
          <cell r="B51" t="str">
            <v>Octubre</v>
          </cell>
          <cell r="G51">
            <v>259</v>
          </cell>
          <cell r="H51">
            <v>90.44</v>
          </cell>
        </row>
        <row r="52">
          <cell r="B52" t="str">
            <v>Noviembre</v>
          </cell>
          <cell r="G52">
            <v>307</v>
          </cell>
          <cell r="H52">
            <v>96.56</v>
          </cell>
        </row>
        <row r="53">
          <cell r="B53" t="str">
            <v>Diciembre</v>
          </cell>
          <cell r="G53">
            <v>314</v>
          </cell>
          <cell r="H53">
            <v>91.34</v>
          </cell>
        </row>
        <row r="54">
          <cell r="A54">
            <v>2020</v>
          </cell>
          <cell r="B54" t="str">
            <v>Enero</v>
          </cell>
          <cell r="G54">
            <v>182</v>
          </cell>
          <cell r="H54">
            <v>78.41</v>
          </cell>
        </row>
        <row r="55">
          <cell r="B55" t="str">
            <v>Febrero</v>
          </cell>
          <cell r="G55">
            <v>162</v>
          </cell>
          <cell r="H55">
            <v>74.81</v>
          </cell>
        </row>
        <row r="56">
          <cell r="B56" t="str">
            <v>Marzo</v>
          </cell>
          <cell r="G56">
            <v>136</v>
          </cell>
          <cell r="H56">
            <v>50.84</v>
          </cell>
        </row>
        <row r="57">
          <cell r="B57" t="str">
            <v>Abril</v>
          </cell>
          <cell r="G57">
            <v>154</v>
          </cell>
          <cell r="H57">
            <v>34.53</v>
          </cell>
        </row>
        <row r="58">
          <cell r="B58" t="str">
            <v>Mayo</v>
          </cell>
          <cell r="G58">
            <v>97</v>
          </cell>
          <cell r="H58">
            <v>36.94</v>
          </cell>
        </row>
        <row r="59">
          <cell r="B59" t="str">
            <v>Junio</v>
          </cell>
          <cell r="G59">
            <v>154</v>
          </cell>
          <cell r="H59">
            <v>52.69</v>
          </cell>
        </row>
        <row r="60">
          <cell r="B60" t="str">
            <v>Julio</v>
          </cell>
          <cell r="G60">
            <v>183</v>
          </cell>
          <cell r="H60">
            <v>55.19</v>
          </cell>
        </row>
      </sheetData>
      <sheetData sheetId="2">
        <row r="6">
          <cell r="C6" t="str">
            <v>Unidades Vehiculares Eléctricas</v>
          </cell>
          <cell r="D6" t="str">
            <v>Unidades Vehiculares Híbridas Plugin (conectables)</v>
          </cell>
          <cell r="E6" t="str">
            <v>Unidades Vehiculares Hibridas</v>
          </cell>
        </row>
        <row r="20">
          <cell r="C20">
            <v>3</v>
          </cell>
          <cell r="D20">
            <v>9</v>
          </cell>
          <cell r="E20">
            <v>161</v>
          </cell>
        </row>
      </sheetData>
      <sheetData sheetId="3">
        <row r="7">
          <cell r="A7" t="str">
            <v>Aguascalientes</v>
          </cell>
          <cell r="B7">
            <v>22</v>
          </cell>
        </row>
        <row r="8">
          <cell r="A8" t="str">
            <v>Baja California</v>
          </cell>
          <cell r="B8">
            <v>32</v>
          </cell>
        </row>
        <row r="9">
          <cell r="A9" t="str">
            <v>Baja California Sur</v>
          </cell>
          <cell r="B9">
            <v>19</v>
          </cell>
        </row>
        <row r="10">
          <cell r="A10" t="str">
            <v>Campeche</v>
          </cell>
          <cell r="B10">
            <v>2</v>
          </cell>
        </row>
        <row r="11">
          <cell r="A11" t="str">
            <v>Coahuila</v>
          </cell>
          <cell r="B11">
            <v>33</v>
          </cell>
        </row>
        <row r="12">
          <cell r="A12" t="str">
            <v>Colima</v>
          </cell>
          <cell r="B12">
            <v>14</v>
          </cell>
        </row>
        <row r="13">
          <cell r="A13" t="str">
            <v>Chiapas</v>
          </cell>
          <cell r="B13">
            <v>5</v>
          </cell>
        </row>
        <row r="14">
          <cell r="A14" t="str">
            <v>Chihuahua</v>
          </cell>
          <cell r="B14">
            <v>33</v>
          </cell>
        </row>
        <row r="15">
          <cell r="A15" t="str">
            <v>Ciudad de México</v>
          </cell>
          <cell r="B15">
            <v>516</v>
          </cell>
        </row>
        <row r="16">
          <cell r="A16" t="str">
            <v>Durango</v>
          </cell>
          <cell r="B16">
            <v>4</v>
          </cell>
        </row>
        <row r="17">
          <cell r="A17" t="str">
            <v>Guanajuato</v>
          </cell>
          <cell r="B17">
            <v>50</v>
          </cell>
        </row>
        <row r="18">
          <cell r="A18" t="str">
            <v>Guerrero</v>
          </cell>
          <cell r="B18">
            <v>5</v>
          </cell>
        </row>
        <row r="19">
          <cell r="A19" t="str">
            <v>Hidalgo</v>
          </cell>
          <cell r="B19">
            <v>33</v>
          </cell>
        </row>
        <row r="20">
          <cell r="A20" t="str">
            <v>Jalisco</v>
          </cell>
          <cell r="B20">
            <v>173</v>
          </cell>
        </row>
        <row r="21">
          <cell r="A21" t="str">
            <v>Estado de México</v>
          </cell>
          <cell r="B21">
            <v>284</v>
          </cell>
        </row>
        <row r="22">
          <cell r="A22" t="str">
            <v>Michoacán</v>
          </cell>
          <cell r="B22">
            <v>40</v>
          </cell>
        </row>
        <row r="23">
          <cell r="A23" t="str">
            <v>Morelos</v>
          </cell>
          <cell r="B23">
            <v>30</v>
          </cell>
        </row>
        <row r="24">
          <cell r="A24" t="str">
            <v>Nayarit</v>
          </cell>
          <cell r="B24">
            <v>0</v>
          </cell>
        </row>
        <row r="25">
          <cell r="A25" t="str">
            <v>Nuevo León</v>
          </cell>
          <cell r="B25">
            <v>128</v>
          </cell>
        </row>
        <row r="26">
          <cell r="A26" t="str">
            <v>Oaxaca</v>
          </cell>
          <cell r="B26">
            <v>40</v>
          </cell>
        </row>
        <row r="27">
          <cell r="A27" t="str">
            <v>Puebla</v>
          </cell>
          <cell r="B27">
            <v>65</v>
          </cell>
        </row>
        <row r="28">
          <cell r="A28" t="str">
            <v>Querétaro</v>
          </cell>
          <cell r="B28">
            <v>50</v>
          </cell>
        </row>
        <row r="29">
          <cell r="A29" t="str">
            <v>Quintana Roo</v>
          </cell>
          <cell r="B29">
            <v>9</v>
          </cell>
        </row>
        <row r="30">
          <cell r="A30" t="str">
            <v>San Luis Potosí</v>
          </cell>
          <cell r="B30">
            <v>27</v>
          </cell>
        </row>
        <row r="31">
          <cell r="A31" t="str">
            <v>Sinaloa</v>
          </cell>
          <cell r="B31">
            <v>71</v>
          </cell>
        </row>
        <row r="32">
          <cell r="A32" t="str">
            <v>Sonora</v>
          </cell>
          <cell r="B32">
            <v>21</v>
          </cell>
        </row>
        <row r="33">
          <cell r="A33" t="str">
            <v>Tabasco</v>
          </cell>
          <cell r="B33">
            <v>14</v>
          </cell>
        </row>
        <row r="34">
          <cell r="A34" t="str">
            <v>Tamaulipas</v>
          </cell>
          <cell r="B34">
            <v>14</v>
          </cell>
        </row>
        <row r="35">
          <cell r="A35" t="str">
            <v>Tlaxcala</v>
          </cell>
          <cell r="B35">
            <v>8</v>
          </cell>
        </row>
        <row r="36">
          <cell r="A36" t="str">
            <v>Veracruz</v>
          </cell>
          <cell r="B36">
            <v>36</v>
          </cell>
        </row>
        <row r="37">
          <cell r="A37" t="str">
            <v>Yucatán</v>
          </cell>
          <cell r="B37">
            <v>19</v>
          </cell>
        </row>
        <row r="38">
          <cell r="A38" t="str">
            <v>Zacatecas</v>
          </cell>
          <cell r="B38">
            <v>7</v>
          </cell>
        </row>
      </sheetData>
      <sheetData sheetId="4" refreshError="1"/>
      <sheetData sheetId="5" refreshError="1"/>
      <sheetData sheetId="6">
        <row r="7">
          <cell r="A7" t="str">
            <v>Aguascalientes</v>
          </cell>
          <cell r="D7">
            <v>15.543078702379008</v>
          </cell>
        </row>
        <row r="8">
          <cell r="A8" t="str">
            <v>Baja California</v>
          </cell>
          <cell r="D8">
            <v>8.9421418273993378</v>
          </cell>
        </row>
        <row r="9">
          <cell r="A9" t="str">
            <v>Baja California Sur</v>
          </cell>
          <cell r="D9">
            <v>24.108034446574692</v>
          </cell>
        </row>
        <row r="10">
          <cell r="A10" t="str">
            <v>Campeche</v>
          </cell>
          <cell r="D10">
            <v>2.0324253134507941</v>
          </cell>
        </row>
        <row r="11">
          <cell r="A11" t="str">
            <v>Coahuila</v>
          </cell>
          <cell r="D11">
            <v>10.391596284594963</v>
          </cell>
        </row>
        <row r="12">
          <cell r="A12" t="str">
            <v>Colima</v>
          </cell>
          <cell r="D12">
            <v>18.114957520424618</v>
          </cell>
        </row>
        <row r="13">
          <cell r="A13" t="str">
            <v>Chiapas</v>
          </cell>
          <cell r="D13">
            <v>0.88534248234450019</v>
          </cell>
        </row>
        <row r="14">
          <cell r="A14" t="str">
            <v>Chihuahua</v>
          </cell>
          <cell r="D14">
            <v>8.7641837026020326</v>
          </cell>
        </row>
        <row r="15">
          <cell r="A15" t="str">
            <v>Ciudad de México</v>
          </cell>
          <cell r="D15">
            <v>57.135182173203091</v>
          </cell>
        </row>
        <row r="16">
          <cell r="A16" t="str">
            <v>Durango</v>
          </cell>
          <cell r="D16">
            <v>2.1587175490784434</v>
          </cell>
        </row>
        <row r="17">
          <cell r="A17" t="str">
            <v>Guanajuato</v>
          </cell>
          <cell r="D17">
            <v>8.0988474044327905</v>
          </cell>
        </row>
        <row r="18">
          <cell r="A18" t="str">
            <v>Guerrero</v>
          </cell>
          <cell r="D18">
            <v>1.3721283412011174</v>
          </cell>
        </row>
        <row r="19">
          <cell r="A19" t="str">
            <v>Hidalgo</v>
          </cell>
          <cell r="D19">
            <v>10.817118581842974</v>
          </cell>
        </row>
        <row r="20">
          <cell r="A20" t="str">
            <v>Jalisco</v>
          </cell>
          <cell r="D20">
            <v>20.778784020754763</v>
          </cell>
        </row>
        <row r="21">
          <cell r="A21" t="str">
            <v>Estado de México</v>
          </cell>
          <cell r="D21">
            <v>16.468015431922122</v>
          </cell>
        </row>
        <row r="22">
          <cell r="A22" t="str">
            <v>Michoacán</v>
          </cell>
          <cell r="D22">
            <v>8.3472854731982231</v>
          </cell>
        </row>
        <row r="23">
          <cell r="A23" t="str">
            <v>Morelos</v>
          </cell>
          <cell r="D23">
            <v>14.832628618666961</v>
          </cell>
        </row>
        <row r="24">
          <cell r="A24" t="str">
            <v>Nayarit</v>
          </cell>
          <cell r="D24">
            <v>0</v>
          </cell>
        </row>
        <row r="25">
          <cell r="A25" t="str">
            <v>Nuevo León</v>
          </cell>
          <cell r="D25">
            <v>23.13330912769894</v>
          </cell>
        </row>
        <row r="26">
          <cell r="A26" t="str">
            <v>Oaxaca</v>
          </cell>
          <cell r="D26">
            <v>9.7069920191538355</v>
          </cell>
        </row>
        <row r="27">
          <cell r="A27" t="str">
            <v>Puebla</v>
          </cell>
          <cell r="D27">
            <v>9.9350644189576922</v>
          </cell>
        </row>
        <row r="28">
          <cell r="A28" t="str">
            <v>Querétaro</v>
          </cell>
          <cell r="D28">
            <v>22.33028093279836</v>
          </cell>
        </row>
        <row r="29">
          <cell r="A29" t="str">
            <v>Quintana Roo</v>
          </cell>
          <cell r="D29">
            <v>5.3427016617583067</v>
          </cell>
        </row>
        <row r="30">
          <cell r="A30" t="str">
            <v>San Luis Potosí</v>
          </cell>
          <cell r="D30">
            <v>9.4871359706868574</v>
          </cell>
        </row>
        <row r="31">
          <cell r="A31" t="str">
            <v>Sinaloa</v>
          </cell>
          <cell r="D31">
            <v>22.676374284097282</v>
          </cell>
        </row>
        <row r="32">
          <cell r="A32" t="str">
            <v>Sonora</v>
          </cell>
          <cell r="D32">
            <v>6.913006723392825</v>
          </cell>
        </row>
        <row r="33">
          <cell r="A33" t="str">
            <v>Tabasco</v>
          </cell>
          <cell r="D33">
            <v>5.5023400666254778</v>
          </cell>
        </row>
        <row r="34">
          <cell r="A34" t="str">
            <v>Tamaulipas</v>
          </cell>
          <cell r="D34">
            <v>3.8664313667006365</v>
          </cell>
        </row>
        <row r="35">
          <cell r="A35" t="str">
            <v>Tlaxcala</v>
          </cell>
          <cell r="D35">
            <v>5.864470617902616</v>
          </cell>
        </row>
        <row r="36">
          <cell r="A36" t="str">
            <v>Veracruz</v>
          </cell>
          <cell r="D36">
            <v>4.2410584645224274</v>
          </cell>
        </row>
        <row r="37">
          <cell r="A37" t="str">
            <v>Yucatán</v>
          </cell>
          <cell r="D37">
            <v>8.5054340770663952</v>
          </cell>
        </row>
        <row r="38">
          <cell r="A38" t="str">
            <v>Zacatecas</v>
          </cell>
          <cell r="D38">
            <v>4.2306476577623622</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
      <sheetName val="F2.1"/>
      <sheetName val="F3.1"/>
    </sheetNames>
    <sheetDataSet>
      <sheetData sheetId="0">
        <row r="5">
          <cell r="C5" t="str">
            <v>Guadalajara</v>
          </cell>
          <cell r="G5" t="str">
            <v>Monterrey</v>
          </cell>
          <cell r="S5" t="str">
            <v>Valle de México</v>
          </cell>
          <cell r="W5" t="str">
            <v>Nacional</v>
          </cell>
        </row>
        <row r="39">
          <cell r="A39">
            <v>2013</v>
          </cell>
          <cell r="B39" t="str">
            <v>I</v>
          </cell>
          <cell r="E39">
            <v>2.97912106215577</v>
          </cell>
          <cell r="I39">
            <v>3.1852971140906301</v>
          </cell>
          <cell r="U39">
            <v>5.0460556690280702</v>
          </cell>
          <cell r="Y39">
            <v>3.78125531959641</v>
          </cell>
        </row>
        <row r="40">
          <cell r="B40" t="str">
            <v>II</v>
          </cell>
          <cell r="E40">
            <v>4.8527170164138802</v>
          </cell>
          <cell r="I40">
            <v>4.6622696416922302</v>
          </cell>
          <cell r="U40">
            <v>6.1484605184744403</v>
          </cell>
          <cell r="Y40">
            <v>5.0949026748940103</v>
          </cell>
        </row>
        <row r="41">
          <cell r="B41" t="str">
            <v>III</v>
          </cell>
          <cell r="E41">
            <v>5.4025050839008504</v>
          </cell>
          <cell r="I41">
            <v>4.9130337230736298</v>
          </cell>
          <cell r="U41">
            <v>6.7865555608326504</v>
          </cell>
          <cell r="Y41">
            <v>5.70500825277926</v>
          </cell>
        </row>
        <row r="42">
          <cell r="B42" t="str">
            <v>IV</v>
          </cell>
          <cell r="E42">
            <v>5.25813057233613</v>
          </cell>
          <cell r="I42">
            <v>4.6647344305723797</v>
          </cell>
          <cell r="U42">
            <v>7.2759201430274301</v>
          </cell>
          <cell r="Y42">
            <v>5.8626357242548703</v>
          </cell>
        </row>
        <row r="43">
          <cell r="A43">
            <v>2014</v>
          </cell>
          <cell r="B43" t="str">
            <v>I</v>
          </cell>
          <cell r="E43">
            <v>5.1025220044846398</v>
          </cell>
          <cell r="I43">
            <v>4.1297063695110898</v>
          </cell>
          <cell r="U43">
            <v>7.5518473829338397</v>
          </cell>
          <cell r="Y43">
            <v>5.6965632963787298</v>
          </cell>
        </row>
        <row r="44">
          <cell r="B44" t="str">
            <v>II</v>
          </cell>
          <cell r="E44">
            <v>2.4747578778221602</v>
          </cell>
          <cell r="I44">
            <v>2.42755421043621</v>
          </cell>
          <cell r="U44">
            <v>6.50708179847976</v>
          </cell>
          <cell r="Y44">
            <v>4.2043286959509301</v>
          </cell>
        </row>
        <row r="45">
          <cell r="B45" t="str">
            <v>III</v>
          </cell>
          <cell r="E45">
            <v>1.1615865518989099</v>
          </cell>
          <cell r="I45">
            <v>1.9208789468065901</v>
          </cell>
          <cell r="U45">
            <v>5.7423373429278604</v>
          </cell>
          <cell r="Y45">
            <v>3.3505533583754601</v>
          </cell>
        </row>
        <row r="46">
          <cell r="B46" t="str">
            <v>IV</v>
          </cell>
          <cell r="E46">
            <v>1.4440736583589899</v>
          </cell>
          <cell r="I46">
            <v>2.8091680681408699</v>
          </cell>
          <cell r="U46">
            <v>6.3743024364251601</v>
          </cell>
          <cell r="Y46">
            <v>3.8416102660601599</v>
          </cell>
        </row>
        <row r="47">
          <cell r="A47">
            <v>2015</v>
          </cell>
          <cell r="B47" t="str">
            <v>I</v>
          </cell>
          <cell r="E47">
            <v>1.58901253801529</v>
          </cell>
          <cell r="I47">
            <v>3.60841624274157</v>
          </cell>
          <cell r="U47">
            <v>6.6836323653363099</v>
          </cell>
          <cell r="Y47">
            <v>4.3182892897902301</v>
          </cell>
        </row>
        <row r="48">
          <cell r="B48" t="str">
            <v>II</v>
          </cell>
          <cell r="E48">
            <v>5.0860837626419197</v>
          </cell>
          <cell r="I48">
            <v>7.2705536377981401</v>
          </cell>
          <cell r="U48">
            <v>10.0444017080256</v>
          </cell>
          <cell r="Y48">
            <v>7.6579718793517797</v>
          </cell>
        </row>
        <row r="49">
          <cell r="B49" t="str">
            <v>III</v>
          </cell>
          <cell r="E49">
            <v>8.1869811478125598</v>
          </cell>
          <cell r="I49">
            <v>10.0185659544951</v>
          </cell>
          <cell r="U49">
            <v>13.044977448800401</v>
          </cell>
          <cell r="Y49">
            <v>10.3212452281286</v>
          </cell>
        </row>
        <row r="50">
          <cell r="B50" t="str">
            <v>IV</v>
          </cell>
          <cell r="E50">
            <v>8.5699520810712304</v>
          </cell>
          <cell r="I50">
            <v>9.8176919896800996</v>
          </cell>
          <cell r="U50">
            <v>13.318241792202601</v>
          </cell>
          <cell r="Y50">
            <v>10.221168988795901</v>
          </cell>
        </row>
        <row r="51">
          <cell r="A51">
            <v>2016</v>
          </cell>
          <cell r="B51" t="str">
            <v>I</v>
          </cell>
          <cell r="E51">
            <v>7.7462855741885104</v>
          </cell>
          <cell r="I51">
            <v>9.0337487376512406</v>
          </cell>
          <cell r="U51">
            <v>13.002314472950401</v>
          </cell>
          <cell r="Y51">
            <v>9.5607307633978298</v>
          </cell>
        </row>
        <row r="52">
          <cell r="B52" t="str">
            <v>II</v>
          </cell>
          <cell r="E52">
            <v>6.5278778917553497</v>
          </cell>
          <cell r="I52">
            <v>7.3237161244282802</v>
          </cell>
          <cell r="U52">
            <v>10.9531884359399</v>
          </cell>
          <cell r="Y52">
            <v>7.7905223586772996</v>
          </cell>
        </row>
        <row r="53">
          <cell r="B53" t="str">
            <v>III</v>
          </cell>
          <cell r="E53">
            <v>4.7448981567872002</v>
          </cell>
          <cell r="I53">
            <v>5.77228029758317</v>
          </cell>
          <cell r="U53">
            <v>8.9595924997291299</v>
          </cell>
          <cell r="Y53">
            <v>6.0896139111913401</v>
          </cell>
        </row>
        <row r="54">
          <cell r="B54" t="str">
            <v>IV</v>
          </cell>
          <cell r="E54">
            <v>4.1206697248027604</v>
          </cell>
          <cell r="I54">
            <v>5.9185386492258703</v>
          </cell>
          <cell r="U54">
            <v>8.2111886499188493</v>
          </cell>
          <cell r="Y54">
            <v>5.8685491309956799</v>
          </cell>
        </row>
        <row r="55">
          <cell r="A55">
            <v>2017</v>
          </cell>
          <cell r="B55" t="str">
            <v>I</v>
          </cell>
          <cell r="E55">
            <v>6.4963031801186499</v>
          </cell>
          <cell r="I55">
            <v>7.8410595515009804</v>
          </cell>
          <cell r="U55">
            <v>9.5367119777176601</v>
          </cell>
          <cell r="Y55">
            <v>7.3643549575412202</v>
          </cell>
        </row>
        <row r="56">
          <cell r="B56" t="str">
            <v>II</v>
          </cell>
          <cell r="E56">
            <v>7.3044590496288198</v>
          </cell>
          <cell r="I56">
            <v>8.2430587820422296</v>
          </cell>
          <cell r="U56">
            <v>9.7811609414273093</v>
          </cell>
          <cell r="Y56">
            <v>7.48163819706655</v>
          </cell>
        </row>
        <row r="57">
          <cell r="B57" t="str">
            <v>III</v>
          </cell>
          <cell r="E57">
            <v>8.9452728099304295</v>
          </cell>
          <cell r="I57">
            <v>8.7831449231747794</v>
          </cell>
          <cell r="U57">
            <v>10.2409185132384</v>
          </cell>
          <cell r="Y57">
            <v>7.8988172537649302</v>
          </cell>
        </row>
        <row r="58">
          <cell r="B58" t="str">
            <v>IV</v>
          </cell>
          <cell r="E58">
            <v>10.811977961635799</v>
          </cell>
          <cell r="I58">
            <v>9.7641075422492793</v>
          </cell>
          <cell r="U58">
            <v>10.6379729068458</v>
          </cell>
          <cell r="Y58">
            <v>8.5655551498749603</v>
          </cell>
        </row>
        <row r="59">
          <cell r="A59">
            <v>2018</v>
          </cell>
          <cell r="B59" t="str">
            <v>I</v>
          </cell>
          <cell r="E59">
            <v>10.991474948954099</v>
          </cell>
          <cell r="I59">
            <v>9.5927527940119308</v>
          </cell>
          <cell r="U59">
            <v>9.8802627000609693</v>
          </cell>
          <cell r="Y59">
            <v>8.4282565512997305</v>
          </cell>
        </row>
        <row r="60">
          <cell r="B60" t="str">
            <v>II</v>
          </cell>
          <cell r="E60">
            <v>11.432762477248</v>
          </cell>
          <cell r="I60">
            <v>9.6257744162783201</v>
          </cell>
          <cell r="U60">
            <v>9.6233537346282798</v>
          </cell>
          <cell r="Y60">
            <v>8.6693872329718396</v>
          </cell>
        </row>
        <row r="61">
          <cell r="B61" t="str">
            <v>III</v>
          </cell>
          <cell r="E61">
            <v>11.326007013681201</v>
          </cell>
          <cell r="I61">
            <v>10.0378629234822</v>
          </cell>
          <cell r="U61">
            <v>9.7352429445935602</v>
          </cell>
          <cell r="Y61">
            <v>9.04798378417739</v>
          </cell>
        </row>
        <row r="62">
          <cell r="B62" t="str">
            <v>IV</v>
          </cell>
          <cell r="E62">
            <v>11.521485878039901</v>
          </cell>
          <cell r="I62">
            <v>9.9309771309078307</v>
          </cell>
          <cell r="U62">
            <v>10.009778336067599</v>
          </cell>
          <cell r="Y62">
            <v>9.3160180545292608</v>
          </cell>
        </row>
        <row r="63">
          <cell r="A63">
            <v>2019</v>
          </cell>
          <cell r="B63" t="str">
            <v>I</v>
          </cell>
          <cell r="E63">
            <v>11.210581149704099</v>
          </cell>
          <cell r="I63">
            <v>9.4004861528878401</v>
          </cell>
          <cell r="U63">
            <v>10.1685771672442</v>
          </cell>
          <cell r="Y63">
            <v>9.0328481463245698</v>
          </cell>
        </row>
        <row r="64">
          <cell r="B64" t="str">
            <v>II</v>
          </cell>
          <cell r="E64">
            <v>11.4349869240895</v>
          </cell>
          <cell r="I64">
            <v>9.5183725620102901</v>
          </cell>
          <cell r="U64">
            <v>10.480828492759899</v>
          </cell>
          <cell r="Y64">
            <v>9.1783516548587905</v>
          </cell>
        </row>
        <row r="65">
          <cell r="B65" t="str">
            <v>III</v>
          </cell>
          <cell r="E65">
            <v>11.108244148358301</v>
          </cell>
          <cell r="I65">
            <v>8.6331440348158299</v>
          </cell>
          <cell r="U65">
            <v>8.7501210231258497</v>
          </cell>
          <cell r="Y65">
            <v>8.4420501858642396</v>
          </cell>
        </row>
        <row r="66">
          <cell r="B66" t="str">
            <v>IV</v>
          </cell>
          <cell r="E66">
            <v>10.3102617675841</v>
          </cell>
          <cell r="I66">
            <v>8.0599095837047106</v>
          </cell>
          <cell r="U66">
            <v>7.0115999417115003</v>
          </cell>
          <cell r="Y66">
            <v>7.6581740414667596</v>
          </cell>
        </row>
        <row r="67">
          <cell r="A67">
            <v>2020</v>
          </cell>
          <cell r="B67" t="str">
            <v>I</v>
          </cell>
          <cell r="E67">
            <v>9.4065499828866397</v>
          </cell>
          <cell r="I67">
            <v>7.5708296914481803</v>
          </cell>
          <cell r="U67">
            <v>5.7379729642704298</v>
          </cell>
          <cell r="Y67">
            <v>7.0371712645956004</v>
          </cell>
        </row>
        <row r="68">
          <cell r="B68" t="str">
            <v>II</v>
          </cell>
          <cell r="E68">
            <v>8.0666737209504191</v>
          </cell>
          <cell r="I68">
            <v>6.8016993683821099</v>
          </cell>
          <cell r="U68">
            <v>2.9285548158204802</v>
          </cell>
          <cell r="Y68">
            <v>5.7658184083183599</v>
          </cell>
        </row>
        <row r="69">
          <cell r="B69" t="str">
            <v>III</v>
          </cell>
          <cell r="E69">
            <v>7.1545609386530797</v>
          </cell>
          <cell r="I69">
            <v>6.7995094929779798</v>
          </cell>
          <cell r="U69">
            <v>1.0758364010874599</v>
          </cell>
          <cell r="Y69">
            <v>5.0376681839464004</v>
          </cell>
        </row>
      </sheetData>
      <sheetData sheetId="1">
        <row r="7">
          <cell r="C7" t="str">
            <v>Ciudad de México</v>
          </cell>
          <cell r="F7">
            <v>-0.46317989845906499</v>
          </cell>
        </row>
        <row r="8">
          <cell r="C8" t="str">
            <v>Morelos</v>
          </cell>
          <cell r="F8">
            <v>4.1240393691670301</v>
          </cell>
        </row>
        <row r="9">
          <cell r="C9" t="str">
            <v>Hidalgo</v>
          </cell>
          <cell r="F9">
            <v>4.2154819370666203</v>
          </cell>
        </row>
        <row r="10">
          <cell r="C10" t="str">
            <v>Guerrero</v>
          </cell>
          <cell r="F10">
            <v>4.2872037076563796</v>
          </cell>
        </row>
        <row r="11">
          <cell r="C11" t="str">
            <v>México</v>
          </cell>
          <cell r="F11">
            <v>4.4225414347019303</v>
          </cell>
        </row>
        <row r="12">
          <cell r="C12" t="str">
            <v>Tlaxcala</v>
          </cell>
          <cell r="F12">
            <v>4.4344821004470996</v>
          </cell>
        </row>
        <row r="13">
          <cell r="C13" t="str">
            <v>Zacatecas</v>
          </cell>
          <cell r="F13">
            <v>4.4911296978294502</v>
          </cell>
        </row>
        <row r="14">
          <cell r="C14" t="str">
            <v>Veracruz</v>
          </cell>
          <cell r="F14">
            <v>5.0583833506748999</v>
          </cell>
        </row>
        <row r="15">
          <cell r="C15" t="str">
            <v>Querétaro</v>
          </cell>
          <cell r="F15">
            <v>5.1520247953650298</v>
          </cell>
        </row>
        <row r="16">
          <cell r="C16" t="str">
            <v>Oaxaca</v>
          </cell>
          <cell r="F16">
            <v>5.3816867100199097</v>
          </cell>
        </row>
        <row r="17">
          <cell r="C17" t="str">
            <v>Tabasco</v>
          </cell>
          <cell r="F17">
            <v>5.41107916668608</v>
          </cell>
        </row>
        <row r="18">
          <cell r="C18" t="str">
            <v>Chiapas</v>
          </cell>
          <cell r="F18">
            <v>5.4758075800233703</v>
          </cell>
        </row>
        <row r="19">
          <cell r="C19" t="str">
            <v>Michoacán</v>
          </cell>
          <cell r="F19">
            <v>5.4760935052490201</v>
          </cell>
        </row>
        <row r="20">
          <cell r="C20" t="str">
            <v>Tamaulipas</v>
          </cell>
          <cell r="F20">
            <v>5.5046073611718898</v>
          </cell>
        </row>
        <row r="21">
          <cell r="C21" t="str">
            <v>Aguascalientes</v>
          </cell>
          <cell r="F21">
            <v>5.63283817578077</v>
          </cell>
        </row>
        <row r="22">
          <cell r="C22" t="str">
            <v>Durango</v>
          </cell>
          <cell r="F22">
            <v>5.6710021785497204</v>
          </cell>
        </row>
        <row r="23">
          <cell r="C23" t="str">
            <v>Guanajuato</v>
          </cell>
          <cell r="F23">
            <v>5.8366428723533899</v>
          </cell>
        </row>
        <row r="24">
          <cell r="C24" t="str">
            <v>Coahuila</v>
          </cell>
          <cell r="F24">
            <v>5.8973824336072704</v>
          </cell>
        </row>
        <row r="25">
          <cell r="C25" t="str">
            <v>Yucatán</v>
          </cell>
          <cell r="F25">
            <v>5.98520442677333</v>
          </cell>
        </row>
        <row r="26">
          <cell r="C26" t="str">
            <v>Colima</v>
          </cell>
          <cell r="F26">
            <v>5.9894675804751802</v>
          </cell>
        </row>
        <row r="27">
          <cell r="C27" t="str">
            <v>Chihuahua</v>
          </cell>
          <cell r="F27">
            <v>6.0742147957808701</v>
          </cell>
        </row>
        <row r="28">
          <cell r="C28" t="str">
            <v>Quintana Roo</v>
          </cell>
          <cell r="F28">
            <v>6.3176853240958204</v>
          </cell>
        </row>
        <row r="29">
          <cell r="C29" t="str">
            <v>Puebla</v>
          </cell>
          <cell r="F29">
            <v>6.3987530895028799</v>
          </cell>
        </row>
        <row r="30">
          <cell r="C30" t="str">
            <v>Campeche</v>
          </cell>
          <cell r="F30">
            <v>6.4883096537435403</v>
          </cell>
        </row>
        <row r="31">
          <cell r="C31" t="str">
            <v>Nayarit</v>
          </cell>
          <cell r="F31">
            <v>6.5006928912177697</v>
          </cell>
        </row>
        <row r="32">
          <cell r="C32" t="str">
            <v>Nuevo León</v>
          </cell>
          <cell r="F32">
            <v>6.7865432071490002</v>
          </cell>
        </row>
        <row r="33">
          <cell r="C33" t="str">
            <v>Sonora</v>
          </cell>
          <cell r="F33">
            <v>6.8987556269832799</v>
          </cell>
        </row>
        <row r="34">
          <cell r="C34" t="str">
            <v>Baja California</v>
          </cell>
          <cell r="F34">
            <v>6.9417705263345804</v>
          </cell>
        </row>
        <row r="35">
          <cell r="C35" t="str">
            <v>Jalisco</v>
          </cell>
          <cell r="F35">
            <v>7.0660801773140696</v>
          </cell>
        </row>
        <row r="36">
          <cell r="C36" t="str">
            <v>San Luis Potosí</v>
          </cell>
          <cell r="F36">
            <v>7.2560419413835602</v>
          </cell>
        </row>
        <row r="37">
          <cell r="C37" t="str">
            <v>Sinaloa</v>
          </cell>
          <cell r="F37">
            <v>7.2576371720552801</v>
          </cell>
        </row>
        <row r="38">
          <cell r="C38" t="str">
            <v>Baja California Sur</v>
          </cell>
          <cell r="F38">
            <v>7.5503797624572897</v>
          </cell>
        </row>
        <row r="42">
          <cell r="A42" t="str">
            <v>Promedio Nacional</v>
          </cell>
          <cell r="C42">
            <v>0</v>
          </cell>
          <cell r="D42">
            <v>5</v>
          </cell>
        </row>
        <row r="43">
          <cell r="C43">
            <v>1</v>
          </cell>
          <cell r="D43">
            <v>5</v>
          </cell>
        </row>
      </sheetData>
      <sheetData sheetId="2">
        <row r="46">
          <cell r="E46" t="str">
            <v>Juárez, NL</v>
          </cell>
          <cell r="H46">
            <v>6.0305296626881999</v>
          </cell>
        </row>
        <row r="47">
          <cell r="E47" t="str">
            <v>Morelia, Mich</v>
          </cell>
          <cell r="H47">
            <v>6.07655409178256</v>
          </cell>
        </row>
        <row r="48">
          <cell r="E48" t="str">
            <v>Torreón, Coah</v>
          </cell>
          <cell r="H48">
            <v>6.0780955339263496</v>
          </cell>
        </row>
        <row r="49">
          <cell r="E49" t="str">
            <v>Reynosa, Tamps</v>
          </cell>
          <cell r="H49">
            <v>6.1603449170368298</v>
          </cell>
        </row>
        <row r="50">
          <cell r="E50" t="str">
            <v>Mérida, Yuc</v>
          </cell>
          <cell r="H50">
            <v>6.1750324926352897</v>
          </cell>
        </row>
        <row r="51">
          <cell r="E51" t="str">
            <v>Huejotzingo, Pue</v>
          </cell>
          <cell r="H51">
            <v>6.3140548926097004</v>
          </cell>
        </row>
        <row r="52">
          <cell r="E52" t="str">
            <v>Chihuahua, Chih</v>
          </cell>
          <cell r="H52">
            <v>6.3459454235722097</v>
          </cell>
        </row>
        <row r="53">
          <cell r="E53" t="str">
            <v>Saltillo, Coah</v>
          </cell>
          <cell r="H53">
            <v>6.3675696361123801</v>
          </cell>
        </row>
        <row r="54">
          <cell r="E54" t="str">
            <v>Cajeme, Son</v>
          </cell>
          <cell r="H54">
            <v>6.3944119806088802</v>
          </cell>
        </row>
        <row r="55">
          <cell r="E55" t="str">
            <v>Apodaca, NL</v>
          </cell>
          <cell r="H55">
            <v>6.4122713014363804</v>
          </cell>
        </row>
        <row r="56">
          <cell r="E56" t="str">
            <v>Juárez, Chih</v>
          </cell>
          <cell r="H56">
            <v>6.4230884070862704</v>
          </cell>
        </row>
        <row r="57">
          <cell r="E57" t="str">
            <v>Puebla, Pue</v>
          </cell>
          <cell r="H57">
            <v>6.4447074834312703</v>
          </cell>
        </row>
        <row r="58">
          <cell r="E58" t="str">
            <v>León, Gto</v>
          </cell>
          <cell r="H58">
            <v>6.47708349259584</v>
          </cell>
        </row>
        <row r="59">
          <cell r="E59" t="str">
            <v>San Pedro Tlaquepaque, Jal</v>
          </cell>
          <cell r="H59">
            <v>6.5382095460922596</v>
          </cell>
        </row>
        <row r="60">
          <cell r="E60" t="str">
            <v>Soledad de Graciano Sánchez, SLP</v>
          </cell>
          <cell r="H60">
            <v>6.5444999555080301</v>
          </cell>
        </row>
        <row r="61">
          <cell r="E61" t="str">
            <v>Tepic, Nay</v>
          </cell>
          <cell r="H61">
            <v>6.5576474022236697</v>
          </cell>
        </row>
        <row r="62">
          <cell r="E62" t="str">
            <v>García, NL</v>
          </cell>
          <cell r="H62">
            <v>6.6638387917505399</v>
          </cell>
        </row>
        <row r="63">
          <cell r="E63" t="str">
            <v>Benito Juárez, Qroo</v>
          </cell>
          <cell r="H63">
            <v>6.6892300118766004</v>
          </cell>
        </row>
        <row r="64">
          <cell r="E64" t="str">
            <v>Bahía de Banderas, Nay</v>
          </cell>
          <cell r="H64">
            <v>6.7884133064657997</v>
          </cell>
        </row>
        <row r="65">
          <cell r="E65" t="str">
            <v>Mexicali, BC</v>
          </cell>
          <cell r="H65">
            <v>6.7970378224180896</v>
          </cell>
        </row>
        <row r="66">
          <cell r="E66" t="str">
            <v>Tlajomulco de Zúñiga, Jal</v>
          </cell>
          <cell r="H66">
            <v>7.2079325548226798</v>
          </cell>
        </row>
        <row r="67">
          <cell r="E67" t="str">
            <v>Tijuana, BC</v>
          </cell>
          <cell r="H67">
            <v>7.2848871708546001</v>
          </cell>
        </row>
        <row r="68">
          <cell r="E68" t="str">
            <v>Zapopan, Jal</v>
          </cell>
          <cell r="H68">
            <v>7.4106153589887898</v>
          </cell>
        </row>
        <row r="69">
          <cell r="E69" t="str">
            <v>Los Cabos, BCS</v>
          </cell>
          <cell r="H69">
            <v>7.4360771664897296</v>
          </cell>
        </row>
        <row r="70">
          <cell r="E70" t="str">
            <v>Hermosillo, Son</v>
          </cell>
          <cell r="H70">
            <v>7.4707049862989399</v>
          </cell>
        </row>
        <row r="71">
          <cell r="E71" t="str">
            <v>Mazatlán, Sin</v>
          </cell>
          <cell r="H71">
            <v>7.5852118775516102</v>
          </cell>
        </row>
        <row r="72">
          <cell r="E72" t="str">
            <v>Culiacán, Sin</v>
          </cell>
          <cell r="H72">
            <v>7.5874471812264099</v>
          </cell>
        </row>
        <row r="73">
          <cell r="E73" t="str">
            <v>Carmen, Camp</v>
          </cell>
          <cell r="H73">
            <v>7.5893476924258501</v>
          </cell>
        </row>
        <row r="74">
          <cell r="E74" t="str">
            <v>San Luis Potosí, SLP</v>
          </cell>
          <cell r="H74">
            <v>7.7133853233989802</v>
          </cell>
        </row>
        <row r="75">
          <cell r="E75" t="str">
            <v>La Paz, BCS</v>
          </cell>
          <cell r="H75">
            <v>7.7565143977010402</v>
          </cell>
        </row>
        <row r="79">
          <cell r="E79" t="str">
            <v>Nacional</v>
          </cell>
          <cell r="G79">
            <v>0</v>
          </cell>
          <cell r="H79">
            <v>5</v>
          </cell>
        </row>
        <row r="80">
          <cell r="G80">
            <v>1</v>
          </cell>
          <cell r="H80">
            <v>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Preelim"/>
      <sheetName val="TipoDeInversionTrimPreel"/>
      <sheetName val="AcumPreelim"/>
      <sheetName val="TipoDeInversionAcumPreel"/>
      <sheetName val="ComparativoTrimEDO"/>
      <sheetName val="ComparativoAcumEDO"/>
      <sheetName val="TodTrimPreem"/>
      <sheetName val="SectorAcum"/>
      <sheetName val="IEDpais"/>
    </sheetNames>
    <sheetDataSet>
      <sheetData sheetId="0">
        <row r="6">
          <cell r="A6">
            <v>2018</v>
          </cell>
          <cell r="B6">
            <v>2019</v>
          </cell>
          <cell r="C6">
            <v>2020</v>
          </cell>
        </row>
        <row r="7">
          <cell r="A7" t="str">
            <v>3er trimestre</v>
          </cell>
          <cell r="B7" t="str">
            <v>3er trimestre</v>
          </cell>
          <cell r="C7" t="str">
            <v>3er trimestre</v>
          </cell>
        </row>
        <row r="8">
          <cell r="A8">
            <v>218.49857799999998</v>
          </cell>
          <cell r="B8">
            <v>161.55413060999999</v>
          </cell>
          <cell r="C8">
            <v>60.750413400000006</v>
          </cell>
        </row>
      </sheetData>
      <sheetData sheetId="1">
        <row r="6">
          <cell r="C6" t="str">
            <v>Nuevas inversiones</v>
          </cell>
          <cell r="D6" t="str">
            <v>Reinversión de utilidades</v>
          </cell>
          <cell r="E6" t="str">
            <v>Cuentas entre compañías</v>
          </cell>
        </row>
        <row r="8">
          <cell r="A8">
            <v>2018</v>
          </cell>
          <cell r="B8" t="str">
            <v>3er trimestre</v>
          </cell>
          <cell r="C8">
            <v>57.024551000000002</v>
          </cell>
          <cell r="D8">
            <v>11.762252999999999</v>
          </cell>
          <cell r="E8">
            <v>149.71177399999999</v>
          </cell>
        </row>
        <row r="9">
          <cell r="A9">
            <v>2019</v>
          </cell>
          <cell r="B9" t="str">
            <v>3er trimestre</v>
          </cell>
          <cell r="C9">
            <v>170.24694410000001</v>
          </cell>
          <cell r="D9">
            <v>16.05118534</v>
          </cell>
          <cell r="E9">
            <v>-24.743998829999999</v>
          </cell>
        </row>
        <row r="10">
          <cell r="A10">
            <v>2020</v>
          </cell>
          <cell r="B10" t="str">
            <v>3er trimestre</v>
          </cell>
          <cell r="C10">
            <v>103.46581482999999</v>
          </cell>
          <cell r="D10">
            <v>34.037625399999996</v>
          </cell>
          <cell r="E10">
            <v>-76.753026829999982</v>
          </cell>
        </row>
      </sheetData>
      <sheetData sheetId="2">
        <row r="6">
          <cell r="A6">
            <v>2018</v>
          </cell>
          <cell r="B6">
            <v>2019</v>
          </cell>
          <cell r="C6">
            <v>2020</v>
          </cell>
        </row>
        <row r="7">
          <cell r="A7" t="str">
            <v>acumulado 3er trimestre</v>
          </cell>
          <cell r="B7" t="str">
            <v>acumulado 3er trimestre</v>
          </cell>
          <cell r="C7" t="str">
            <v>acumulado 3er trimestre</v>
          </cell>
        </row>
        <row r="8">
          <cell r="A8">
            <v>713.09701800000005</v>
          </cell>
          <cell r="B8">
            <v>1292.048745980487</v>
          </cell>
          <cell r="C8">
            <v>1842.9403893799995</v>
          </cell>
        </row>
      </sheetData>
      <sheetData sheetId="3">
        <row r="6">
          <cell r="C6" t="str">
            <v>Nuevas inversiones</v>
          </cell>
          <cell r="D6" t="str">
            <v>Reinversión de utilidades</v>
          </cell>
          <cell r="E6" t="str">
            <v>Cuentas entre compañías</v>
          </cell>
        </row>
        <row r="8">
          <cell r="A8">
            <v>2018</v>
          </cell>
          <cell r="B8" t="str">
            <v>3er trimestre</v>
          </cell>
          <cell r="C8">
            <v>116.78299000000001</v>
          </cell>
          <cell r="D8">
            <v>494.19588600000003</v>
          </cell>
          <cell r="E8">
            <v>102.11814199999995</v>
          </cell>
        </row>
        <row r="9">
          <cell r="A9">
            <v>2019</v>
          </cell>
          <cell r="B9" t="str">
            <v>3er trimestre</v>
          </cell>
          <cell r="C9">
            <v>373.98036874048682</v>
          </cell>
          <cell r="D9">
            <v>783.81736885999965</v>
          </cell>
          <cell r="E9">
            <v>134.25100838000009</v>
          </cell>
        </row>
        <row r="10">
          <cell r="A10">
            <v>2020</v>
          </cell>
          <cell r="B10" t="str">
            <v>3er trimestre</v>
          </cell>
          <cell r="C10">
            <v>379.70898441999992</v>
          </cell>
          <cell r="D10">
            <v>916.03905627000029</v>
          </cell>
          <cell r="E10">
            <v>547.19234869000002</v>
          </cell>
        </row>
      </sheetData>
      <sheetData sheetId="4">
        <row r="6">
          <cell r="D6" t="str">
            <v>3 T 2019</v>
          </cell>
          <cell r="E6" t="str">
            <v>3 T 2020</v>
          </cell>
        </row>
        <row r="7">
          <cell r="A7" t="str">
            <v>Zacatecas</v>
          </cell>
          <cell r="D7">
            <v>205.73885008023831</v>
          </cell>
          <cell r="E7">
            <v>-156.47697639999996</v>
          </cell>
        </row>
        <row r="8">
          <cell r="A8" t="str">
            <v>Chihuahua</v>
          </cell>
          <cell r="D8">
            <v>333.71651303570462</v>
          </cell>
          <cell r="E8">
            <v>-71.421405899999982</v>
          </cell>
        </row>
        <row r="9">
          <cell r="A9" t="str">
            <v>Puebla</v>
          </cell>
          <cell r="D9">
            <v>502.98920528273163</v>
          </cell>
          <cell r="E9">
            <v>-68.348839479999953</v>
          </cell>
        </row>
        <row r="10">
          <cell r="A10" t="str">
            <v>San Luis Potosí</v>
          </cell>
          <cell r="D10">
            <v>236.10461245737594</v>
          </cell>
          <cell r="E10">
            <v>-66.68512124999998</v>
          </cell>
        </row>
        <row r="11">
          <cell r="A11" t="str">
            <v>Tlaxcala</v>
          </cell>
          <cell r="D11">
            <v>108.50580399181206</v>
          </cell>
          <cell r="E11">
            <v>-12.196597270000003</v>
          </cell>
        </row>
        <row r="12">
          <cell r="A12" t="str">
            <v>Sonora</v>
          </cell>
          <cell r="D12">
            <v>-65.893059001305232</v>
          </cell>
          <cell r="E12">
            <v>-4.3135029600000276</v>
          </cell>
        </row>
        <row r="13">
          <cell r="A13" t="str">
            <v>Oaxaca</v>
          </cell>
          <cell r="D13">
            <v>-123.71773957783886</v>
          </cell>
          <cell r="E13">
            <v>-0.17786015000000222</v>
          </cell>
        </row>
        <row r="14">
          <cell r="A14" t="str">
            <v>Yucatán</v>
          </cell>
          <cell r="D14">
            <v>19.615685703130946</v>
          </cell>
          <cell r="E14">
            <v>11.634313979999995</v>
          </cell>
        </row>
        <row r="15">
          <cell r="A15" t="str">
            <v>Campeche</v>
          </cell>
          <cell r="D15">
            <v>53.743123805023508</v>
          </cell>
          <cell r="E15">
            <v>14.090497820000003</v>
          </cell>
        </row>
        <row r="16">
          <cell r="A16" t="str">
            <v>Colima</v>
          </cell>
          <cell r="D16">
            <v>6.7087398152617705</v>
          </cell>
          <cell r="E16">
            <v>14.244784010000002</v>
          </cell>
        </row>
        <row r="17">
          <cell r="A17" t="str">
            <v>Michoacán</v>
          </cell>
          <cell r="D17">
            <v>8.3524561839094797</v>
          </cell>
          <cell r="E17">
            <v>15.682072060000003</v>
          </cell>
        </row>
        <row r="18">
          <cell r="A18" t="str">
            <v>Hidalgo</v>
          </cell>
          <cell r="D18">
            <v>16.303318909013445</v>
          </cell>
          <cell r="E18">
            <v>16.388467500000001</v>
          </cell>
        </row>
        <row r="19">
          <cell r="A19" t="str">
            <v>Baja California</v>
          </cell>
          <cell r="D19">
            <v>286.54549041225494</v>
          </cell>
          <cell r="E19">
            <v>16.961768420000041</v>
          </cell>
        </row>
        <row r="20">
          <cell r="A20" t="str">
            <v>Guerrero</v>
          </cell>
          <cell r="D20">
            <v>32.794534042161132</v>
          </cell>
          <cell r="E20">
            <v>22.039985800000018</v>
          </cell>
        </row>
        <row r="21">
          <cell r="A21" t="str">
            <v>Chiapas</v>
          </cell>
          <cell r="D21">
            <v>30.139912757073876</v>
          </cell>
          <cell r="E21">
            <v>26.545279239999967</v>
          </cell>
        </row>
        <row r="22">
          <cell r="A22" t="str">
            <v>Tabasco</v>
          </cell>
          <cell r="D22">
            <v>79.922604922288627</v>
          </cell>
          <cell r="E22">
            <v>26.73974724</v>
          </cell>
        </row>
        <row r="23">
          <cell r="A23" t="str">
            <v>Sinaloa</v>
          </cell>
          <cell r="D23">
            <v>37.390973765785311</v>
          </cell>
          <cell r="E23">
            <v>27.512997670000019</v>
          </cell>
        </row>
        <row r="24">
          <cell r="A24" t="str">
            <v>Coahuila</v>
          </cell>
          <cell r="D24">
            <v>184.8348473495368</v>
          </cell>
          <cell r="E24">
            <v>37.986190210000018</v>
          </cell>
        </row>
        <row r="25">
          <cell r="A25" t="str">
            <v>Morelos</v>
          </cell>
          <cell r="D25">
            <v>41.876394435134273</v>
          </cell>
          <cell r="E25">
            <v>41.740409400000004</v>
          </cell>
        </row>
        <row r="26">
          <cell r="A26" t="str">
            <v>Guanajuato</v>
          </cell>
          <cell r="D26">
            <v>326.76272054128532</v>
          </cell>
          <cell r="E26">
            <v>52.828582609999977</v>
          </cell>
        </row>
        <row r="27">
          <cell r="A27" t="str">
            <v>Quintana Roo</v>
          </cell>
          <cell r="D27">
            <v>99.938395301795367</v>
          </cell>
          <cell r="E27">
            <v>56.454751279999982</v>
          </cell>
        </row>
        <row r="28">
          <cell r="A28" t="str">
            <v>Jalisco</v>
          </cell>
          <cell r="D28">
            <v>161.554130620487</v>
          </cell>
          <cell r="E28">
            <v>60.750413400000049</v>
          </cell>
        </row>
        <row r="29">
          <cell r="A29" t="str">
            <v>Querétaro</v>
          </cell>
          <cell r="D29">
            <v>326.1792189952896</v>
          </cell>
          <cell r="E29">
            <v>90.740833370000018</v>
          </cell>
        </row>
        <row r="30">
          <cell r="A30" t="str">
            <v>Nayarit</v>
          </cell>
          <cell r="D30">
            <v>18.983048953083916</v>
          </cell>
          <cell r="E30">
            <v>105.61645689000001</v>
          </cell>
        </row>
        <row r="31">
          <cell r="A31" t="str">
            <v>Aguascalientes</v>
          </cell>
          <cell r="D31">
            <v>40.984822763926211</v>
          </cell>
          <cell r="E31">
            <v>120.58821870999996</v>
          </cell>
        </row>
        <row r="32">
          <cell r="A32" t="str">
            <v>Baja California Sur</v>
          </cell>
          <cell r="D32">
            <v>171.88137700980874</v>
          </cell>
          <cell r="E32">
            <v>129.68176446999999</v>
          </cell>
        </row>
        <row r="33">
          <cell r="A33" t="str">
            <v>Estado de México</v>
          </cell>
          <cell r="D33">
            <v>400.01351701579881</v>
          </cell>
          <cell r="E33">
            <v>194.21990769999994</v>
          </cell>
        </row>
        <row r="34">
          <cell r="A34" t="str">
            <v>Veracruz</v>
          </cell>
          <cell r="D34">
            <v>183.38415917409753</v>
          </cell>
          <cell r="E34">
            <v>195.74191341000008</v>
          </cell>
        </row>
        <row r="35">
          <cell r="A35" t="str">
            <v>Durango</v>
          </cell>
          <cell r="D35">
            <v>65.701251705929593</v>
          </cell>
          <cell r="E35">
            <v>207.44724283000002</v>
          </cell>
        </row>
        <row r="36">
          <cell r="A36" t="str">
            <v>Tamaulipas</v>
          </cell>
          <cell r="D36">
            <v>693.42296108255789</v>
          </cell>
          <cell r="E36">
            <v>243.22999135000006</v>
          </cell>
        </row>
        <row r="37">
          <cell r="A37" t="str">
            <v>Nuevo León</v>
          </cell>
          <cell r="D37">
            <v>1317.2550569695334</v>
          </cell>
          <cell r="E37">
            <v>353.16436023000011</v>
          </cell>
        </row>
        <row r="38">
          <cell r="A38" t="str">
            <v>Ciudad de México</v>
          </cell>
          <cell r="D38">
            <v>1530.28650001707</v>
          </cell>
          <cell r="E38">
            <v>734.27725050999993</v>
          </cell>
        </row>
      </sheetData>
      <sheetData sheetId="5">
        <row r="6">
          <cell r="D6" t="str">
            <v>ene-sep 2019</v>
          </cell>
          <cell r="E6" t="str">
            <v>ene-sep 2020</v>
          </cell>
        </row>
        <row r="7">
          <cell r="A7" t="str">
            <v>Zacatecas</v>
          </cell>
          <cell r="D7">
            <v>643.7941420302385</v>
          </cell>
          <cell r="E7">
            <v>-120.12920971999995</v>
          </cell>
        </row>
        <row r="8">
          <cell r="A8" t="str">
            <v>Colima</v>
          </cell>
          <cell r="D8">
            <v>51.357096495261814</v>
          </cell>
          <cell r="E8">
            <v>105.83448957000004</v>
          </cell>
        </row>
        <row r="9">
          <cell r="A9" t="str">
            <v>Yucatán</v>
          </cell>
          <cell r="D9">
            <v>116.9968786431309</v>
          </cell>
          <cell r="E9">
            <v>111.97873153000006</v>
          </cell>
        </row>
        <row r="10">
          <cell r="A10" t="str">
            <v>Campeche</v>
          </cell>
          <cell r="D10">
            <v>126.21230063502351</v>
          </cell>
          <cell r="E10">
            <v>113.50766747999998</v>
          </cell>
        </row>
        <row r="11">
          <cell r="A11" t="str">
            <v>Morelos</v>
          </cell>
          <cell r="D11">
            <v>498.76481941513418</v>
          </cell>
          <cell r="E11">
            <v>123.04912083999999</v>
          </cell>
        </row>
        <row r="12">
          <cell r="A12" t="str">
            <v>Quintana Roo</v>
          </cell>
          <cell r="D12">
            <v>461.31247998179526</v>
          </cell>
          <cell r="E12">
            <v>125.03135962999993</v>
          </cell>
        </row>
        <row r="13">
          <cell r="A13" t="str">
            <v>Chiapas</v>
          </cell>
          <cell r="D13">
            <v>210.35152464707397</v>
          </cell>
          <cell r="E13">
            <v>137.37505965999995</v>
          </cell>
        </row>
        <row r="14">
          <cell r="A14" t="str">
            <v>Michoacán</v>
          </cell>
          <cell r="D14">
            <v>161.8846438939095</v>
          </cell>
          <cell r="E14">
            <v>228.59143538999987</v>
          </cell>
        </row>
        <row r="15">
          <cell r="A15" t="str">
            <v>Hidalgo</v>
          </cell>
          <cell r="D15">
            <v>213.07071741901345</v>
          </cell>
          <cell r="E15">
            <v>232.13786467000006</v>
          </cell>
        </row>
        <row r="16">
          <cell r="A16" t="str">
            <v>Oaxaca</v>
          </cell>
          <cell r="D16">
            <v>-10.348934537838884</v>
          </cell>
          <cell r="E16">
            <v>263.00068684999997</v>
          </cell>
        </row>
        <row r="17">
          <cell r="A17" t="str">
            <v>Guerrero</v>
          </cell>
          <cell r="D17">
            <v>230.28179984216115</v>
          </cell>
          <cell r="E17">
            <v>291.45273847999965</v>
          </cell>
        </row>
        <row r="18">
          <cell r="A18" t="str">
            <v>Tlaxcala</v>
          </cell>
          <cell r="D18">
            <v>293.27903186181214</v>
          </cell>
          <cell r="E18">
            <v>320.45202495999996</v>
          </cell>
        </row>
        <row r="19">
          <cell r="A19" t="str">
            <v>Tabasco</v>
          </cell>
          <cell r="D19">
            <v>425.99999848228833</v>
          </cell>
          <cell r="E19">
            <v>329.85864565000014</v>
          </cell>
        </row>
        <row r="20">
          <cell r="A20" t="str">
            <v>Sonora</v>
          </cell>
          <cell r="D20">
            <v>380.5222358986947</v>
          </cell>
          <cell r="E20">
            <v>352.35552405000038</v>
          </cell>
        </row>
        <row r="21">
          <cell r="A21" t="str">
            <v>Aguascalientes</v>
          </cell>
          <cell r="D21">
            <v>312.24821453392644</v>
          </cell>
          <cell r="E21">
            <v>360.7066524899999</v>
          </cell>
        </row>
        <row r="22">
          <cell r="A22" t="str">
            <v>Baja California Sur</v>
          </cell>
          <cell r="D22">
            <v>464.51552565980836</v>
          </cell>
          <cell r="E22">
            <v>412.35826499000012</v>
          </cell>
        </row>
        <row r="23">
          <cell r="A23" t="str">
            <v>Chihuahua</v>
          </cell>
          <cell r="D23">
            <v>1117.7839362857069</v>
          </cell>
          <cell r="E23">
            <v>449.13218190999959</v>
          </cell>
        </row>
        <row r="24">
          <cell r="A24" t="str">
            <v>Guanajuato</v>
          </cell>
          <cell r="D24">
            <v>349.23958715128521</v>
          </cell>
          <cell r="E24">
            <v>490.2072179500002</v>
          </cell>
        </row>
        <row r="25">
          <cell r="A25" t="str">
            <v>Puebla</v>
          </cell>
          <cell r="D25">
            <v>1390.8226414027317</v>
          </cell>
          <cell r="E25">
            <v>535.20476298999995</v>
          </cell>
        </row>
        <row r="26">
          <cell r="A26" t="str">
            <v>Tamaulipas</v>
          </cell>
          <cell r="D26">
            <v>1255.7890190325572</v>
          </cell>
          <cell r="E26">
            <v>689.75414817000035</v>
          </cell>
        </row>
        <row r="27">
          <cell r="A27" t="str">
            <v>Coahuila</v>
          </cell>
          <cell r="D27">
            <v>753.2183827795368</v>
          </cell>
          <cell r="E27">
            <v>702.57804360000011</v>
          </cell>
        </row>
        <row r="28">
          <cell r="A28" t="str">
            <v>Sinaloa</v>
          </cell>
          <cell r="D28">
            <v>180.64404094578541</v>
          </cell>
          <cell r="E28">
            <v>731.75545961999944</v>
          </cell>
        </row>
        <row r="29">
          <cell r="A29" t="str">
            <v>Querétaro</v>
          </cell>
          <cell r="D29">
            <v>887.11639801528952</v>
          </cell>
          <cell r="E29">
            <v>744.3948666799987</v>
          </cell>
        </row>
        <row r="30">
          <cell r="A30" t="str">
            <v>Durango</v>
          </cell>
          <cell r="D30">
            <v>229.80048070592946</v>
          </cell>
          <cell r="E30">
            <v>762.85174103999998</v>
          </cell>
        </row>
        <row r="31">
          <cell r="A31" t="str">
            <v>Nayarit</v>
          </cell>
          <cell r="D31">
            <v>99.237500163083851</v>
          </cell>
          <cell r="E31">
            <v>765.52573755000094</v>
          </cell>
        </row>
        <row r="32">
          <cell r="A32" t="str">
            <v>San Luis Potosí</v>
          </cell>
          <cell r="D32">
            <v>531.7022405373757</v>
          </cell>
          <cell r="E32">
            <v>917.60299242000053</v>
          </cell>
        </row>
        <row r="33">
          <cell r="A33" t="str">
            <v>Baja California</v>
          </cell>
          <cell r="D33">
            <v>985.65390820225662</v>
          </cell>
          <cell r="E33">
            <v>927.94501310000226</v>
          </cell>
        </row>
        <row r="34">
          <cell r="A34" t="str">
            <v>Veracruz</v>
          </cell>
          <cell r="D34">
            <v>1028.1312496940986</v>
          </cell>
          <cell r="E34">
            <v>1173.1487131900003</v>
          </cell>
        </row>
        <row r="35">
          <cell r="A35" t="str">
            <v>Estado de México</v>
          </cell>
          <cell r="D35">
            <v>2092.9103416257972</v>
          </cell>
          <cell r="E35">
            <v>1778.0891432900028</v>
          </cell>
        </row>
        <row r="36">
          <cell r="A36" t="str">
            <v>Jalisco</v>
          </cell>
          <cell r="D36">
            <v>1292.0487459804858</v>
          </cell>
          <cell r="E36">
            <v>1842.9403893800009</v>
          </cell>
        </row>
        <row r="37">
          <cell r="A37" t="str">
            <v>Nuevo León</v>
          </cell>
          <cell r="D37">
            <v>2753.0754589995331</v>
          </cell>
          <cell r="E37">
            <v>2485.2783607499964</v>
          </cell>
        </row>
        <row r="38">
          <cell r="A38" t="str">
            <v>Ciudad de México</v>
          </cell>
          <cell r="D38">
            <v>6528.1919640771066</v>
          </cell>
          <cell r="E38">
            <v>5098.3490092899929</v>
          </cell>
        </row>
      </sheetData>
      <sheetData sheetId="6">
        <row r="8">
          <cell r="A8">
            <v>2018</v>
          </cell>
          <cell r="B8">
            <v>378.41118150000011</v>
          </cell>
          <cell r="C8">
            <v>-34.18870507999992</v>
          </cell>
          <cell r="D8">
            <v>218.49857800000007</v>
          </cell>
        </row>
        <row r="9">
          <cell r="A9">
            <v>2019</v>
          </cell>
          <cell r="B9">
            <v>518.53160432000027</v>
          </cell>
          <cell r="C9">
            <v>384.48496729999988</v>
          </cell>
          <cell r="D9">
            <v>161.55413062048706</v>
          </cell>
        </row>
        <row r="10">
          <cell r="A10">
            <v>2020</v>
          </cell>
          <cell r="B10">
            <v>100</v>
          </cell>
          <cell r="C10">
            <v>200</v>
          </cell>
          <cell r="D10">
            <v>300</v>
          </cell>
        </row>
      </sheetData>
      <sheetData sheetId="7">
        <row r="12">
          <cell r="A12" t="str">
            <v>11 Agricultura, cría y explotación de animales, aprovechamiento forestal, pesca y caza</v>
          </cell>
          <cell r="B12">
            <v>37.47002432</v>
          </cell>
          <cell r="C12">
            <v>41.604083190000004</v>
          </cell>
        </row>
        <row r="13">
          <cell r="A13" t="str">
            <v>21 Minería</v>
          </cell>
          <cell r="B13" t="str">
            <v>C</v>
          </cell>
          <cell r="C13">
            <v>49.600495799999997</v>
          </cell>
        </row>
        <row r="14">
          <cell r="A14" t="str">
            <v>22 Generación, transmisión y distribución de energía eléctrica, suministro de agua y de gas por ductos al consumidor final</v>
          </cell>
          <cell r="B14">
            <v>112.54297871999999</v>
          </cell>
          <cell r="C14">
            <v>-28.685014159999998</v>
          </cell>
        </row>
        <row r="15">
          <cell r="A15" t="str">
            <v>23 Construcción</v>
          </cell>
          <cell r="B15">
            <v>8.6709943600000017</v>
          </cell>
          <cell r="C15">
            <v>12.774821309999998</v>
          </cell>
        </row>
        <row r="16">
          <cell r="A16" t="str">
            <v>31-33 Industrias manufactureras</v>
          </cell>
          <cell r="B16">
            <v>634.53036356000007</v>
          </cell>
          <cell r="C16">
            <v>858.88753695000014</v>
          </cell>
        </row>
        <row r="17">
          <cell r="A17" t="str">
            <v>43 y 46 Comercio</v>
          </cell>
          <cell r="B17">
            <v>117.04328921999993</v>
          </cell>
          <cell r="C17">
            <v>282.41180953000003</v>
          </cell>
        </row>
        <row r="18">
          <cell r="A18" t="str">
            <v>48 y 49 Transportes, correos y almacenamiento</v>
          </cell>
          <cell r="B18">
            <v>33.009833219999997</v>
          </cell>
          <cell r="C18">
            <v>221.88904581000003</v>
          </cell>
        </row>
        <row r="19">
          <cell r="A19" t="str">
            <v>51 Información en medios masivos</v>
          </cell>
          <cell r="B19">
            <v>51.709359439999993</v>
          </cell>
          <cell r="C19">
            <v>34.412222189999994</v>
          </cell>
        </row>
        <row r="20">
          <cell r="A20" t="str">
            <v>52 Servicios financieros y de seguros</v>
          </cell>
          <cell r="B20">
            <v>197.19324934048691</v>
          </cell>
          <cell r="C20">
            <v>318.35933935000003</v>
          </cell>
        </row>
        <row r="21">
          <cell r="A21" t="str">
            <v>53 Servicios inmobiliarios y de alquiler de bienes muebles e intangibles</v>
          </cell>
          <cell r="B21">
            <v>19.895182319999996</v>
          </cell>
          <cell r="C21">
            <v>-46.488951519999993</v>
          </cell>
        </row>
        <row r="22">
          <cell r="A22" t="str">
            <v>54 Servicios profesionales, científicos y técnicos</v>
          </cell>
          <cell r="B22">
            <v>7.6984241499999992</v>
          </cell>
          <cell r="C22">
            <v>2.2548105299999976</v>
          </cell>
        </row>
        <row r="23">
          <cell r="A23" t="str">
            <v>56 Servicios de apoyo a los negocios y manejo de residuos y desechos, y servicios de remediación</v>
          </cell>
          <cell r="B23">
            <v>3.5218936099999993</v>
          </cell>
          <cell r="C23">
            <v>3.3362093400000004</v>
          </cell>
        </row>
        <row r="24">
          <cell r="A24" t="str">
            <v>61 Servicios educativos</v>
          </cell>
          <cell r="B24">
            <v>0</v>
          </cell>
          <cell r="C24">
            <v>0</v>
          </cell>
        </row>
        <row r="25">
          <cell r="A25" t="str">
            <v>62 Servicios de salud y de asistencia social</v>
          </cell>
          <cell r="B25">
            <v>-2.38308578</v>
          </cell>
          <cell r="C25">
            <v>0</v>
          </cell>
        </row>
        <row r="26">
          <cell r="A26" t="str">
            <v>71 Servicios de esparcimiento culturales y deportivos, y otros servicios recreativos</v>
          </cell>
          <cell r="B26">
            <v>0</v>
          </cell>
          <cell r="C26">
            <v>0</v>
          </cell>
        </row>
        <row r="27">
          <cell r="A27" t="str">
            <v>72 Servicios de alojamiento temporal y de preparación de alimentos y bebidas</v>
          </cell>
          <cell r="B27">
            <v>62.727289859999999</v>
          </cell>
          <cell r="C27">
            <v>87.554358699999952</v>
          </cell>
        </row>
        <row r="28">
          <cell r="A28" t="str">
            <v>81 Otros servicios excepto actividades gubernamentales</v>
          </cell>
          <cell r="B28">
            <v>24.230764789999995</v>
          </cell>
          <cell r="C28" t="str">
            <v>C</v>
          </cell>
        </row>
      </sheetData>
      <sheetData sheetId="8">
        <row r="24">
          <cell r="A24" t="str">
            <v>Suiza</v>
          </cell>
          <cell r="B24">
            <v>3.459021040000005</v>
          </cell>
        </row>
        <row r="25">
          <cell r="A25" t="str">
            <v>Irlanda</v>
          </cell>
          <cell r="B25">
            <v>3.5114190099999996</v>
          </cell>
        </row>
        <row r="26">
          <cell r="A26" t="str">
            <v>Colombia</v>
          </cell>
          <cell r="B26">
            <v>4.3704031800000012</v>
          </cell>
        </row>
        <row r="27">
          <cell r="A27" t="str">
            <v>Otros países</v>
          </cell>
          <cell r="B27">
            <v>7.266567339999999</v>
          </cell>
        </row>
        <row r="28">
          <cell r="A28" t="str">
            <v>Venezuela</v>
          </cell>
          <cell r="B28">
            <v>14.46160997</v>
          </cell>
        </row>
        <row r="29">
          <cell r="A29" t="str">
            <v>Dinamarca</v>
          </cell>
          <cell r="B29">
            <v>18.43551381</v>
          </cell>
        </row>
        <row r="30">
          <cell r="A30" t="str">
            <v>Chile</v>
          </cell>
          <cell r="B30">
            <v>40.959262089999989</v>
          </cell>
        </row>
        <row r="31">
          <cell r="A31" t="str">
            <v>China</v>
          </cell>
          <cell r="B31">
            <v>43.408107049999998</v>
          </cell>
        </row>
        <row r="32">
          <cell r="A32" t="str">
            <v>Países Bajos</v>
          </cell>
          <cell r="B32">
            <v>44.993281150000008</v>
          </cell>
        </row>
        <row r="33">
          <cell r="A33" t="str">
            <v>Brasil</v>
          </cell>
          <cell r="B33">
            <v>53.869190300000007</v>
          </cell>
        </row>
        <row r="34">
          <cell r="A34" t="str">
            <v>Japón</v>
          </cell>
          <cell r="B34">
            <v>73.722665450000008</v>
          </cell>
        </row>
        <row r="35">
          <cell r="A35" t="str">
            <v>España</v>
          </cell>
          <cell r="B35">
            <v>155.73795335999989</v>
          </cell>
        </row>
        <row r="36">
          <cell r="A36" t="str">
            <v>Reino Unido de la 
Gran Bretaña e Irlanda del Norte</v>
          </cell>
          <cell r="B36">
            <v>166.56971855000006</v>
          </cell>
        </row>
        <row r="37">
          <cell r="A37" t="str">
            <v>Canadá</v>
          </cell>
          <cell r="B37">
            <v>323.42525160999992</v>
          </cell>
        </row>
        <row r="38">
          <cell r="A38" t="str">
            <v>Alemania</v>
          </cell>
          <cell r="B38">
            <v>341.53247489999995</v>
          </cell>
        </row>
        <row r="39">
          <cell r="A39" t="str">
            <v>Estados Unidos de América</v>
          </cell>
          <cell r="B39">
            <v>574.3006700599999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ank"/>
      <sheetName val="Informal"/>
      <sheetName val="P15ymas"/>
      <sheetName val="Detalles"/>
      <sheetName val="Var"/>
    </sheetNames>
    <sheetDataSet>
      <sheetData sheetId="0">
        <row r="1">
          <cell r="D1" t="str">
            <v>Jalisco</v>
          </cell>
          <cell r="E1" t="str">
            <v>Nacional</v>
          </cell>
        </row>
        <row r="2">
          <cell r="B2" t="str">
            <v>2005</v>
          </cell>
          <cell r="C2" t="str">
            <v>I</v>
          </cell>
          <cell r="D2">
            <v>3.6953561499999998</v>
          </cell>
          <cell r="E2">
            <v>3.8486702699999999</v>
          </cell>
        </row>
        <row r="3">
          <cell r="B3" t="str">
            <v/>
          </cell>
          <cell r="C3" t="str">
            <v>II</v>
          </cell>
          <cell r="D3">
            <v>2.92937336</v>
          </cell>
          <cell r="E3">
            <v>3.4820517</v>
          </cell>
        </row>
        <row r="4">
          <cell r="B4" t="str">
            <v/>
          </cell>
          <cell r="C4" t="str">
            <v>III</v>
          </cell>
          <cell r="D4">
            <v>4.2433669099999998</v>
          </cell>
          <cell r="E4">
            <v>3.78476882</v>
          </cell>
        </row>
        <row r="5">
          <cell r="B5" t="str">
            <v/>
          </cell>
          <cell r="C5" t="str">
            <v>IV</v>
          </cell>
          <cell r="D5">
            <v>3.37310255</v>
          </cell>
          <cell r="E5">
            <v>3.1230642799999999</v>
          </cell>
        </row>
        <row r="6">
          <cell r="B6" t="str">
            <v>2006</v>
          </cell>
          <cell r="C6" t="str">
            <v>I</v>
          </cell>
          <cell r="D6">
            <v>3.8589334399999999</v>
          </cell>
          <cell r="E6">
            <v>3.5324235499999999</v>
          </cell>
        </row>
        <row r="7">
          <cell r="B7" t="str">
            <v/>
          </cell>
          <cell r="C7" t="str">
            <v>II</v>
          </cell>
          <cell r="D7">
            <v>2.7464700199999998</v>
          </cell>
          <cell r="E7">
            <v>3.1364841000000001</v>
          </cell>
        </row>
        <row r="8">
          <cell r="B8" t="str">
            <v/>
          </cell>
          <cell r="C8" t="str">
            <v>III</v>
          </cell>
          <cell r="D8">
            <v>3.8524556900000002</v>
          </cell>
          <cell r="E8">
            <v>3.9917883199999999</v>
          </cell>
        </row>
        <row r="9">
          <cell r="B9" t="str">
            <v/>
          </cell>
          <cell r="C9" t="str">
            <v>IV</v>
          </cell>
          <cell r="D9">
            <v>3.6980418899999998</v>
          </cell>
          <cell r="E9">
            <v>3.5944521100000002</v>
          </cell>
        </row>
        <row r="10">
          <cell r="B10" t="str">
            <v>2007</v>
          </cell>
          <cell r="C10" t="str">
            <v>I</v>
          </cell>
          <cell r="D10">
            <v>3.43606174</v>
          </cell>
          <cell r="E10">
            <v>3.94740687</v>
          </cell>
        </row>
        <row r="11">
          <cell r="B11" t="str">
            <v/>
          </cell>
          <cell r="C11" t="str">
            <v>II</v>
          </cell>
          <cell r="D11">
            <v>2.9168219500000001</v>
          </cell>
          <cell r="E11">
            <v>3.33220794</v>
          </cell>
        </row>
        <row r="12">
          <cell r="B12" t="str">
            <v/>
          </cell>
          <cell r="C12" t="str">
            <v>III</v>
          </cell>
          <cell r="D12">
            <v>3.3613946299999999</v>
          </cell>
          <cell r="E12">
            <v>3.8440397800000001</v>
          </cell>
        </row>
        <row r="13">
          <cell r="B13" t="str">
            <v/>
          </cell>
          <cell r="C13" t="str">
            <v>IV</v>
          </cell>
          <cell r="D13">
            <v>3.2051870400000002</v>
          </cell>
          <cell r="E13">
            <v>3.4625736900000001</v>
          </cell>
        </row>
        <row r="14">
          <cell r="B14" t="str">
            <v>2008</v>
          </cell>
          <cell r="C14" t="str">
            <v>I</v>
          </cell>
          <cell r="D14">
            <v>3.4719926700000001</v>
          </cell>
          <cell r="E14">
            <v>3.8775179199999998</v>
          </cell>
        </row>
        <row r="15">
          <cell r="B15" t="str">
            <v/>
          </cell>
          <cell r="C15" t="str">
            <v>II</v>
          </cell>
          <cell r="D15">
            <v>2.9833037299999998</v>
          </cell>
          <cell r="E15">
            <v>3.4373165800000001</v>
          </cell>
        </row>
        <row r="16">
          <cell r="B16" t="str">
            <v/>
          </cell>
          <cell r="C16" t="str">
            <v>III</v>
          </cell>
          <cell r="D16">
            <v>3.6758823500000002</v>
          </cell>
          <cell r="E16">
            <v>4.1185538299999997</v>
          </cell>
        </row>
        <row r="17">
          <cell r="B17" t="str">
            <v/>
          </cell>
          <cell r="C17" t="str">
            <v>IV</v>
          </cell>
          <cell r="D17">
            <v>4.0294015999999999</v>
          </cell>
          <cell r="E17">
            <v>4.1814290600000001</v>
          </cell>
        </row>
        <row r="18">
          <cell r="B18" t="str">
            <v>2009</v>
          </cell>
          <cell r="C18" t="str">
            <v>I</v>
          </cell>
          <cell r="D18">
            <v>5.3551704100000004</v>
          </cell>
          <cell r="E18">
            <v>5.0034586499999998</v>
          </cell>
        </row>
        <row r="19">
          <cell r="B19" t="str">
            <v/>
          </cell>
          <cell r="C19" t="str">
            <v>II</v>
          </cell>
          <cell r="D19">
            <v>4.3508509499999999</v>
          </cell>
          <cell r="E19">
            <v>5.1125338100000004</v>
          </cell>
        </row>
        <row r="20">
          <cell r="B20" t="str">
            <v/>
          </cell>
          <cell r="C20" t="str">
            <v>III</v>
          </cell>
          <cell r="D20">
            <v>5.6716955699999998</v>
          </cell>
          <cell r="E20">
            <v>6.1457954800000003</v>
          </cell>
        </row>
        <row r="21">
          <cell r="B21" t="str">
            <v/>
          </cell>
          <cell r="C21" t="str">
            <v>IV</v>
          </cell>
          <cell r="D21">
            <v>4.9239498900000003</v>
          </cell>
          <cell r="E21">
            <v>5.2349478300000003</v>
          </cell>
        </row>
        <row r="22">
          <cell r="B22" t="str">
            <v>2010</v>
          </cell>
          <cell r="C22" t="str">
            <v>I</v>
          </cell>
          <cell r="D22">
            <v>5.1510092500000004</v>
          </cell>
          <cell r="E22">
            <v>5.29430713</v>
          </cell>
        </row>
        <row r="23">
          <cell r="B23" t="str">
            <v/>
          </cell>
          <cell r="C23" t="str">
            <v>II</v>
          </cell>
          <cell r="D23">
            <v>4.9221901600000004</v>
          </cell>
          <cell r="E23">
            <v>5.1604851900000002</v>
          </cell>
        </row>
        <row r="24">
          <cell r="B24" t="str">
            <v/>
          </cell>
          <cell r="C24" t="str">
            <v>III</v>
          </cell>
          <cell r="D24">
            <v>5.8433323000000001</v>
          </cell>
          <cell r="E24">
            <v>5.5650380500000001</v>
          </cell>
        </row>
        <row r="25">
          <cell r="B25" t="str">
            <v/>
          </cell>
          <cell r="C25" t="str">
            <v>IV</v>
          </cell>
          <cell r="D25">
            <v>5.7772105600000003</v>
          </cell>
          <cell r="E25">
            <v>5.2946614600000004</v>
          </cell>
        </row>
        <row r="26">
          <cell r="B26" t="str">
            <v>2011</v>
          </cell>
          <cell r="C26" t="str">
            <v>I</v>
          </cell>
          <cell r="D26">
            <v>4.8310427200000001</v>
          </cell>
          <cell r="E26">
            <v>5.1527560899999996</v>
          </cell>
        </row>
        <row r="27">
          <cell r="B27" t="str">
            <v/>
          </cell>
          <cell r="C27" t="str">
            <v>II</v>
          </cell>
          <cell r="D27">
            <v>5.66593664</v>
          </cell>
          <cell r="E27">
            <v>5.2352777499999998</v>
          </cell>
        </row>
        <row r="28">
          <cell r="B28" t="str">
            <v/>
          </cell>
          <cell r="C28" t="str">
            <v>III</v>
          </cell>
          <cell r="D28">
            <v>5.47365879</v>
          </cell>
          <cell r="E28">
            <v>5.5386303300000002</v>
          </cell>
        </row>
        <row r="29">
          <cell r="B29" t="str">
            <v/>
          </cell>
          <cell r="C29" t="str">
            <v>IV</v>
          </cell>
          <cell r="D29">
            <v>5.2879028899999998</v>
          </cell>
          <cell r="E29">
            <v>4.8550478999999997</v>
          </cell>
        </row>
        <row r="30">
          <cell r="B30" t="str">
            <v>2012</v>
          </cell>
          <cell r="C30" t="str">
            <v>I</v>
          </cell>
          <cell r="D30">
            <v>4.4432757399999998</v>
          </cell>
          <cell r="E30">
            <v>4.9142007100000002</v>
          </cell>
        </row>
        <row r="31">
          <cell r="B31" t="str">
            <v/>
          </cell>
          <cell r="C31" t="str">
            <v>II</v>
          </cell>
          <cell r="D31">
            <v>4.6289862499999996</v>
          </cell>
          <cell r="E31">
            <v>4.8056208500000004</v>
          </cell>
        </row>
        <row r="32">
          <cell r="B32" t="str">
            <v/>
          </cell>
          <cell r="C32" t="str">
            <v>III</v>
          </cell>
          <cell r="D32">
            <v>4.8800750600000002</v>
          </cell>
          <cell r="E32">
            <v>5.1072225400000004</v>
          </cell>
        </row>
        <row r="33">
          <cell r="B33" t="str">
            <v/>
          </cell>
          <cell r="C33" t="str">
            <v>IV</v>
          </cell>
          <cell r="D33">
            <v>5.3619573799999998</v>
          </cell>
          <cell r="E33">
            <v>4.8632605499999997</v>
          </cell>
        </row>
        <row r="34">
          <cell r="B34" t="str">
            <v>2013</v>
          </cell>
          <cell r="C34" t="str">
            <v>I</v>
          </cell>
          <cell r="D34">
            <v>4.37808946</v>
          </cell>
          <cell r="E34">
            <v>4.8950285200000003</v>
          </cell>
        </row>
        <row r="35">
          <cell r="B35" t="str">
            <v/>
          </cell>
          <cell r="C35" t="str">
            <v>II</v>
          </cell>
          <cell r="D35">
            <v>4.5103935999999996</v>
          </cell>
          <cell r="E35">
            <v>5.0093316699999999</v>
          </cell>
        </row>
        <row r="36">
          <cell r="B36" t="str">
            <v/>
          </cell>
          <cell r="C36" t="str">
            <v>III</v>
          </cell>
          <cell r="D36">
            <v>5.4102123600000001</v>
          </cell>
          <cell r="E36">
            <v>5.2372823799999999</v>
          </cell>
        </row>
        <row r="37">
          <cell r="B37" t="str">
            <v/>
          </cell>
          <cell r="C37" t="str">
            <v>IV</v>
          </cell>
          <cell r="D37">
            <v>5.0557575100000003</v>
          </cell>
          <cell r="E37">
            <v>4.6309833300000003</v>
          </cell>
        </row>
        <row r="38">
          <cell r="B38" t="str">
            <v>2014</v>
          </cell>
          <cell r="C38" t="str">
            <v>I</v>
          </cell>
          <cell r="D38">
            <v>5.0830679099999996</v>
          </cell>
          <cell r="E38">
            <v>4.80628045</v>
          </cell>
        </row>
        <row r="39">
          <cell r="B39" t="str">
            <v/>
          </cell>
          <cell r="C39" t="str">
            <v>II</v>
          </cell>
          <cell r="D39">
            <v>5.0084071899999998</v>
          </cell>
          <cell r="E39">
            <v>4.8907288800000002</v>
          </cell>
        </row>
        <row r="40">
          <cell r="B40" t="str">
            <v/>
          </cell>
          <cell r="C40" t="str">
            <v>III</v>
          </cell>
          <cell r="D40">
            <v>5.7094358500000002</v>
          </cell>
          <cell r="E40">
            <v>5.2435176800000001</v>
          </cell>
        </row>
        <row r="41">
          <cell r="B41" t="str">
            <v/>
          </cell>
          <cell r="C41" t="str">
            <v>IV</v>
          </cell>
          <cell r="D41">
            <v>4.89353149</v>
          </cell>
          <cell r="E41">
            <v>4.3843257500000004</v>
          </cell>
        </row>
        <row r="42">
          <cell r="B42" t="str">
            <v>2015</v>
          </cell>
          <cell r="C42" t="str">
            <v>I</v>
          </cell>
          <cell r="D42">
            <v>4.0437403099999996</v>
          </cell>
          <cell r="E42">
            <v>4.2335500100000001</v>
          </cell>
        </row>
        <row r="43">
          <cell r="B43" t="str">
            <v/>
          </cell>
          <cell r="C43" t="str">
            <v>II</v>
          </cell>
          <cell r="D43">
            <v>5.2756087599999999</v>
          </cell>
          <cell r="E43">
            <v>4.3471517300000002</v>
          </cell>
        </row>
        <row r="44">
          <cell r="B44" t="str">
            <v/>
          </cell>
          <cell r="C44" t="str">
            <v>III</v>
          </cell>
          <cell r="D44">
            <v>5.1913043999999999</v>
          </cell>
          <cell r="E44">
            <v>4.5980946300000003</v>
          </cell>
        </row>
        <row r="45">
          <cell r="B45" t="str">
            <v/>
          </cell>
          <cell r="C45" t="str">
            <v>IV</v>
          </cell>
          <cell r="D45">
            <v>4.2720879199999997</v>
          </cell>
          <cell r="E45">
            <v>4.1637965599999998</v>
          </cell>
        </row>
        <row r="46">
          <cell r="B46" t="str">
            <v>2016</v>
          </cell>
          <cell r="C46" t="str">
            <v>I</v>
          </cell>
          <cell r="D46">
            <v>4.1684980600000001</v>
          </cell>
          <cell r="E46">
            <v>4.04398079</v>
          </cell>
        </row>
        <row r="47">
          <cell r="B47" t="str">
            <v/>
          </cell>
          <cell r="C47" t="str">
            <v>II</v>
          </cell>
          <cell r="D47">
            <v>3.6796891700000001</v>
          </cell>
          <cell r="E47">
            <v>3.9334929199999999</v>
          </cell>
        </row>
        <row r="48">
          <cell r="B48" t="str">
            <v/>
          </cell>
          <cell r="C48" t="str">
            <v>III</v>
          </cell>
          <cell r="D48">
            <v>3.5014769499999998</v>
          </cell>
          <cell r="E48">
            <v>4.0269808999999999</v>
          </cell>
        </row>
        <row r="49">
          <cell r="B49" t="str">
            <v/>
          </cell>
          <cell r="C49" t="str">
            <v>IV</v>
          </cell>
          <cell r="D49">
            <v>3.3245582100000002</v>
          </cell>
          <cell r="E49">
            <v>3.5368429199999998</v>
          </cell>
        </row>
        <row r="50">
          <cell r="B50" t="str">
            <v>2017</v>
          </cell>
          <cell r="C50" t="str">
            <v>I</v>
          </cell>
          <cell r="D50">
            <v>2.7226908600000002</v>
          </cell>
          <cell r="E50">
            <v>3.3937530300000001</v>
          </cell>
        </row>
        <row r="51">
          <cell r="B51" t="str">
            <v/>
          </cell>
          <cell r="C51" t="str">
            <v>II</v>
          </cell>
          <cell r="D51">
            <v>2.5987560799999998</v>
          </cell>
          <cell r="E51">
            <v>3.4588899899999999</v>
          </cell>
        </row>
        <row r="52">
          <cell r="B52" t="str">
            <v/>
          </cell>
          <cell r="C52" t="str">
            <v>III</v>
          </cell>
          <cell r="D52">
            <v>3.16900804</v>
          </cell>
          <cell r="E52">
            <v>3.5520912600000001</v>
          </cell>
        </row>
        <row r="53">
          <cell r="B53" t="str">
            <v/>
          </cell>
          <cell r="C53" t="str">
            <v>IV</v>
          </cell>
          <cell r="D53">
            <v>2.93653896</v>
          </cell>
          <cell r="E53">
            <v>3.3471764799999999</v>
          </cell>
        </row>
        <row r="54">
          <cell r="B54" t="str">
            <v>2018</v>
          </cell>
          <cell r="C54" t="str">
            <v>I</v>
          </cell>
          <cell r="D54">
            <v>2.3479414300000001</v>
          </cell>
          <cell r="E54">
            <v>3.1394627800000001</v>
          </cell>
        </row>
        <row r="55">
          <cell r="B55" t="str">
            <v/>
          </cell>
          <cell r="C55" t="str">
            <v>II</v>
          </cell>
          <cell r="D55">
            <v>3.0411718300000001</v>
          </cell>
          <cell r="E55">
            <v>3.33940671</v>
          </cell>
        </row>
        <row r="56">
          <cell r="B56" t="str">
            <v/>
          </cell>
          <cell r="C56" t="str">
            <v>III</v>
          </cell>
          <cell r="D56">
            <v>3.0576378100000001</v>
          </cell>
          <cell r="E56">
            <v>3.4563963000000002</v>
          </cell>
        </row>
        <row r="57">
          <cell r="B57" t="str">
            <v/>
          </cell>
          <cell r="C57" t="str">
            <v>IV</v>
          </cell>
          <cell r="D57">
            <v>2.5498043199999998</v>
          </cell>
          <cell r="E57">
            <v>3.2639889100000001</v>
          </cell>
        </row>
        <row r="58">
          <cell r="B58" t="str">
            <v>2019</v>
          </cell>
          <cell r="C58" t="str">
            <v>I</v>
          </cell>
          <cell r="D58">
            <v>2.6216510199999998</v>
          </cell>
          <cell r="E58">
            <v>3.3659108899999999</v>
          </cell>
        </row>
        <row r="59">
          <cell r="B59" t="str">
            <v/>
          </cell>
          <cell r="C59" t="str">
            <v>II</v>
          </cell>
          <cell r="D59">
            <v>2.9753579499999998</v>
          </cell>
          <cell r="E59">
            <v>3.5372309400000002</v>
          </cell>
        </row>
        <row r="60">
          <cell r="B60" t="str">
            <v/>
          </cell>
          <cell r="C60" t="str">
            <v>III</v>
          </cell>
          <cell r="D60">
            <v>3.2149724800000001</v>
          </cell>
          <cell r="E60">
            <v>3.7448192499999999</v>
          </cell>
        </row>
        <row r="61">
          <cell r="B61" t="str">
            <v/>
          </cell>
          <cell r="C61" t="str">
            <v>IV</v>
          </cell>
          <cell r="D61">
            <v>3.1536607800000001</v>
          </cell>
          <cell r="E61">
            <v>3.3701578200000002</v>
          </cell>
        </row>
        <row r="62">
          <cell r="B62" t="str">
            <v>2020</v>
          </cell>
          <cell r="C62" t="str">
            <v>I</v>
          </cell>
          <cell r="D62">
            <v>2.9766620100000001</v>
          </cell>
          <cell r="E62">
            <v>3.4469150399999999</v>
          </cell>
        </row>
        <row r="63">
          <cell r="C63" t="str">
            <v>II</v>
          </cell>
          <cell r="E63">
            <v>4.8</v>
          </cell>
        </row>
        <row r="64">
          <cell r="C64" t="str">
            <v>III</v>
          </cell>
          <cell r="D64">
            <v>5.0067000000000004</v>
          </cell>
          <cell r="E64">
            <v>5.1496199999999996</v>
          </cell>
        </row>
      </sheetData>
      <sheetData sheetId="1">
        <row r="6">
          <cell r="D6" t="str">
            <v>Quintana Roo</v>
          </cell>
          <cell r="E6">
            <v>10.00184</v>
          </cell>
        </row>
        <row r="7">
          <cell r="D7" t="str">
            <v>Querétaro</v>
          </cell>
          <cell r="E7">
            <v>8.1688299999999998</v>
          </cell>
        </row>
        <row r="8">
          <cell r="D8" t="str">
            <v>Ciudad de México</v>
          </cell>
          <cell r="E8">
            <v>7.9827200000000005</v>
          </cell>
        </row>
        <row r="9">
          <cell r="D9" t="str">
            <v>Tabasco</v>
          </cell>
          <cell r="E9">
            <v>7.4495400000000007</v>
          </cell>
        </row>
        <row r="10">
          <cell r="D10" t="str">
            <v>Coahuila</v>
          </cell>
          <cell r="E10">
            <v>7.3017000000000003</v>
          </cell>
        </row>
        <row r="11">
          <cell r="D11" t="str">
            <v>Baja California Sur</v>
          </cell>
          <cell r="E11">
            <v>7.2548699999999995</v>
          </cell>
        </row>
        <row r="12">
          <cell r="D12" t="str">
            <v>Sonora</v>
          </cell>
          <cell r="E12">
            <v>6.7082100000000002</v>
          </cell>
        </row>
        <row r="13">
          <cell r="D13" t="str">
            <v>Estado de México</v>
          </cell>
          <cell r="E13">
            <v>6.6611600000000006</v>
          </cell>
        </row>
        <row r="14">
          <cell r="D14" t="str">
            <v>Guanajuato</v>
          </cell>
          <cell r="E14">
            <v>6.5331899999999994</v>
          </cell>
        </row>
        <row r="15">
          <cell r="D15" t="str">
            <v>Tlaxcala</v>
          </cell>
          <cell r="E15">
            <v>6.4178700000000006</v>
          </cell>
        </row>
        <row r="16">
          <cell r="D16" t="str">
            <v>Nuevo León</v>
          </cell>
          <cell r="E16">
            <v>5.49533</v>
          </cell>
        </row>
        <row r="17">
          <cell r="D17" t="str">
            <v>Sinaloa</v>
          </cell>
          <cell r="E17">
            <v>5.3064299999999998</v>
          </cell>
        </row>
        <row r="18">
          <cell r="D18" t="str">
            <v>Nayarit</v>
          </cell>
          <cell r="E18">
            <v>5.2249100000000004</v>
          </cell>
        </row>
        <row r="19">
          <cell r="D19" t="str">
            <v>Aguascalientes</v>
          </cell>
          <cell r="E19">
            <v>5.1996200000000004</v>
          </cell>
        </row>
        <row r="20">
          <cell r="D20" t="str">
            <v>Nacional</v>
          </cell>
          <cell r="E20">
            <v>5.1496199999999996</v>
          </cell>
        </row>
        <row r="21">
          <cell r="D21" t="str">
            <v>Jalisco</v>
          </cell>
          <cell r="E21">
            <v>5.0067000000000004</v>
          </cell>
        </row>
        <row r="22">
          <cell r="D22" t="str">
            <v>Durango</v>
          </cell>
          <cell r="E22">
            <v>4.7024999999999997</v>
          </cell>
        </row>
        <row r="23">
          <cell r="D23" t="str">
            <v>Puebla</v>
          </cell>
          <cell r="E23">
            <v>4.6861600000000001</v>
          </cell>
        </row>
        <row r="24">
          <cell r="D24" t="str">
            <v>Chihuahua</v>
          </cell>
          <cell r="E24">
            <v>4.6012200000000005</v>
          </cell>
        </row>
        <row r="25">
          <cell r="D25" t="str">
            <v>Colima</v>
          </cell>
          <cell r="E25">
            <v>4.0942999999999996</v>
          </cell>
        </row>
        <row r="26">
          <cell r="D26" t="str">
            <v>San Luis Potosí</v>
          </cell>
          <cell r="E26">
            <v>3.8765599999999996</v>
          </cell>
        </row>
        <row r="27">
          <cell r="D27" t="str">
            <v>Zacatecas</v>
          </cell>
          <cell r="E27">
            <v>3.8523700000000001</v>
          </cell>
        </row>
        <row r="28">
          <cell r="D28" t="str">
            <v>Campeche</v>
          </cell>
          <cell r="E28">
            <v>3.8329799999999996</v>
          </cell>
        </row>
        <row r="29">
          <cell r="D29" t="str">
            <v>Tamaulipas</v>
          </cell>
          <cell r="E29">
            <v>3.7545899999999999</v>
          </cell>
        </row>
        <row r="30">
          <cell r="D30" t="str">
            <v>Yucatán</v>
          </cell>
          <cell r="E30">
            <v>3.56</v>
          </cell>
        </row>
        <row r="31">
          <cell r="D31" t="str">
            <v>Chiapas</v>
          </cell>
          <cell r="E31">
            <v>3.4737400000000003</v>
          </cell>
        </row>
        <row r="32">
          <cell r="D32" t="str">
            <v>Hidalgo</v>
          </cell>
          <cell r="E32">
            <v>3.2920400000000001</v>
          </cell>
        </row>
        <row r="33">
          <cell r="D33" t="str">
            <v>Guerrero</v>
          </cell>
          <cell r="E33">
            <v>3.2759100000000001</v>
          </cell>
        </row>
        <row r="34">
          <cell r="D34" t="str">
            <v>Oaxaca</v>
          </cell>
          <cell r="E34">
            <v>3.0661999999999998</v>
          </cell>
        </row>
        <row r="35">
          <cell r="D35" t="str">
            <v>Veracruz</v>
          </cell>
          <cell r="E35">
            <v>2.8032600000000003</v>
          </cell>
        </row>
        <row r="36">
          <cell r="D36" t="str">
            <v>Morelos</v>
          </cell>
          <cell r="E36">
            <v>2.7599</v>
          </cell>
        </row>
        <row r="37">
          <cell r="D37" t="str">
            <v>Baja California</v>
          </cell>
          <cell r="E37">
            <v>2.7538300000000002</v>
          </cell>
        </row>
        <row r="38">
          <cell r="D38" t="str">
            <v>Michoacán</v>
          </cell>
          <cell r="E38">
            <v>2.49099</v>
          </cell>
        </row>
      </sheetData>
      <sheetData sheetId="2">
        <row r="6">
          <cell r="C6" t="str">
            <v>Guerrero</v>
          </cell>
          <cell r="D6">
            <v>78.478719999999996</v>
          </cell>
        </row>
        <row r="7">
          <cell r="C7" t="str">
            <v>Oaxaca</v>
          </cell>
          <cell r="D7">
            <v>76.644400000000005</v>
          </cell>
        </row>
        <row r="8">
          <cell r="C8" t="str">
            <v>Chiapas</v>
          </cell>
          <cell r="D8">
            <v>74.321479999999994</v>
          </cell>
        </row>
        <row r="9">
          <cell r="C9" t="str">
            <v>Hidalgo</v>
          </cell>
          <cell r="D9">
            <v>73.831469999999996</v>
          </cell>
        </row>
        <row r="10">
          <cell r="C10" t="str">
            <v>Puebla</v>
          </cell>
          <cell r="D10">
            <v>69.029609999999991</v>
          </cell>
        </row>
        <row r="11">
          <cell r="C11" t="str">
            <v>Tlaxcala</v>
          </cell>
          <cell r="D11">
            <v>68.517870000000002</v>
          </cell>
        </row>
        <row r="12">
          <cell r="C12" t="str">
            <v>Veracruz</v>
          </cell>
          <cell r="D12">
            <v>65.915130000000005</v>
          </cell>
        </row>
        <row r="13">
          <cell r="C13" t="str">
            <v>Michoacán</v>
          </cell>
          <cell r="D13">
            <v>65.037040000000005</v>
          </cell>
        </row>
        <row r="14">
          <cell r="C14" t="str">
            <v>Morelos</v>
          </cell>
          <cell r="D14">
            <v>64.946789999999993</v>
          </cell>
        </row>
        <row r="15">
          <cell r="C15" t="str">
            <v>Zacatecas</v>
          </cell>
          <cell r="D15">
            <v>63.03595</v>
          </cell>
        </row>
        <row r="16">
          <cell r="C16" t="str">
            <v>Tabasco</v>
          </cell>
          <cell r="D16">
            <v>62.203330000000001</v>
          </cell>
        </row>
        <row r="17">
          <cell r="C17" t="str">
            <v>Campeche</v>
          </cell>
          <cell r="D17">
            <v>56.898389999999999</v>
          </cell>
        </row>
        <row r="18">
          <cell r="C18" t="str">
            <v>Yucatán</v>
          </cell>
          <cell r="D18">
            <v>56.603590000000004</v>
          </cell>
        </row>
        <row r="19">
          <cell r="C19" t="str">
            <v>Guanajuato</v>
          </cell>
          <cell r="D19">
            <v>55.628679999999996</v>
          </cell>
        </row>
        <row r="20">
          <cell r="C20" t="str">
            <v>San Luis Potosí</v>
          </cell>
          <cell r="D20">
            <v>55.512229999999995</v>
          </cell>
        </row>
        <row r="21">
          <cell r="C21" t="str">
            <v>Nacional</v>
          </cell>
          <cell r="D21">
            <v>54.240719999999996</v>
          </cell>
        </row>
        <row r="22">
          <cell r="C22" t="str">
            <v>Estado de México</v>
          </cell>
          <cell r="D22">
            <v>52.871639999999999</v>
          </cell>
        </row>
        <row r="23">
          <cell r="C23" t="str">
            <v>Colima</v>
          </cell>
          <cell r="D23">
            <v>51.770479999999999</v>
          </cell>
        </row>
        <row r="24">
          <cell r="C24" t="str">
            <v>Nayarit</v>
          </cell>
          <cell r="D24">
            <v>51.659089999999999</v>
          </cell>
        </row>
        <row r="25">
          <cell r="C25" t="str">
            <v>Durango</v>
          </cell>
          <cell r="D25">
            <v>51.461570000000002</v>
          </cell>
        </row>
        <row r="26">
          <cell r="C26" t="str">
            <v>Quintana Roo</v>
          </cell>
          <cell r="D26">
            <v>48.03884</v>
          </cell>
        </row>
        <row r="27">
          <cell r="C27" t="str">
            <v>Jalisco</v>
          </cell>
          <cell r="D27">
            <v>47.235999999999997</v>
          </cell>
        </row>
        <row r="28">
          <cell r="C28" t="str">
            <v>Sinaloa</v>
          </cell>
          <cell r="D28">
            <v>45.886609999999997</v>
          </cell>
        </row>
        <row r="29">
          <cell r="C29" t="str">
            <v>Ciudad de México</v>
          </cell>
          <cell r="D29">
            <v>44.049399999999999</v>
          </cell>
        </row>
        <row r="30">
          <cell r="C30" t="str">
            <v>Querétaro</v>
          </cell>
          <cell r="D30">
            <v>43.024929999999998</v>
          </cell>
        </row>
        <row r="31">
          <cell r="C31" t="str">
            <v>Tamaulipas</v>
          </cell>
          <cell r="D31">
            <v>42.299439999999997</v>
          </cell>
        </row>
        <row r="32">
          <cell r="C32" t="str">
            <v>Sonora</v>
          </cell>
          <cell r="D32">
            <v>41.217230000000001</v>
          </cell>
        </row>
        <row r="33">
          <cell r="C33" t="str">
            <v>Aguascalientes</v>
          </cell>
          <cell r="D33">
            <v>39.878659999999996</v>
          </cell>
        </row>
        <row r="34">
          <cell r="C34" t="str">
            <v>Baja California Sur</v>
          </cell>
          <cell r="D34">
            <v>37.583660000000002</v>
          </cell>
        </row>
        <row r="35">
          <cell r="C35" t="str">
            <v>Baja California</v>
          </cell>
          <cell r="D35">
            <v>37.129289999999997</v>
          </cell>
        </row>
        <row r="36">
          <cell r="C36" t="str">
            <v>Coahuila</v>
          </cell>
          <cell r="D36">
            <v>36.944400000000002</v>
          </cell>
        </row>
        <row r="37">
          <cell r="C37" t="str">
            <v>Chihuahua</v>
          </cell>
          <cell r="D37">
            <v>36.601909999999997</v>
          </cell>
        </row>
        <row r="38">
          <cell r="C38" t="str">
            <v>Nuevo León</v>
          </cell>
          <cell r="D38">
            <v>35.376350000000002</v>
          </cell>
        </row>
      </sheetData>
      <sheetData sheetId="3">
        <row r="6">
          <cell r="G6" t="str">
            <v>PEA Ocupada</v>
          </cell>
          <cell r="H6">
            <v>3576.2280000000001</v>
          </cell>
        </row>
        <row r="7">
          <cell r="G7" t="str">
            <v>PEA Desocupada</v>
          </cell>
          <cell r="H7">
            <v>188.488</v>
          </cell>
        </row>
        <row r="8">
          <cell r="G8" t="str">
            <v>PNEA Disponible</v>
          </cell>
          <cell r="H8">
            <v>369.411</v>
          </cell>
        </row>
        <row r="9">
          <cell r="G9" t="str">
            <v>PNEA No disponible</v>
          </cell>
          <cell r="H9">
            <v>2237.768</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J Febrero 2020"/>
      <sheetName val="ICCJ Mayo 2020"/>
      <sheetName val="ICCJ Octubre 2020"/>
      <sheetName val="ICCJ Julio 2020"/>
      <sheetName val="ICCJ Junio 2020"/>
      <sheetName val="Cuadro"/>
      <sheetName val="Cuadro (2)"/>
      <sheetName val="Hoja1"/>
      <sheetName val="Gráfica 1"/>
      <sheetName val="Gráfica 2"/>
      <sheetName val="Gráfica 3"/>
      <sheetName val="Gráfica 4"/>
      <sheetName val="Gráfica 5"/>
      <sheetName val="Pregunta adicional 1"/>
      <sheetName val="Pregunta adicional 2"/>
      <sheetName val="Pregunta adicional 3"/>
      <sheetName val="Comparacion nacional"/>
    </sheetNames>
    <sheetDataSet>
      <sheetData sheetId="0" refreshError="1"/>
      <sheetData sheetId="1" refreshError="1"/>
      <sheetData sheetId="2" refreshError="1"/>
      <sheetData sheetId="3" refreshError="1"/>
      <sheetData sheetId="4" refreshError="1"/>
      <sheetData sheetId="5" refreshError="1"/>
      <sheetData sheetId="6">
        <row r="6">
          <cell r="C6" t="str">
            <v>Febrero</v>
          </cell>
          <cell r="D6" t="str">
            <v>Mayo</v>
          </cell>
          <cell r="E6" t="str">
            <v>Junio</v>
          </cell>
          <cell r="F6" t="str">
            <v>Julio</v>
          </cell>
          <cell r="G6" t="str">
            <v>Agosto</v>
          </cell>
          <cell r="H6" t="str">
            <v>Septiembre</v>
          </cell>
          <cell r="I6" t="str">
            <v>Octubre</v>
          </cell>
        </row>
        <row r="8">
          <cell r="C8">
            <v>41.838602329450907</v>
          </cell>
          <cell r="D8">
            <v>31.339434276206322</v>
          </cell>
          <cell r="E8">
            <v>35.235715067593461</v>
          </cell>
          <cell r="F8">
            <v>32.712146422628948</v>
          </cell>
          <cell r="G8">
            <v>33.68552412645591</v>
          </cell>
          <cell r="H8">
            <v>33.815609090054785</v>
          </cell>
          <cell r="I8">
            <v>32.251655629139073</v>
          </cell>
        </row>
        <row r="9">
          <cell r="C9">
            <v>40.557404326123127</v>
          </cell>
          <cell r="D9">
            <v>27.662229617304494</v>
          </cell>
          <cell r="E9">
            <v>30.504966887417218</v>
          </cell>
          <cell r="F9">
            <v>28.868552412645592</v>
          </cell>
          <cell r="G9">
            <v>29.118136439267886</v>
          </cell>
          <cell r="H9">
            <v>30.897009966777407</v>
          </cell>
          <cell r="I9">
            <v>31.125827814569536</v>
          </cell>
        </row>
        <row r="10">
          <cell r="C10">
            <v>48.211314475873543</v>
          </cell>
          <cell r="D10">
            <v>46.880199667221298</v>
          </cell>
          <cell r="E10">
            <v>50.703642384105962</v>
          </cell>
          <cell r="F10">
            <v>49.667221297836939</v>
          </cell>
          <cell r="G10">
            <v>53.078202995008319</v>
          </cell>
          <cell r="H10">
            <v>50.166112956810629</v>
          </cell>
          <cell r="I10">
            <v>47.226821192052981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AI2" t="str">
            <v>Jalisco: Cartera en prórroga</v>
          </cell>
          <cell r="AJ2" t="str">
            <v>Jalisco: Cartera vencida</v>
          </cell>
          <cell r="AM2" t="str">
            <v>Nacional: Cartera en prórroga</v>
          </cell>
          <cell r="AN2" t="str">
            <v>Nacional: Cartera vencida</v>
          </cell>
        </row>
        <row r="3">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sheetData>
      <sheetData sheetId="1" refreshError="1"/>
      <sheetData sheetId="2" refreshError="1"/>
      <sheetData sheetId="3">
        <row r="6">
          <cell r="A6" t="str">
            <v>San Luis Potosí</v>
          </cell>
          <cell r="B6">
            <v>7.1740019076168421E-2</v>
          </cell>
        </row>
        <row r="7">
          <cell r="A7" t="str">
            <v>Zacatecas</v>
          </cell>
          <cell r="B7">
            <v>7.5609130546293923E-2</v>
          </cell>
        </row>
        <row r="8">
          <cell r="A8" t="str">
            <v>Aguascalientes</v>
          </cell>
          <cell r="B8">
            <v>8.0748729628601773E-2</v>
          </cell>
        </row>
        <row r="9">
          <cell r="A9" t="str">
            <v>Querétaro</v>
          </cell>
          <cell r="B9">
            <v>8.5740631454706409E-2</v>
          </cell>
        </row>
        <row r="10">
          <cell r="A10" t="str">
            <v>Guanajuato</v>
          </cell>
          <cell r="B10">
            <v>9.6892739020761454E-2</v>
          </cell>
        </row>
        <row r="11">
          <cell r="A11" t="str">
            <v>Jalisco</v>
          </cell>
          <cell r="B11">
            <v>9.6940583961605625E-2</v>
          </cell>
        </row>
        <row r="12">
          <cell r="A12" t="str">
            <v>Nayarit</v>
          </cell>
          <cell r="B12">
            <v>9.9756742464304604E-2</v>
          </cell>
        </row>
        <row r="13">
          <cell r="A13" t="str">
            <v>Michoacán</v>
          </cell>
          <cell r="B13">
            <v>0.10212988041355853</v>
          </cell>
        </row>
        <row r="14">
          <cell r="A14" t="str">
            <v>Puebla</v>
          </cell>
          <cell r="B14">
            <v>0.1054403170026772</v>
          </cell>
        </row>
        <row r="15">
          <cell r="A15" t="str">
            <v>Colima</v>
          </cell>
          <cell r="B15">
            <v>0.10803134886396319</v>
          </cell>
        </row>
        <row r="16">
          <cell r="A16" t="str">
            <v>Hidalgo</v>
          </cell>
          <cell r="B16">
            <v>0.10916818825811242</v>
          </cell>
        </row>
        <row r="17">
          <cell r="A17" t="str">
            <v>Nuevo León</v>
          </cell>
          <cell r="B17">
            <v>0.10928871562006548</v>
          </cell>
        </row>
        <row r="18">
          <cell r="A18" t="str">
            <v>Chiapas</v>
          </cell>
          <cell r="B18">
            <v>0.11054732825928766</v>
          </cell>
        </row>
        <row r="19">
          <cell r="A19" t="str">
            <v>Quintana Roo</v>
          </cell>
          <cell r="B19">
            <v>0.11132037567173923</v>
          </cell>
        </row>
        <row r="20">
          <cell r="A20" t="str">
            <v>Chihuahua</v>
          </cell>
          <cell r="B20">
            <v>0.11380446876552626</v>
          </cell>
        </row>
        <row r="21">
          <cell r="A21" t="str">
            <v>Yucatán</v>
          </cell>
          <cell r="B21">
            <v>0.11482607687797429</v>
          </cell>
        </row>
        <row r="22">
          <cell r="A22" t="str">
            <v>Baja California Sur</v>
          </cell>
          <cell r="B22">
            <v>0.1171674993164815</v>
          </cell>
        </row>
        <row r="23">
          <cell r="A23" t="str">
            <v>Nacional</v>
          </cell>
          <cell r="B23">
            <v>0.11729624609582179</v>
          </cell>
        </row>
        <row r="24">
          <cell r="A24" t="str">
            <v>Tlaxcala</v>
          </cell>
          <cell r="B24">
            <v>0.12121429854499731</v>
          </cell>
        </row>
        <row r="25">
          <cell r="A25" t="str">
            <v>Sinaloa</v>
          </cell>
          <cell r="B25">
            <v>0.12140254647861785</v>
          </cell>
        </row>
        <row r="26">
          <cell r="A26" t="str">
            <v>Morelos</v>
          </cell>
          <cell r="B26">
            <v>0.12167379977670265</v>
          </cell>
        </row>
        <row r="27">
          <cell r="A27" t="str">
            <v>Coahuila</v>
          </cell>
          <cell r="B27">
            <v>0.12211366278156514</v>
          </cell>
        </row>
        <row r="28">
          <cell r="A28" t="str">
            <v>Campeche</v>
          </cell>
          <cell r="B28">
            <v>0.1237532032328011</v>
          </cell>
        </row>
        <row r="29">
          <cell r="A29" t="str">
            <v>Durango</v>
          </cell>
          <cell r="B29">
            <v>0.12465755063465289</v>
          </cell>
        </row>
        <row r="30">
          <cell r="A30" t="str">
            <v>Oaxaca</v>
          </cell>
          <cell r="B30">
            <v>0.12765866575553089</v>
          </cell>
        </row>
        <row r="31">
          <cell r="A31" t="str">
            <v>Baja California</v>
          </cell>
          <cell r="B31">
            <v>0.12778272835524293</v>
          </cell>
        </row>
        <row r="32">
          <cell r="A32" t="str">
            <v>México</v>
          </cell>
          <cell r="B32">
            <v>0.13224307528610077</v>
          </cell>
        </row>
        <row r="33">
          <cell r="A33" t="str">
            <v>Ciudad de México</v>
          </cell>
          <cell r="B33">
            <v>0.13706882692342046</v>
          </cell>
        </row>
        <row r="34">
          <cell r="A34" t="str">
            <v>Guerrero</v>
          </cell>
          <cell r="B34">
            <v>0.13974419706300331</v>
          </cell>
        </row>
        <row r="35">
          <cell r="A35" t="str">
            <v>Veracruz</v>
          </cell>
          <cell r="B35">
            <v>0.14238139276353304</v>
          </cell>
        </row>
        <row r="36">
          <cell r="A36" t="str">
            <v>Tamaulipas</v>
          </cell>
          <cell r="B36">
            <v>0.15172345122868219</v>
          </cell>
        </row>
        <row r="37">
          <cell r="A37" t="str">
            <v>Sonora</v>
          </cell>
          <cell r="B37">
            <v>0.15885932347886492</v>
          </cell>
        </row>
        <row r="38">
          <cell r="A38" t="str">
            <v>Tabasco</v>
          </cell>
          <cell r="B38">
            <v>0.18534092144850836</v>
          </cell>
        </row>
      </sheetData>
      <sheetData sheetId="4" refreshError="1"/>
      <sheetData sheetId="5">
        <row r="6">
          <cell r="A6" t="str">
            <v>San Luis Potosí</v>
          </cell>
          <cell r="B6">
            <v>9.7361858586241523E-2</v>
          </cell>
        </row>
        <row r="7">
          <cell r="A7" t="str">
            <v>Zacatecas</v>
          </cell>
          <cell r="B7">
            <v>0.10182010363517897</v>
          </cell>
        </row>
        <row r="8">
          <cell r="A8" t="str">
            <v>Aguascalientes</v>
          </cell>
          <cell r="B8">
            <v>0.10431702322927018</v>
          </cell>
        </row>
        <row r="9">
          <cell r="A9" t="str">
            <v>Querétaro</v>
          </cell>
          <cell r="B9">
            <v>0.1180397702818209</v>
          </cell>
        </row>
        <row r="10">
          <cell r="A10" t="str">
            <v>Guanajuato</v>
          </cell>
          <cell r="B10">
            <v>0.12499357517896423</v>
          </cell>
        </row>
        <row r="11">
          <cell r="A11" t="str">
            <v>Jalisco</v>
          </cell>
          <cell r="B11">
            <v>0.12837884802016086</v>
          </cell>
        </row>
        <row r="12">
          <cell r="A12" t="str">
            <v>Nayarit</v>
          </cell>
          <cell r="B12">
            <v>0.13387931474174725</v>
          </cell>
        </row>
        <row r="13">
          <cell r="A13" t="str">
            <v>Michoacán</v>
          </cell>
          <cell r="B13">
            <v>0.13840870228566546</v>
          </cell>
        </row>
        <row r="14">
          <cell r="A14" t="str">
            <v>Nuevo León</v>
          </cell>
          <cell r="B14">
            <v>0.1386288500218876</v>
          </cell>
        </row>
        <row r="15">
          <cell r="A15" t="str">
            <v>Chihuahua</v>
          </cell>
          <cell r="B15">
            <v>0.14282296708883538</v>
          </cell>
        </row>
        <row r="16">
          <cell r="A16" t="str">
            <v>Colima</v>
          </cell>
          <cell r="B16">
            <v>0.14375823192665821</v>
          </cell>
        </row>
        <row r="17">
          <cell r="A17" t="str">
            <v>Chiapas</v>
          </cell>
          <cell r="B17">
            <v>0.14418438918586038</v>
          </cell>
        </row>
        <row r="18">
          <cell r="A18" t="str">
            <v>Hidalgo</v>
          </cell>
          <cell r="B18">
            <v>0.14510238061271163</v>
          </cell>
        </row>
        <row r="19">
          <cell r="A19" t="str">
            <v>Quintana Roo</v>
          </cell>
          <cell r="B19">
            <v>0.14514132597328441</v>
          </cell>
        </row>
        <row r="20">
          <cell r="A20" t="str">
            <v>Puebla</v>
          </cell>
          <cell r="B20">
            <v>0.14516901723219447</v>
          </cell>
        </row>
        <row r="21">
          <cell r="A21" t="str">
            <v>Yucatán</v>
          </cell>
          <cell r="B21">
            <v>0.15117958980912163</v>
          </cell>
        </row>
        <row r="22">
          <cell r="A22" t="str">
            <v>Coahuila</v>
          </cell>
          <cell r="B22">
            <v>0.15123079818630122</v>
          </cell>
        </row>
        <row r="23">
          <cell r="A23" t="str">
            <v>Nacional</v>
          </cell>
          <cell r="B23">
            <v>0.15418725384274212</v>
          </cell>
        </row>
        <row r="24">
          <cell r="A24" t="str">
            <v>Durango</v>
          </cell>
          <cell r="B24">
            <v>0.15483411097644778</v>
          </cell>
        </row>
        <row r="25">
          <cell r="A25" t="str">
            <v>Baja California Sur</v>
          </cell>
          <cell r="B25">
            <v>0.15819776719671211</v>
          </cell>
        </row>
        <row r="26">
          <cell r="A26" t="str">
            <v>Sinaloa</v>
          </cell>
          <cell r="B26">
            <v>0.15955228698260487</v>
          </cell>
        </row>
        <row r="27">
          <cell r="A27" t="str">
            <v>Baja California</v>
          </cell>
          <cell r="B27">
            <v>0.16035848044339149</v>
          </cell>
        </row>
        <row r="28">
          <cell r="A28" t="str">
            <v>Tlaxcala</v>
          </cell>
          <cell r="B28">
            <v>0.16397601045910995</v>
          </cell>
        </row>
        <row r="29">
          <cell r="A29" t="str">
            <v>Campeche</v>
          </cell>
          <cell r="B29">
            <v>0.17456039124542211</v>
          </cell>
        </row>
        <row r="30">
          <cell r="A30" t="str">
            <v>México</v>
          </cell>
          <cell r="B30">
            <v>0.17776693925765408</v>
          </cell>
        </row>
        <row r="31">
          <cell r="A31" t="str">
            <v>Morelos</v>
          </cell>
          <cell r="B31">
            <v>0.17848041742001602</v>
          </cell>
        </row>
        <row r="32">
          <cell r="A32" t="str">
            <v>Oaxaca</v>
          </cell>
          <cell r="B32">
            <v>0.18160286143669091</v>
          </cell>
        </row>
        <row r="33">
          <cell r="A33" t="str">
            <v>Veracruz</v>
          </cell>
          <cell r="B33">
            <v>0.18829673294547622</v>
          </cell>
        </row>
        <row r="34">
          <cell r="A34" t="str">
            <v>Tamaulipas</v>
          </cell>
          <cell r="B34">
            <v>0.18996468652279722</v>
          </cell>
        </row>
        <row r="35">
          <cell r="A35" t="str">
            <v>Sonora</v>
          </cell>
          <cell r="B35">
            <v>0.19986034274038</v>
          </cell>
        </row>
        <row r="36">
          <cell r="A36" t="str">
            <v>Ciudad de México</v>
          </cell>
          <cell r="B36">
            <v>0.20158713986425508</v>
          </cell>
        </row>
        <row r="37">
          <cell r="A37" t="str">
            <v>Guerrero</v>
          </cell>
          <cell r="B37">
            <v>0.2055324325096364</v>
          </cell>
        </row>
        <row r="38">
          <cell r="A38" t="str">
            <v>Tabasco</v>
          </cell>
          <cell r="B38">
            <v>0.24465086758176494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 Acum Año Hist"/>
      <sheetName val="Rank Var Dem x EF"/>
      <sheetName val="Modalidad x Org"/>
      <sheetName val="F37cv"/>
    </sheetNames>
    <sheetDataSet>
      <sheetData sheetId="0">
        <row r="5">
          <cell r="B5" t="str">
            <v>Financiamientos</v>
          </cell>
          <cell r="C5" t="str">
            <v>Variación</v>
          </cell>
        </row>
        <row r="6">
          <cell r="A6">
            <v>2013</v>
          </cell>
          <cell r="B6">
            <v>48777</v>
          </cell>
        </row>
        <row r="7">
          <cell r="A7">
            <v>2014</v>
          </cell>
          <cell r="B7">
            <v>49791</v>
          </cell>
          <cell r="C7">
            <v>2.0788486376775994E-2</v>
          </cell>
        </row>
        <row r="8">
          <cell r="A8">
            <v>2015</v>
          </cell>
          <cell r="B8">
            <v>57444</v>
          </cell>
          <cell r="C8">
            <v>0.15370247635114787</v>
          </cell>
        </row>
        <row r="9">
          <cell r="A9">
            <v>2016</v>
          </cell>
          <cell r="B9">
            <v>51091</v>
          </cell>
          <cell r="C9">
            <v>-0.11059466610960245</v>
          </cell>
        </row>
        <row r="10">
          <cell r="A10">
            <v>2017</v>
          </cell>
          <cell r="B10">
            <v>45917</v>
          </cell>
          <cell r="C10">
            <v>-0.10127028243721992</v>
          </cell>
        </row>
        <row r="11">
          <cell r="A11">
            <v>2018</v>
          </cell>
          <cell r="B11">
            <v>40794</v>
          </cell>
          <cell r="C11">
            <v>-0.11157087788836384</v>
          </cell>
        </row>
        <row r="12">
          <cell r="A12">
            <v>2019</v>
          </cell>
          <cell r="B12">
            <v>29661</v>
          </cell>
          <cell r="C12">
            <v>-0.2729077805559641</v>
          </cell>
        </row>
        <row r="13">
          <cell r="A13">
            <v>2020</v>
          </cell>
          <cell r="B13">
            <v>29897</v>
          </cell>
          <cell r="C13">
            <v>7.9565759751862863E-3</v>
          </cell>
        </row>
      </sheetData>
      <sheetData sheetId="1">
        <row r="5">
          <cell r="G5" t="str">
            <v>Campeche</v>
          </cell>
          <cell r="H5">
            <v>-0.34897653519720417</v>
          </cell>
        </row>
        <row r="6">
          <cell r="G6" t="str">
            <v>Tabasco</v>
          </cell>
          <cell r="H6">
            <v>-0.28181818181818186</v>
          </cell>
        </row>
        <row r="7">
          <cell r="G7" t="str">
            <v>Quintana Roo</v>
          </cell>
          <cell r="H7">
            <v>-0.2655257906512668</v>
          </cell>
        </row>
        <row r="8">
          <cell r="G8" t="str">
            <v>Guerrero</v>
          </cell>
          <cell r="H8">
            <v>-0.2396931927133269</v>
          </cell>
        </row>
        <row r="9">
          <cell r="G9" t="str">
            <v>Zacatecas</v>
          </cell>
          <cell r="H9">
            <v>-0.21168322794339056</v>
          </cell>
        </row>
        <row r="10">
          <cell r="G10" t="str">
            <v>Sonora</v>
          </cell>
          <cell r="H10">
            <v>-0.20969155973539488</v>
          </cell>
        </row>
        <row r="11">
          <cell r="G11" t="str">
            <v>Chihuahua</v>
          </cell>
          <cell r="H11">
            <v>-0.19065439465965406</v>
          </cell>
        </row>
        <row r="12">
          <cell r="G12" t="str">
            <v>Yucatán</v>
          </cell>
          <cell r="H12">
            <v>-0.18228836816550564</v>
          </cell>
        </row>
        <row r="13">
          <cell r="G13" t="str">
            <v>Baja California</v>
          </cell>
          <cell r="H13">
            <v>-0.15686147045439769</v>
          </cell>
        </row>
        <row r="14">
          <cell r="G14" t="str">
            <v>Baja California Sur</v>
          </cell>
          <cell r="H14">
            <v>-0.14657079646017701</v>
          </cell>
        </row>
        <row r="15">
          <cell r="G15" t="str">
            <v>Colima</v>
          </cell>
          <cell r="H15">
            <v>-0.13756983240223464</v>
          </cell>
        </row>
        <row r="16">
          <cell r="G16" t="str">
            <v>Nuevo León</v>
          </cell>
          <cell r="H16">
            <v>-0.13178258545767207</v>
          </cell>
        </row>
        <row r="17">
          <cell r="G17" t="str">
            <v>Michoacán</v>
          </cell>
          <cell r="H17">
            <v>-0.12345229424617621</v>
          </cell>
        </row>
        <row r="18">
          <cell r="G18" t="str">
            <v>Hidalgo</v>
          </cell>
          <cell r="H18">
            <v>-0.12179422709443832</v>
          </cell>
        </row>
        <row r="19">
          <cell r="G19" t="str">
            <v>Oaxaca</v>
          </cell>
          <cell r="H19">
            <v>-0.12137077582103761</v>
          </cell>
        </row>
        <row r="20">
          <cell r="G20" t="str">
            <v>Veracruz</v>
          </cell>
          <cell r="H20">
            <v>-0.11082474226804129</v>
          </cell>
        </row>
        <row r="21">
          <cell r="G21" t="str">
            <v>Estado de México</v>
          </cell>
          <cell r="H21">
            <v>-9.4916730162185714E-2</v>
          </cell>
        </row>
        <row r="22">
          <cell r="G22" t="str">
            <v>Nacional</v>
          </cell>
          <cell r="H22">
            <v>-8.9284905031656092E-2</v>
          </cell>
        </row>
        <row r="23">
          <cell r="G23" t="str">
            <v>Puebla</v>
          </cell>
          <cell r="H23">
            <v>-7.3713366690493221E-2</v>
          </cell>
        </row>
        <row r="24">
          <cell r="G24" t="str">
            <v>Durango</v>
          </cell>
          <cell r="H24">
            <v>-6.8731237162268921E-2</v>
          </cell>
        </row>
        <row r="25">
          <cell r="G25" t="str">
            <v>Coahuila</v>
          </cell>
          <cell r="H25">
            <v>-6.0336035213913841E-2</v>
          </cell>
        </row>
        <row r="26">
          <cell r="G26" t="str">
            <v>Morelos</v>
          </cell>
          <cell r="H26">
            <v>-5.9412004899959125E-2</v>
          </cell>
        </row>
        <row r="27">
          <cell r="G27" t="str">
            <v>Nayarit</v>
          </cell>
          <cell r="H27">
            <v>-5.8690744920993243E-2</v>
          </cell>
        </row>
        <row r="28">
          <cell r="G28" t="str">
            <v>Sinaloa</v>
          </cell>
          <cell r="H28">
            <v>-5.7410108984810804E-2</v>
          </cell>
        </row>
        <row r="29">
          <cell r="G29" t="str">
            <v>Tamaulipas</v>
          </cell>
          <cell r="H29">
            <v>-5.660496957403649E-2</v>
          </cell>
        </row>
        <row r="30">
          <cell r="G30" t="str">
            <v>Querétaro</v>
          </cell>
          <cell r="H30">
            <v>-3.9548907510376652E-2</v>
          </cell>
        </row>
        <row r="31">
          <cell r="G31" t="str">
            <v>Aguascalientes</v>
          </cell>
          <cell r="H31">
            <v>-3.4868952776815565E-2</v>
          </cell>
        </row>
        <row r="32">
          <cell r="G32" t="str">
            <v>Tlaxcala</v>
          </cell>
          <cell r="H32">
            <v>-3.2241813602015168E-2</v>
          </cell>
        </row>
        <row r="33">
          <cell r="G33" t="str">
            <v>San Luis Potosí</v>
          </cell>
          <cell r="H33">
            <v>-1.1010362694300557E-2</v>
          </cell>
        </row>
        <row r="34">
          <cell r="G34" t="str">
            <v>Chiapas</v>
          </cell>
          <cell r="H34">
            <v>-5.5891942244993276E-3</v>
          </cell>
        </row>
        <row r="35">
          <cell r="G35" t="str">
            <v>Jalisco</v>
          </cell>
          <cell r="H35">
            <v>7.9565759751862863E-3</v>
          </cell>
        </row>
        <row r="36">
          <cell r="G36" t="str">
            <v>Guanajuato</v>
          </cell>
          <cell r="H36">
            <v>4.5752705805182092E-2</v>
          </cell>
        </row>
        <row r="37">
          <cell r="G37" t="str">
            <v>Ciudad de México</v>
          </cell>
          <cell r="H37">
            <v>0.17297964945300559</v>
          </cell>
        </row>
      </sheetData>
      <sheetData sheetId="2">
        <row r="5">
          <cell r="B5" t="str">
            <v>Cofinanciamientos y subsidios</v>
          </cell>
          <cell r="C5" t="str">
            <v>Crédito individual</v>
          </cell>
        </row>
        <row r="6">
          <cell r="A6" t="str">
            <v>INFONAVIT</v>
          </cell>
          <cell r="C6">
            <v>16166</v>
          </cell>
          <cell r="E6">
            <v>0.68329177057356605</v>
          </cell>
        </row>
        <row r="7">
          <cell r="A7" t="str">
            <v>BANCA (CNBV)</v>
          </cell>
          <cell r="C7">
            <v>5936</v>
          </cell>
          <cell r="E7">
            <v>0.25089817828310579</v>
          </cell>
        </row>
        <row r="8">
          <cell r="A8" t="str">
            <v>FOVISSSTE</v>
          </cell>
          <cell r="C8">
            <v>819</v>
          </cell>
          <cell r="E8">
            <v>3.46168477112304E-2</v>
          </cell>
        </row>
        <row r="9">
          <cell r="A9" t="str">
            <v>Otros</v>
          </cell>
          <cell r="C9">
            <v>738</v>
          </cell>
          <cell r="E9">
            <v>3.1193203432097721E-2</v>
          </cell>
        </row>
        <row r="10">
          <cell r="A10" t="str">
            <v>Cofinanciamientos y subsidios</v>
          </cell>
          <cell r="B10">
            <v>6238</v>
          </cell>
          <cell r="D10">
            <v>0.20864969729404287</v>
          </cell>
        </row>
      </sheetData>
      <sheetData sheetId="3">
        <row r="6">
          <cell r="C6" t="str">
            <v>INFONAVIT</v>
          </cell>
          <cell r="D6" t="str">
            <v>BANCA (CNBV)</v>
          </cell>
          <cell r="E6" t="str">
            <v>FOVISSSTE</v>
          </cell>
          <cell r="F6" t="str">
            <v>Otro</v>
          </cell>
        </row>
        <row r="7">
          <cell r="B7" t="str">
            <v>Económica</v>
          </cell>
          <cell r="C7">
            <v>2.5343917952763671E-2</v>
          </cell>
          <cell r="D7">
            <v>5.6717922863624903E-3</v>
          </cell>
          <cell r="E7">
            <v>0</v>
          </cell>
          <cell r="F7">
            <v>1.3550135501355014E-3</v>
          </cell>
        </row>
        <row r="8">
          <cell r="B8" t="str">
            <v>Popular</v>
          </cell>
          <cell r="C8">
            <v>0.52162122183324289</v>
          </cell>
          <cell r="D8">
            <v>2.9493319889084952E-2</v>
          </cell>
          <cell r="E8">
            <v>8.4745762711864403E-2</v>
          </cell>
          <cell r="F8">
            <v>6.5040650406504072E-2</v>
          </cell>
        </row>
        <row r="9">
          <cell r="B9" t="str">
            <v>Tradicional</v>
          </cell>
          <cell r="C9">
            <v>0.2676889699718949</v>
          </cell>
          <cell r="D9">
            <v>0.14557600201663726</v>
          </cell>
          <cell r="E9">
            <v>0.3559322033898305</v>
          </cell>
          <cell r="F9">
            <v>0.28048780487804881</v>
          </cell>
        </row>
        <row r="10">
          <cell r="B10" t="str">
            <v>Media</v>
          </cell>
          <cell r="C10">
            <v>0.14072284404122085</v>
          </cell>
          <cell r="D10">
            <v>0.41152004033274514</v>
          </cell>
          <cell r="E10">
            <v>0.4989406779661017</v>
          </cell>
          <cell r="F10">
            <v>0.45121951219512196</v>
          </cell>
        </row>
        <row r="11">
          <cell r="B11" t="str">
            <v>Residencial</v>
          </cell>
          <cell r="C11">
            <v>3.9741630097135251E-2</v>
          </cell>
          <cell r="D11">
            <v>0.28384169397529618</v>
          </cell>
          <cell r="E11">
            <v>5.5084745762711863E-2</v>
          </cell>
          <cell r="F11">
            <v>0.13956639566395665</v>
          </cell>
        </row>
        <row r="12">
          <cell r="B12" t="str">
            <v>Residencial plus</v>
          </cell>
          <cell r="C12">
            <v>4.8814161037424187E-3</v>
          </cell>
          <cell r="D12">
            <v>0.12389715149987396</v>
          </cell>
          <cell r="E12">
            <v>5.2966101694915252E-3</v>
          </cell>
          <cell r="F12">
            <v>6.2330623306233061E-2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37cv"/>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5.bin"/></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56.bin"/><Relationship Id="rId1" Type="http://schemas.openxmlformats.org/officeDocument/2006/relationships/hyperlink" Target="https://www.inegi.org.mx/programas/sacrificioganado/default.html" TargetMode="Externa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57.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58.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59.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0.bin"/></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1.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62.bin"/></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iieg.gob.mx/ns/?page_id=11967"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iieg.gob.mx/ns/?page_id=11967"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168"/>
  <sheetViews>
    <sheetView tabSelected="1" workbookViewId="0">
      <selection activeCell="I7" sqref="I7"/>
    </sheetView>
  </sheetViews>
  <sheetFormatPr baseColWidth="10" defaultRowHeight="12.75" x14ac:dyDescent="0.2"/>
  <cols>
    <col min="1" max="1" width="15.7109375" style="13" customWidth="1"/>
    <col min="2" max="2" width="75.7109375" style="13" customWidth="1"/>
    <col min="3" max="16384" width="11.42578125" style="13"/>
  </cols>
  <sheetData>
    <row r="1" spans="1:2" ht="15" x14ac:dyDescent="0.25">
      <c r="A1" s="398" t="s">
        <v>550</v>
      </c>
    </row>
    <row r="2" spans="1:2" x14ac:dyDescent="0.2">
      <c r="A2" s="39" t="s">
        <v>1549</v>
      </c>
    </row>
    <row r="4" spans="1:2" ht="14.25" x14ac:dyDescent="0.2">
      <c r="A4" s="399" t="s">
        <v>551</v>
      </c>
      <c r="B4" s="399" t="s">
        <v>552</v>
      </c>
    </row>
    <row r="5" spans="1:2" ht="15" x14ac:dyDescent="0.25">
      <c r="A5" s="40" t="s">
        <v>553</v>
      </c>
      <c r="B5" s="401" t="s">
        <v>1509</v>
      </c>
    </row>
    <row r="6" spans="1:2" ht="15" x14ac:dyDescent="0.25">
      <c r="A6" s="40" t="s">
        <v>554</v>
      </c>
      <c r="B6" s="401" t="s">
        <v>1510</v>
      </c>
    </row>
    <row r="7" spans="1:2" ht="15" x14ac:dyDescent="0.25">
      <c r="A7" s="40" t="s">
        <v>555</v>
      </c>
      <c r="B7" s="401" t="s">
        <v>1511</v>
      </c>
    </row>
    <row r="8" spans="1:2" ht="15" x14ac:dyDescent="0.25">
      <c r="A8" s="40" t="s">
        <v>556</v>
      </c>
      <c r="B8" s="401" t="s">
        <v>1512</v>
      </c>
    </row>
    <row r="9" spans="1:2" ht="15" x14ac:dyDescent="0.25">
      <c r="A9" s="40" t="s">
        <v>557</v>
      </c>
      <c r="B9" s="401" t="s">
        <v>1513</v>
      </c>
    </row>
    <row r="10" spans="1:2" ht="15" x14ac:dyDescent="0.25">
      <c r="A10" s="40" t="s">
        <v>558</v>
      </c>
      <c r="B10" s="401" t="s">
        <v>1514</v>
      </c>
    </row>
    <row r="11" spans="1:2" ht="15" x14ac:dyDescent="0.25">
      <c r="A11" s="40" t="s">
        <v>559</v>
      </c>
      <c r="B11" s="401" t="s">
        <v>1515</v>
      </c>
    </row>
    <row r="12" spans="1:2" ht="15" x14ac:dyDescent="0.25">
      <c r="A12" s="40" t="s">
        <v>560</v>
      </c>
      <c r="B12" s="401" t="s">
        <v>1516</v>
      </c>
    </row>
    <row r="13" spans="1:2" ht="15" x14ac:dyDescent="0.25">
      <c r="A13" s="40" t="s">
        <v>561</v>
      </c>
      <c r="B13" s="401" t="s">
        <v>1517</v>
      </c>
    </row>
    <row r="14" spans="1:2" ht="15" x14ac:dyDescent="0.25">
      <c r="A14" s="40" t="s">
        <v>562</v>
      </c>
      <c r="B14" s="401" t="s">
        <v>1518</v>
      </c>
    </row>
    <row r="15" spans="1:2" ht="15" x14ac:dyDescent="0.25">
      <c r="A15" s="40" t="s">
        <v>563</v>
      </c>
      <c r="B15" s="401" t="s">
        <v>1519</v>
      </c>
    </row>
    <row r="16" spans="1:2" ht="15" x14ac:dyDescent="0.25">
      <c r="A16" s="40" t="s">
        <v>564</v>
      </c>
      <c r="B16" s="401" t="s">
        <v>1520</v>
      </c>
    </row>
    <row r="17" spans="1:2" ht="15" x14ac:dyDescent="0.25">
      <c r="A17" s="40" t="s">
        <v>565</v>
      </c>
      <c r="B17" s="401" t="s">
        <v>1521</v>
      </c>
    </row>
    <row r="18" spans="1:2" ht="15" x14ac:dyDescent="0.25">
      <c r="A18" s="40" t="s">
        <v>566</v>
      </c>
      <c r="B18" s="401" t="s">
        <v>1522</v>
      </c>
    </row>
    <row r="19" spans="1:2" ht="15" x14ac:dyDescent="0.25">
      <c r="A19" s="40" t="s">
        <v>567</v>
      </c>
      <c r="B19" s="401" t="s">
        <v>1523</v>
      </c>
    </row>
    <row r="20" spans="1:2" ht="15" x14ac:dyDescent="0.25">
      <c r="A20" s="40" t="s">
        <v>568</v>
      </c>
      <c r="B20" s="401" t="s">
        <v>1524</v>
      </c>
    </row>
    <row r="21" spans="1:2" ht="15" x14ac:dyDescent="0.25">
      <c r="A21" s="40" t="s">
        <v>569</v>
      </c>
      <c r="B21" s="401" t="s">
        <v>1525</v>
      </c>
    </row>
    <row r="22" spans="1:2" ht="15" x14ac:dyDescent="0.25">
      <c r="A22" s="40" t="s">
        <v>570</v>
      </c>
      <c r="B22" s="401" t="s">
        <v>1526</v>
      </c>
    </row>
    <row r="23" spans="1:2" ht="15" x14ac:dyDescent="0.25">
      <c r="A23" s="40" t="s">
        <v>571</v>
      </c>
      <c r="B23" s="401" t="s">
        <v>1527</v>
      </c>
    </row>
    <row r="24" spans="1:2" ht="15" x14ac:dyDescent="0.25">
      <c r="A24" s="40" t="s">
        <v>572</v>
      </c>
      <c r="B24" s="401" t="s">
        <v>1528</v>
      </c>
    </row>
    <row r="25" spans="1:2" ht="15" x14ac:dyDescent="0.25">
      <c r="A25" s="40" t="s">
        <v>573</v>
      </c>
      <c r="B25" s="401" t="s">
        <v>1529</v>
      </c>
    </row>
    <row r="26" spans="1:2" ht="15" x14ac:dyDescent="0.25">
      <c r="A26" s="40" t="s">
        <v>824</v>
      </c>
      <c r="B26" s="401" t="s">
        <v>1530</v>
      </c>
    </row>
    <row r="27" spans="1:2" ht="15" x14ac:dyDescent="0.25">
      <c r="A27" s="40" t="s">
        <v>1550</v>
      </c>
      <c r="B27" s="401" t="s">
        <v>1531</v>
      </c>
    </row>
    <row r="28" spans="1:2" ht="15" x14ac:dyDescent="0.25">
      <c r="A28" s="40" t="s">
        <v>1551</v>
      </c>
      <c r="B28" s="401" t="s">
        <v>1532</v>
      </c>
    </row>
    <row r="29" spans="1:2" ht="15" x14ac:dyDescent="0.25">
      <c r="A29" s="40" t="s">
        <v>1552</v>
      </c>
      <c r="B29" s="401" t="s">
        <v>1533</v>
      </c>
    </row>
    <row r="30" spans="1:2" ht="15" x14ac:dyDescent="0.25">
      <c r="A30" s="40" t="s">
        <v>1553</v>
      </c>
      <c r="B30" s="401" t="s">
        <v>1534</v>
      </c>
    </row>
    <row r="31" spans="1:2" ht="15" x14ac:dyDescent="0.25">
      <c r="A31" s="40" t="s">
        <v>1554</v>
      </c>
      <c r="B31" s="401" t="s">
        <v>1535</v>
      </c>
    </row>
    <row r="32" spans="1:2" ht="15" x14ac:dyDescent="0.25">
      <c r="A32" s="40" t="s">
        <v>1555</v>
      </c>
      <c r="B32" s="401" t="s">
        <v>1536</v>
      </c>
    </row>
    <row r="33" spans="1:2" ht="15" x14ac:dyDescent="0.25">
      <c r="A33" s="40" t="s">
        <v>1556</v>
      </c>
      <c r="B33" s="401" t="s">
        <v>1537</v>
      </c>
    </row>
    <row r="34" spans="1:2" ht="15" x14ac:dyDescent="0.25">
      <c r="A34" s="40" t="s">
        <v>1557</v>
      </c>
      <c r="B34" s="401" t="s">
        <v>1538</v>
      </c>
    </row>
    <row r="35" spans="1:2" ht="15" x14ac:dyDescent="0.25">
      <c r="A35" s="40" t="s">
        <v>1558</v>
      </c>
      <c r="B35" s="401" t="s">
        <v>1539</v>
      </c>
    </row>
    <row r="36" spans="1:2" ht="15" x14ac:dyDescent="0.25">
      <c r="A36" s="40" t="s">
        <v>1559</v>
      </c>
      <c r="B36" s="401" t="s">
        <v>1540</v>
      </c>
    </row>
    <row r="37" spans="1:2" ht="15" x14ac:dyDescent="0.25">
      <c r="A37" s="40" t="s">
        <v>1560</v>
      </c>
      <c r="B37" s="401" t="s">
        <v>1541</v>
      </c>
    </row>
    <row r="38" spans="1:2" ht="15" x14ac:dyDescent="0.25">
      <c r="A38" s="41" t="s">
        <v>574</v>
      </c>
      <c r="B38" s="401" t="s">
        <v>1383</v>
      </c>
    </row>
    <row r="39" spans="1:2" ht="15" x14ac:dyDescent="0.25">
      <c r="A39" s="41" t="s">
        <v>575</v>
      </c>
      <c r="B39" s="401" t="s">
        <v>1384</v>
      </c>
    </row>
    <row r="40" spans="1:2" ht="15" x14ac:dyDescent="0.25">
      <c r="A40" s="41" t="s">
        <v>687</v>
      </c>
      <c r="B40" s="401" t="s">
        <v>1385</v>
      </c>
    </row>
    <row r="41" spans="1:2" ht="15" x14ac:dyDescent="0.25">
      <c r="A41" s="41" t="s">
        <v>688</v>
      </c>
      <c r="B41" s="401" t="s">
        <v>1386</v>
      </c>
    </row>
    <row r="42" spans="1:2" ht="15" x14ac:dyDescent="0.25">
      <c r="A42" s="41" t="s">
        <v>689</v>
      </c>
      <c r="B42" s="401" t="s">
        <v>1387</v>
      </c>
    </row>
    <row r="43" spans="1:2" ht="15" x14ac:dyDescent="0.25">
      <c r="A43" s="41" t="s">
        <v>690</v>
      </c>
      <c r="B43" s="401" t="s">
        <v>1388</v>
      </c>
    </row>
    <row r="44" spans="1:2" ht="15" x14ac:dyDescent="0.25">
      <c r="A44" s="41" t="s">
        <v>576</v>
      </c>
      <c r="B44" s="401" t="s">
        <v>1389</v>
      </c>
    </row>
    <row r="45" spans="1:2" ht="15" x14ac:dyDescent="0.25">
      <c r="A45" s="41" t="s">
        <v>577</v>
      </c>
      <c r="B45" s="401" t="s">
        <v>1390</v>
      </c>
    </row>
    <row r="46" spans="1:2" ht="15" x14ac:dyDescent="0.25">
      <c r="A46" s="41" t="s">
        <v>578</v>
      </c>
      <c r="B46" s="401" t="s">
        <v>1391</v>
      </c>
    </row>
    <row r="47" spans="1:2" ht="15" x14ac:dyDescent="0.25">
      <c r="A47" s="41" t="s">
        <v>579</v>
      </c>
      <c r="B47" s="401" t="s">
        <v>1392</v>
      </c>
    </row>
    <row r="48" spans="1:2" ht="15" x14ac:dyDescent="0.25">
      <c r="A48" s="41" t="s">
        <v>580</v>
      </c>
      <c r="B48" s="401" t="s">
        <v>1393</v>
      </c>
    </row>
    <row r="49" spans="1:2" ht="15" x14ac:dyDescent="0.25">
      <c r="A49" s="41" t="s">
        <v>581</v>
      </c>
      <c r="B49" s="401" t="s">
        <v>1394</v>
      </c>
    </row>
    <row r="50" spans="1:2" ht="15" x14ac:dyDescent="0.25">
      <c r="A50" s="41" t="s">
        <v>582</v>
      </c>
      <c r="B50" s="401" t="s">
        <v>1395</v>
      </c>
    </row>
    <row r="51" spans="1:2" ht="15" x14ac:dyDescent="0.25">
      <c r="A51" s="41" t="s">
        <v>583</v>
      </c>
      <c r="B51" s="401" t="s">
        <v>1396</v>
      </c>
    </row>
    <row r="52" spans="1:2" ht="15" x14ac:dyDescent="0.25">
      <c r="A52" s="41" t="s">
        <v>584</v>
      </c>
      <c r="B52" s="401" t="s">
        <v>1397</v>
      </c>
    </row>
    <row r="53" spans="1:2" ht="15" x14ac:dyDescent="0.25">
      <c r="A53" s="41" t="s">
        <v>585</v>
      </c>
      <c r="B53" s="401" t="s">
        <v>1398</v>
      </c>
    </row>
    <row r="54" spans="1:2" ht="15" x14ac:dyDescent="0.25">
      <c r="A54" s="41" t="s">
        <v>586</v>
      </c>
      <c r="B54" s="401" t="s">
        <v>1399</v>
      </c>
    </row>
    <row r="55" spans="1:2" ht="15" x14ac:dyDescent="0.25">
      <c r="A55" s="41" t="s">
        <v>587</v>
      </c>
      <c r="B55" s="401" t="s">
        <v>1400</v>
      </c>
    </row>
    <row r="56" spans="1:2" ht="15" x14ac:dyDescent="0.25">
      <c r="A56" s="41" t="s">
        <v>588</v>
      </c>
      <c r="B56" s="401" t="s">
        <v>1401</v>
      </c>
    </row>
    <row r="57" spans="1:2" ht="15" x14ac:dyDescent="0.25">
      <c r="A57" s="41" t="s">
        <v>589</v>
      </c>
      <c r="B57" s="401" t="s">
        <v>1402</v>
      </c>
    </row>
    <row r="58" spans="1:2" ht="15" x14ac:dyDescent="0.25">
      <c r="A58" s="41" t="s">
        <v>590</v>
      </c>
      <c r="B58" s="401" t="s">
        <v>1403</v>
      </c>
    </row>
    <row r="59" spans="1:2" ht="15" x14ac:dyDescent="0.25">
      <c r="A59" s="41" t="s">
        <v>591</v>
      </c>
      <c r="B59" s="401" t="s">
        <v>1404</v>
      </c>
    </row>
    <row r="60" spans="1:2" ht="15" x14ac:dyDescent="0.25">
      <c r="A60" s="41" t="s">
        <v>592</v>
      </c>
      <c r="B60" s="401" t="s">
        <v>1405</v>
      </c>
    </row>
    <row r="61" spans="1:2" ht="15" x14ac:dyDescent="0.25">
      <c r="A61" s="41" t="s">
        <v>593</v>
      </c>
      <c r="B61" s="401" t="s">
        <v>1406</v>
      </c>
    </row>
    <row r="62" spans="1:2" ht="15" x14ac:dyDescent="0.25">
      <c r="A62" s="41" t="s">
        <v>594</v>
      </c>
      <c r="B62" s="401" t="s">
        <v>1407</v>
      </c>
    </row>
    <row r="63" spans="1:2" ht="15" x14ac:dyDescent="0.25">
      <c r="A63" s="41" t="s">
        <v>595</v>
      </c>
      <c r="B63" s="401" t="s">
        <v>1408</v>
      </c>
    </row>
    <row r="64" spans="1:2" ht="15" x14ac:dyDescent="0.25">
      <c r="A64" s="41" t="s">
        <v>596</v>
      </c>
      <c r="B64" s="401" t="s">
        <v>1409</v>
      </c>
    </row>
    <row r="65" spans="1:2" ht="15" x14ac:dyDescent="0.25">
      <c r="A65" s="41" t="s">
        <v>597</v>
      </c>
      <c r="B65" s="401" t="s">
        <v>1410</v>
      </c>
    </row>
    <row r="66" spans="1:2" ht="15" x14ac:dyDescent="0.25">
      <c r="A66" s="41" t="s">
        <v>598</v>
      </c>
      <c r="B66" s="401" t="s">
        <v>1411</v>
      </c>
    </row>
    <row r="67" spans="1:2" ht="15" x14ac:dyDescent="0.25">
      <c r="A67" s="41" t="s">
        <v>599</v>
      </c>
      <c r="B67" s="401" t="s">
        <v>1412</v>
      </c>
    </row>
    <row r="68" spans="1:2" ht="15" x14ac:dyDescent="0.25">
      <c r="A68" s="41" t="s">
        <v>600</v>
      </c>
      <c r="B68" s="401" t="s">
        <v>1413</v>
      </c>
    </row>
    <row r="69" spans="1:2" ht="15" x14ac:dyDescent="0.25">
      <c r="A69" s="41" t="s">
        <v>601</v>
      </c>
      <c r="B69" s="401" t="s">
        <v>1414</v>
      </c>
    </row>
    <row r="70" spans="1:2" ht="15" x14ac:dyDescent="0.25">
      <c r="A70" s="41" t="s">
        <v>602</v>
      </c>
      <c r="B70" s="401" t="s">
        <v>1415</v>
      </c>
    </row>
    <row r="71" spans="1:2" ht="15" x14ac:dyDescent="0.25">
      <c r="A71" s="41" t="s">
        <v>603</v>
      </c>
      <c r="B71" s="401" t="s">
        <v>1416</v>
      </c>
    </row>
    <row r="72" spans="1:2" ht="15" x14ac:dyDescent="0.25">
      <c r="A72" s="41" t="s">
        <v>604</v>
      </c>
      <c r="B72" s="401" t="s">
        <v>1417</v>
      </c>
    </row>
    <row r="73" spans="1:2" ht="15" x14ac:dyDescent="0.25">
      <c r="A73" s="41" t="s">
        <v>605</v>
      </c>
      <c r="B73" s="401" t="s">
        <v>1418</v>
      </c>
    </row>
    <row r="74" spans="1:2" ht="15" x14ac:dyDescent="0.25">
      <c r="A74" s="41" t="s">
        <v>606</v>
      </c>
      <c r="B74" s="401" t="s">
        <v>1419</v>
      </c>
    </row>
    <row r="75" spans="1:2" ht="15" x14ac:dyDescent="0.25">
      <c r="A75" s="41" t="s">
        <v>607</v>
      </c>
      <c r="B75" s="401" t="s">
        <v>1420</v>
      </c>
    </row>
    <row r="76" spans="1:2" ht="15" x14ac:dyDescent="0.25">
      <c r="A76" s="41" t="s">
        <v>608</v>
      </c>
      <c r="B76" s="401" t="s">
        <v>1421</v>
      </c>
    </row>
    <row r="77" spans="1:2" ht="15" x14ac:dyDescent="0.25">
      <c r="A77" s="41" t="s">
        <v>609</v>
      </c>
      <c r="B77" s="401" t="s">
        <v>1422</v>
      </c>
    </row>
    <row r="78" spans="1:2" ht="15" x14ac:dyDescent="0.25">
      <c r="A78" s="41" t="s">
        <v>610</v>
      </c>
      <c r="B78" s="401" t="s">
        <v>1423</v>
      </c>
    </row>
    <row r="79" spans="1:2" ht="15" x14ac:dyDescent="0.25">
      <c r="A79" s="41" t="s">
        <v>611</v>
      </c>
      <c r="B79" s="401" t="s">
        <v>1424</v>
      </c>
    </row>
    <row r="80" spans="1:2" ht="15" x14ac:dyDescent="0.25">
      <c r="A80" s="41" t="s">
        <v>612</v>
      </c>
      <c r="B80" s="401" t="s">
        <v>1425</v>
      </c>
    </row>
    <row r="81" spans="1:2" ht="15" x14ac:dyDescent="0.25">
      <c r="A81" s="41" t="s">
        <v>613</v>
      </c>
      <c r="B81" s="401" t="s">
        <v>1426</v>
      </c>
    </row>
    <row r="82" spans="1:2" ht="15" x14ac:dyDescent="0.25">
      <c r="A82" s="41" t="s">
        <v>825</v>
      </c>
      <c r="B82" s="401" t="s">
        <v>1427</v>
      </c>
    </row>
    <row r="83" spans="1:2" ht="15" x14ac:dyDescent="0.25">
      <c r="A83" s="41" t="s">
        <v>826</v>
      </c>
      <c r="B83" s="401" t="s">
        <v>1428</v>
      </c>
    </row>
    <row r="84" spans="1:2" ht="15" x14ac:dyDescent="0.25">
      <c r="A84" s="41" t="s">
        <v>827</v>
      </c>
      <c r="B84" s="401" t="s">
        <v>1429</v>
      </c>
    </row>
    <row r="85" spans="1:2" ht="15" x14ac:dyDescent="0.25">
      <c r="A85" s="41" t="s">
        <v>828</v>
      </c>
      <c r="B85" s="401" t="s">
        <v>1430</v>
      </c>
    </row>
    <row r="86" spans="1:2" ht="15" x14ac:dyDescent="0.25">
      <c r="A86" s="41" t="s">
        <v>614</v>
      </c>
      <c r="B86" s="401" t="s">
        <v>1431</v>
      </c>
    </row>
    <row r="87" spans="1:2" ht="15" x14ac:dyDescent="0.25">
      <c r="A87" s="41" t="s">
        <v>615</v>
      </c>
      <c r="B87" s="401" t="s">
        <v>1432</v>
      </c>
    </row>
    <row r="88" spans="1:2" ht="15" x14ac:dyDescent="0.25">
      <c r="A88" s="41" t="s">
        <v>616</v>
      </c>
      <c r="B88" s="401" t="s">
        <v>1433</v>
      </c>
    </row>
    <row r="89" spans="1:2" ht="15" x14ac:dyDescent="0.25">
      <c r="A89" s="41" t="s">
        <v>617</v>
      </c>
      <c r="B89" s="401" t="s">
        <v>1434</v>
      </c>
    </row>
    <row r="90" spans="1:2" ht="15" x14ac:dyDescent="0.25">
      <c r="A90" s="41" t="s">
        <v>618</v>
      </c>
      <c r="B90" s="401" t="s">
        <v>1435</v>
      </c>
    </row>
    <row r="91" spans="1:2" ht="15" x14ac:dyDescent="0.25">
      <c r="A91" s="41" t="s">
        <v>619</v>
      </c>
      <c r="B91" s="401" t="s">
        <v>1436</v>
      </c>
    </row>
    <row r="92" spans="1:2" ht="15" x14ac:dyDescent="0.25">
      <c r="A92" s="41" t="s">
        <v>620</v>
      </c>
      <c r="B92" s="401" t="s">
        <v>1437</v>
      </c>
    </row>
    <row r="93" spans="1:2" ht="15" x14ac:dyDescent="0.25">
      <c r="A93" s="41" t="s">
        <v>621</v>
      </c>
      <c r="B93" s="401" t="s">
        <v>1438</v>
      </c>
    </row>
    <row r="94" spans="1:2" ht="15" x14ac:dyDescent="0.25">
      <c r="A94" s="41" t="s">
        <v>1561</v>
      </c>
      <c r="B94" s="401" t="s">
        <v>1439</v>
      </c>
    </row>
    <row r="95" spans="1:2" ht="15" x14ac:dyDescent="0.25">
      <c r="A95" s="41" t="s">
        <v>1562</v>
      </c>
      <c r="B95" s="401" t="s">
        <v>1440</v>
      </c>
    </row>
    <row r="96" spans="1:2" ht="15" x14ac:dyDescent="0.25">
      <c r="A96" s="41" t="s">
        <v>1563</v>
      </c>
      <c r="B96" s="401" t="s">
        <v>1441</v>
      </c>
    </row>
    <row r="97" spans="1:2" ht="15" x14ac:dyDescent="0.25">
      <c r="A97" s="41" t="s">
        <v>622</v>
      </c>
      <c r="B97" s="401" t="s">
        <v>1442</v>
      </c>
    </row>
    <row r="98" spans="1:2" ht="15" x14ac:dyDescent="0.25">
      <c r="A98" s="41" t="s">
        <v>623</v>
      </c>
      <c r="B98" s="401" t="s">
        <v>1443</v>
      </c>
    </row>
    <row r="99" spans="1:2" ht="15" x14ac:dyDescent="0.25">
      <c r="A99" s="41" t="s">
        <v>691</v>
      </c>
      <c r="B99" s="401" t="s">
        <v>1444</v>
      </c>
    </row>
    <row r="100" spans="1:2" ht="15" x14ac:dyDescent="0.25">
      <c r="A100" s="41" t="s">
        <v>692</v>
      </c>
      <c r="B100" s="401" t="s">
        <v>1445</v>
      </c>
    </row>
    <row r="101" spans="1:2" ht="15" x14ac:dyDescent="0.25">
      <c r="A101" s="41" t="s">
        <v>693</v>
      </c>
      <c r="B101" s="401" t="s">
        <v>1446</v>
      </c>
    </row>
    <row r="102" spans="1:2" ht="15" x14ac:dyDescent="0.25">
      <c r="A102" s="41" t="s">
        <v>624</v>
      </c>
      <c r="B102" s="401" t="s">
        <v>1447</v>
      </c>
    </row>
    <row r="103" spans="1:2" ht="15" x14ac:dyDescent="0.25">
      <c r="A103" s="41" t="s">
        <v>625</v>
      </c>
      <c r="B103" s="401" t="s">
        <v>1448</v>
      </c>
    </row>
    <row r="104" spans="1:2" ht="15" x14ac:dyDescent="0.25">
      <c r="A104" s="41" t="s">
        <v>626</v>
      </c>
      <c r="B104" s="401" t="s">
        <v>1449</v>
      </c>
    </row>
    <row r="105" spans="1:2" ht="15" x14ac:dyDescent="0.25">
      <c r="A105" s="41" t="s">
        <v>1564</v>
      </c>
      <c r="B105" s="401" t="s">
        <v>1450</v>
      </c>
    </row>
    <row r="106" spans="1:2" ht="15" x14ac:dyDescent="0.25">
      <c r="A106" s="41" t="s">
        <v>627</v>
      </c>
      <c r="B106" s="401" t="s">
        <v>1451</v>
      </c>
    </row>
    <row r="107" spans="1:2" ht="15" x14ac:dyDescent="0.25">
      <c r="A107" s="41" t="s">
        <v>628</v>
      </c>
      <c r="B107" s="401" t="s">
        <v>1452</v>
      </c>
    </row>
    <row r="108" spans="1:2" ht="15" x14ac:dyDescent="0.25">
      <c r="A108" s="41" t="s">
        <v>629</v>
      </c>
      <c r="B108" s="401" t="s">
        <v>1453</v>
      </c>
    </row>
    <row r="109" spans="1:2" ht="15" x14ac:dyDescent="0.25">
      <c r="A109" s="41" t="s">
        <v>630</v>
      </c>
      <c r="B109" s="401" t="s">
        <v>1454</v>
      </c>
    </row>
    <row r="110" spans="1:2" ht="15" x14ac:dyDescent="0.25">
      <c r="A110" s="41" t="s">
        <v>631</v>
      </c>
      <c r="B110" s="401" t="s">
        <v>1455</v>
      </c>
    </row>
    <row r="111" spans="1:2" ht="15" x14ac:dyDescent="0.25">
      <c r="A111" s="41" t="s">
        <v>632</v>
      </c>
      <c r="B111" s="401" t="s">
        <v>1456</v>
      </c>
    </row>
    <row r="112" spans="1:2" ht="15" x14ac:dyDescent="0.25">
      <c r="A112" s="41" t="s">
        <v>633</v>
      </c>
      <c r="B112" s="401" t="s">
        <v>1457</v>
      </c>
    </row>
    <row r="113" spans="1:2" ht="15" x14ac:dyDescent="0.25">
      <c r="A113" s="41" t="s">
        <v>634</v>
      </c>
      <c r="B113" s="401" t="s">
        <v>1458</v>
      </c>
    </row>
    <row r="114" spans="1:2" ht="15" x14ac:dyDescent="0.25">
      <c r="A114" s="41" t="s">
        <v>635</v>
      </c>
      <c r="B114" s="401" t="s">
        <v>1459</v>
      </c>
    </row>
    <row r="115" spans="1:2" ht="15" x14ac:dyDescent="0.25">
      <c r="A115" s="41" t="s">
        <v>636</v>
      </c>
      <c r="B115" s="401" t="s">
        <v>1460</v>
      </c>
    </row>
    <row r="116" spans="1:2" ht="15" x14ac:dyDescent="0.25">
      <c r="A116" s="41" t="s">
        <v>637</v>
      </c>
      <c r="B116" s="401" t="s">
        <v>1461</v>
      </c>
    </row>
    <row r="117" spans="1:2" ht="15" x14ac:dyDescent="0.25">
      <c r="A117" s="41" t="s">
        <v>638</v>
      </c>
      <c r="B117" s="401" t="s">
        <v>1462</v>
      </c>
    </row>
    <row r="118" spans="1:2" ht="15" x14ac:dyDescent="0.25">
      <c r="A118" s="41" t="s">
        <v>639</v>
      </c>
      <c r="B118" s="401" t="s">
        <v>1463</v>
      </c>
    </row>
    <row r="119" spans="1:2" ht="15" x14ac:dyDescent="0.25">
      <c r="A119" s="41" t="s">
        <v>640</v>
      </c>
      <c r="B119" s="401" t="s">
        <v>1464</v>
      </c>
    </row>
    <row r="120" spans="1:2" ht="15" x14ac:dyDescent="0.25">
      <c r="A120" s="41" t="s">
        <v>641</v>
      </c>
      <c r="B120" s="401" t="s">
        <v>1465</v>
      </c>
    </row>
    <row r="121" spans="1:2" ht="15" x14ac:dyDescent="0.25">
      <c r="A121" s="41" t="s">
        <v>642</v>
      </c>
      <c r="B121" s="401" t="s">
        <v>1466</v>
      </c>
    </row>
    <row r="122" spans="1:2" ht="15" x14ac:dyDescent="0.25">
      <c r="A122" s="41" t="s">
        <v>643</v>
      </c>
      <c r="B122" s="401" t="s">
        <v>1467</v>
      </c>
    </row>
    <row r="123" spans="1:2" ht="15" x14ac:dyDescent="0.25">
      <c r="A123" s="41" t="s">
        <v>644</v>
      </c>
      <c r="B123" s="401" t="s">
        <v>1468</v>
      </c>
    </row>
    <row r="124" spans="1:2" ht="15" x14ac:dyDescent="0.25">
      <c r="A124" s="41" t="s">
        <v>645</v>
      </c>
      <c r="B124" s="401" t="s">
        <v>1469</v>
      </c>
    </row>
    <row r="125" spans="1:2" ht="15" x14ac:dyDescent="0.25">
      <c r="A125" s="41" t="s">
        <v>646</v>
      </c>
      <c r="B125" s="401" t="s">
        <v>1470</v>
      </c>
    </row>
    <row r="126" spans="1:2" ht="15" x14ac:dyDescent="0.25">
      <c r="A126" s="41" t="s">
        <v>647</v>
      </c>
      <c r="B126" s="401" t="s">
        <v>1471</v>
      </c>
    </row>
    <row r="127" spans="1:2" ht="15" x14ac:dyDescent="0.25">
      <c r="A127" s="41" t="s">
        <v>648</v>
      </c>
      <c r="B127" s="401" t="s">
        <v>1472</v>
      </c>
    </row>
    <row r="128" spans="1:2" ht="15" x14ac:dyDescent="0.25">
      <c r="A128" s="41" t="s">
        <v>649</v>
      </c>
      <c r="B128" s="401" t="s">
        <v>1473</v>
      </c>
    </row>
    <row r="129" spans="1:2" ht="15" x14ac:dyDescent="0.25">
      <c r="A129" s="41" t="s">
        <v>650</v>
      </c>
      <c r="B129" s="401" t="s">
        <v>1474</v>
      </c>
    </row>
    <row r="130" spans="1:2" ht="15" x14ac:dyDescent="0.25">
      <c r="A130" s="41" t="s">
        <v>651</v>
      </c>
      <c r="B130" s="401" t="s">
        <v>1475</v>
      </c>
    </row>
    <row r="131" spans="1:2" ht="15" x14ac:dyDescent="0.25">
      <c r="A131" s="41" t="s">
        <v>652</v>
      </c>
      <c r="B131" s="401" t="s">
        <v>1476</v>
      </c>
    </row>
    <row r="132" spans="1:2" ht="15" x14ac:dyDescent="0.25">
      <c r="A132" s="41" t="s">
        <v>672</v>
      </c>
      <c r="B132" s="401" t="s">
        <v>1477</v>
      </c>
    </row>
    <row r="133" spans="1:2" ht="15" x14ac:dyDescent="0.25">
      <c r="A133" s="41" t="s">
        <v>673</v>
      </c>
      <c r="B133" s="401" t="s">
        <v>1478</v>
      </c>
    </row>
    <row r="134" spans="1:2" ht="15" x14ac:dyDescent="0.25">
      <c r="A134" s="41" t="s">
        <v>674</v>
      </c>
      <c r="B134" s="401" t="s">
        <v>1479</v>
      </c>
    </row>
    <row r="135" spans="1:2" ht="15" x14ac:dyDescent="0.25">
      <c r="A135" s="41" t="s">
        <v>675</v>
      </c>
      <c r="B135" s="401" t="s">
        <v>1480</v>
      </c>
    </row>
    <row r="136" spans="1:2" ht="15" x14ac:dyDescent="0.25">
      <c r="A136" s="41" t="s">
        <v>676</v>
      </c>
      <c r="B136" s="401" t="s">
        <v>1481</v>
      </c>
    </row>
    <row r="137" spans="1:2" ht="15" x14ac:dyDescent="0.25">
      <c r="A137" s="41" t="s">
        <v>677</v>
      </c>
      <c r="B137" s="401" t="s">
        <v>1482</v>
      </c>
    </row>
    <row r="138" spans="1:2" ht="15" x14ac:dyDescent="0.25">
      <c r="A138" s="41" t="s">
        <v>678</v>
      </c>
      <c r="B138" s="401" t="s">
        <v>1483</v>
      </c>
    </row>
    <row r="139" spans="1:2" ht="15" x14ac:dyDescent="0.25">
      <c r="A139" s="41" t="s">
        <v>679</v>
      </c>
      <c r="B139" s="401" t="s">
        <v>1484</v>
      </c>
    </row>
    <row r="140" spans="1:2" ht="15" x14ac:dyDescent="0.25">
      <c r="A140" s="41" t="s">
        <v>829</v>
      </c>
      <c r="B140" s="401" t="s">
        <v>1485</v>
      </c>
    </row>
    <row r="141" spans="1:2" ht="15" x14ac:dyDescent="0.25">
      <c r="A141" s="41" t="s">
        <v>830</v>
      </c>
      <c r="B141" s="401" t="s">
        <v>1486</v>
      </c>
    </row>
    <row r="142" spans="1:2" ht="15" x14ac:dyDescent="0.25">
      <c r="A142" s="41" t="s">
        <v>831</v>
      </c>
      <c r="B142" s="401" t="s">
        <v>1487</v>
      </c>
    </row>
    <row r="143" spans="1:2" ht="15" x14ac:dyDescent="0.25">
      <c r="A143" s="41" t="s">
        <v>832</v>
      </c>
      <c r="B143" s="401" t="s">
        <v>1488</v>
      </c>
    </row>
    <row r="144" spans="1:2" ht="15" x14ac:dyDescent="0.25">
      <c r="A144" s="41" t="s">
        <v>833</v>
      </c>
      <c r="B144" s="401" t="s">
        <v>1489</v>
      </c>
    </row>
    <row r="145" spans="1:2" ht="15" x14ac:dyDescent="0.25">
      <c r="A145" s="41" t="s">
        <v>834</v>
      </c>
      <c r="B145" s="401" t="s">
        <v>1490</v>
      </c>
    </row>
    <row r="146" spans="1:2" ht="15" x14ac:dyDescent="0.25">
      <c r="A146" s="41" t="s">
        <v>835</v>
      </c>
      <c r="B146" s="401" t="s">
        <v>1491</v>
      </c>
    </row>
    <row r="147" spans="1:2" ht="15" x14ac:dyDescent="0.25">
      <c r="A147" s="41" t="s">
        <v>836</v>
      </c>
      <c r="B147" s="401" t="s">
        <v>1492</v>
      </c>
    </row>
    <row r="148" spans="1:2" ht="15" x14ac:dyDescent="0.25">
      <c r="A148" s="41" t="s">
        <v>837</v>
      </c>
      <c r="B148" s="401" t="s">
        <v>1493</v>
      </c>
    </row>
    <row r="149" spans="1:2" ht="15" x14ac:dyDescent="0.25">
      <c r="A149" s="41" t="s">
        <v>838</v>
      </c>
      <c r="B149" s="401" t="s">
        <v>1494</v>
      </c>
    </row>
    <row r="150" spans="1:2" ht="15" x14ac:dyDescent="0.25">
      <c r="A150" s="41" t="s">
        <v>839</v>
      </c>
      <c r="B150" s="401" t="s">
        <v>1495</v>
      </c>
    </row>
    <row r="151" spans="1:2" ht="15" x14ac:dyDescent="0.25">
      <c r="A151" s="41" t="s">
        <v>1565</v>
      </c>
      <c r="B151" s="401" t="s">
        <v>1496</v>
      </c>
    </row>
    <row r="152" spans="1:2" ht="15" x14ac:dyDescent="0.25">
      <c r="A152" s="41" t="s">
        <v>1566</v>
      </c>
      <c r="B152" s="401" t="s">
        <v>1497</v>
      </c>
    </row>
    <row r="153" spans="1:2" ht="15" x14ac:dyDescent="0.25">
      <c r="A153" s="41" t="s">
        <v>1567</v>
      </c>
      <c r="B153" s="401" t="s">
        <v>1498</v>
      </c>
    </row>
    <row r="154" spans="1:2" ht="15" x14ac:dyDescent="0.25">
      <c r="A154" s="41" t="s">
        <v>1568</v>
      </c>
      <c r="B154" s="401" t="s">
        <v>1499</v>
      </c>
    </row>
    <row r="155" spans="1:2" ht="15" x14ac:dyDescent="0.25">
      <c r="A155" s="41" t="s">
        <v>1569</v>
      </c>
      <c r="B155" s="401" t="s">
        <v>1500</v>
      </c>
    </row>
    <row r="156" spans="1:2" ht="15" x14ac:dyDescent="0.25">
      <c r="A156" s="41" t="s">
        <v>1570</v>
      </c>
      <c r="B156" s="401" t="s">
        <v>1501</v>
      </c>
    </row>
    <row r="157" spans="1:2" ht="15" x14ac:dyDescent="0.25">
      <c r="A157" s="41" t="s">
        <v>1571</v>
      </c>
      <c r="B157" s="401" t="s">
        <v>1502</v>
      </c>
    </row>
    <row r="158" spans="1:2" ht="15" x14ac:dyDescent="0.25">
      <c r="A158" s="41" t="s">
        <v>1572</v>
      </c>
      <c r="B158" s="401" t="s">
        <v>1503</v>
      </c>
    </row>
    <row r="159" spans="1:2" ht="15" x14ac:dyDescent="0.25">
      <c r="A159" s="41" t="s">
        <v>1573</v>
      </c>
      <c r="B159" s="401" t="s">
        <v>1504</v>
      </c>
    </row>
    <row r="160" spans="1:2" ht="15" x14ac:dyDescent="0.25">
      <c r="A160" s="41" t="s">
        <v>1574</v>
      </c>
      <c r="B160" s="401" t="s">
        <v>1505</v>
      </c>
    </row>
    <row r="161" spans="1:2" ht="15" x14ac:dyDescent="0.25">
      <c r="A161" s="41" t="s">
        <v>1575</v>
      </c>
      <c r="B161" s="401" t="s">
        <v>1506</v>
      </c>
    </row>
    <row r="162" spans="1:2" ht="15" x14ac:dyDescent="0.25">
      <c r="A162" s="41" t="s">
        <v>1576</v>
      </c>
      <c r="B162" s="401" t="s">
        <v>1507</v>
      </c>
    </row>
    <row r="163" spans="1:2" ht="15" x14ac:dyDescent="0.25">
      <c r="A163" s="41" t="s">
        <v>1577</v>
      </c>
      <c r="B163" s="401" t="s">
        <v>1508</v>
      </c>
    </row>
    <row r="164" spans="1:2" ht="15" x14ac:dyDescent="0.25">
      <c r="A164" s="41" t="s">
        <v>1578</v>
      </c>
      <c r="B164" s="401" t="s">
        <v>1584</v>
      </c>
    </row>
    <row r="165" spans="1:2" ht="15" x14ac:dyDescent="0.25">
      <c r="A165" s="41" t="s">
        <v>1579</v>
      </c>
      <c r="B165" s="401" t="s">
        <v>1585</v>
      </c>
    </row>
    <row r="166" spans="1:2" ht="15" x14ac:dyDescent="0.25">
      <c r="A166" s="41" t="s">
        <v>1580</v>
      </c>
      <c r="B166" s="401" t="s">
        <v>1586</v>
      </c>
    </row>
    <row r="167" spans="1:2" ht="15" x14ac:dyDescent="0.25">
      <c r="A167" s="41" t="s">
        <v>1581</v>
      </c>
      <c r="B167" s="401" t="s">
        <v>1587</v>
      </c>
    </row>
    <row r="168" spans="1:2" ht="15" x14ac:dyDescent="0.25">
      <c r="A168" s="41" t="s">
        <v>1582</v>
      </c>
      <c r="B168" s="401" t="s">
        <v>1583</v>
      </c>
    </row>
  </sheetData>
  <hyperlinks>
    <hyperlink ref="B5" location="Start2" display="Tabla 1. Trabajadores asegurados en el IMSS de la industria de las bebidas y del tabaco por fracción y tipo de empleo en octubre de 2020" xr:uid="{0728A837-7E77-4E02-A720-87283E437986}"/>
    <hyperlink ref="B6" location="Start3" display="Tabla 2. Establecimientos de la industria de las bebidas y del tabaco por subrama" xr:uid="{87F31034-7D07-4EB3-A8A0-082731E44A61}"/>
    <hyperlink ref="B7" location="Start4" display="Tabla 3. Precios de venta de viviendas por municipio, julio de 2020" xr:uid="{C08BC6E1-FD23-4741-8421-C180AA4A9BE6}"/>
    <hyperlink ref="B8" location="Start5" display="Tabla 4. Colonias con información de venta de viviendas por municipio, julio de 2020" xr:uid="{578F5ADB-A51F-4C4F-A342-2D353E605CA2}"/>
    <hyperlink ref="B9" location="Start6" display="Tabla 5. Distribución de colonias por rangos de precio de venta promedio, julio de 2020" xr:uid="{5981A837-E36B-4E30-8816-D99C93B140C1}"/>
    <hyperlink ref="B10" location="Start7" display="Tabla 6. Listado de las 20 colonias con los precios de venta más altos, julio 2020" xr:uid="{09E3474A-C728-4EF2-ACE2-BE621B169D5A}"/>
    <hyperlink ref="B11" location="Start8" display="Tabla 7. Listado de las 20 colonias con los precios de venta más bajos, julio 2020" xr:uid="{392F2D72-39AF-41DC-BF9C-340A4D2870F4}"/>
    <hyperlink ref="B12" location="Start9" display="Tabla 8. Precios de renta de viviendas por municipio, julio 2020" xr:uid="{3B1F10C1-4282-477B-851B-64FCF9BFDA05}"/>
    <hyperlink ref="B13" location="Start10" display="Tabla 9. Colonias con información de renta de viviendas por municipio, julio de 2020" xr:uid="{0DE771B2-569D-46BF-9BFF-F87441579402}"/>
    <hyperlink ref="B14" location="Start11" display="Tabla 10. Distribución de colonias por rangos de precio de renta promedio, julio de 2020" xr:uid="{5E1F9C0D-3397-4E9D-B844-5625C413233B}"/>
    <hyperlink ref="B15" location="Start12" display="Tabla 11. Listado de las 20 colonias con los precios de renta más altos, julio 2020" xr:uid="{E278F045-9B9B-4908-9CA6-BA0E5EE06664}"/>
    <hyperlink ref="B16" location="Start13" display="Tabla 12. Listado de las 20 colonias con los precios de renta más bajos, julio 2020" xr:uid="{8BCEC6BF-7AE7-4253-AE09-8CF560AC25B5}"/>
    <hyperlink ref="B17" location="Start14" display="Tabla 13. Inversión Extranjera Directa en Jalisco por sector de actividad económica, enero-septiembre de 2019 y 2020 con cifras preliminares, millones de dólares" xr:uid="{72E4C397-77CC-439B-B64F-FCCD4A4A1A69}"/>
    <hyperlink ref="B18" location="Start15" display="Tabla 14. Composición de la población ocupada en Jalisco, T3 2020" xr:uid="{5861B48A-EE38-42BB-BFED-28B429C6983F}"/>
    <hyperlink ref="B19" location="Start16" display="Tabla 15. Indicador de Confianza del Consumidor Jalisciense, nivel del indicador y subíndices, febrero, septiembre y octubre 2020" xr:uid="{FFE09261-D518-44E7-BB6E-95F50364577E}"/>
    <hyperlink ref="B20" location="Start17" display="Tabla 16. Empleos en Jalisco por sector de actividad económica, octubre 2020 vs septiembre 2020" xr:uid="{ED5F9AF9-027F-48B7-B3F8-A91BB41FFD7C}"/>
    <hyperlink ref="B21" location="Start18" display="Tabla 17. Empleos en Jalisco por sector de actividad económica, acumulado a octubre 2020" xr:uid="{4945C4D1-FF8D-4284-B28C-CD69077A6239}"/>
    <hyperlink ref="B22" location="Start19" display="Tabla 18. Trabajadores asegurados en el IMSS en Jalisco por sector de actividad económica y sexo, octubre 2020 vs septiembre 2020" xr:uid="{3DEE03CA-6FC3-4A73-B4A7-678F6A2C3040}"/>
    <hyperlink ref="B23" location="Start20" display="Tabla 19. Empleos en Jalisco por grupos de edad octubre 2020 vs septiembre 2020" xr:uid="{E0BDEE56-EEF9-4D7A-B653-A89926575C84}"/>
    <hyperlink ref="B24" location="Start21" display="Tabla 20. Patrones registrados en el IMSS en Jalisco por división económica, septiembre-octubre de 2020" xr:uid="{5EF79BA9-1716-40D1-9EF8-EA07ECB4AC61}"/>
    <hyperlink ref="B25" location="Start22" display="Tabla 21. Patrones registrados en el IMSS en Jalisco por división económica, diciembre 2019-octubre 2020" xr:uid="{0CF07628-4BC0-489F-9337-8A3565A637BA}"/>
    <hyperlink ref="B26" location="Start23" display="Tabla 22. Patrones registrados en el IMSS en Jalisco por división económica, octubre 2019-octubre 2020" xr:uid="{09668D2B-E6BF-4B18-A59C-15E78F89A19E}"/>
    <hyperlink ref="B27" location="Start24" display="Tabla 23. Patrones registrados en el IMSS en Jalisco por división económica, marzo-octubre 2020" xr:uid="{A392F379-AF2C-4493-9021-5F361F9CF133}"/>
    <hyperlink ref="B28" location="Start25" display="Tabla 24. Patrones registrados en el IMSS en Jalisco por tamaño, septiembre-octubre 2020" xr:uid="{E0465BCC-FF01-462E-821A-D4687631AF79}"/>
    <hyperlink ref="B29" location="Start26" display="Tabla 25. Patrones registrados en el IMSS en Jalisco por tamaño, octubre 2019 y octubre 2020" xr:uid="{147A9FAB-40C0-4F4F-88CA-38AA430904F7}"/>
    <hyperlink ref="B30" location="Start27" display="Tabla 26. Patrones registrados en el IMSS en Jalisco por tamaño, marzo-octubre2020" xr:uid="{EB4BA72B-A120-4F8A-9902-F5C32E83F08A}"/>
    <hyperlink ref="B31" location="Start28" display="Tabla 27. Participación porcentual y variación anual del valor de la producción de principales subsectores manufactureros en Jalisco en términos reales, septiembre 2020" xr:uid="{3AA52EFF-6593-4A59-8D96-9E24D46CD602}"/>
    <hyperlink ref="B32" location="Start29" display="Tabla 28. Participación porcentual y variación anual del personal ocupado en principales subsectores manufactureros en Jalisco, septiembre 2020" xr:uid="{8E237E1D-3474-4979-A694-B103D3F4A877}"/>
    <hyperlink ref="B33" location="Start30" display="Tabla 29. Indicadores de empresas comerciales de Jalisco, variación porcentual anual, últimos doce meses" xr:uid="{3DB235ED-0135-40C5-A9CA-376E4AFC1B58}"/>
    <hyperlink ref="B34" location="Start31" display="Tabla 30. Número de cabezas sacrificadas. Nacional y Jalisco, anual 2018-2019, enero-septiembre 2020" xr:uid="{499BE65D-8C89-4CAC-8E2D-74CFBFF3502F}"/>
    <hyperlink ref="B35" location="Start32" display="Tabla 31. Producción de carne en canal. Nacional y Jalisco, anual 2018-2019, enero-septiembre 2020, toneladas" xr:uid="{FED6D8FC-71DB-4592-942C-5FF9B89DABF2}"/>
    <hyperlink ref="B36" location="Start33" display="Tabla 32. Valor de producción de carne en canal, nacional y Jalisco, anual 2018-2019, enero-septiembre 2020, miles de pesos" xr:uid="{E9CE8896-36D9-4DD2-BCAB-CFEADDF0F575}"/>
    <hyperlink ref="B37" location="Start34" display="Tabla 33. Distribución del total de empleos de municipios, octubre 2020" xr:uid="{43C47C3D-3848-460C-ABF5-97E25172FC40}"/>
    <hyperlink ref="B38" location="Start35" display="Figura 1. PIB de la industria de las bebidas y del tabaco de Jalisco, millones de pesos y como porcentaje del PIB estatal" xr:uid="{E3FE266D-DF25-4556-9960-CC87EB61D9A9}"/>
    <hyperlink ref="B39" location="Start36" display="Figura 2. Trabajadores asegurados en el IMSS pertenecientes a la industria de las bebidas y del tabaco, enero 2000 – octubre 2020" xr:uid="{77C8EBC9-17C4-4ED5-AD53-1F4D8404CA81}"/>
    <hyperlink ref="B40" location="Start37" display="Figura 3. Valor de la producción y variación anual, enero 2014 – septiembre 2020" xr:uid="{8C935B28-1487-4B11-A3D2-2C32934FC24C}"/>
    <hyperlink ref="B41" location="Start38" display="Figura 4. Ventas y variación anual, enero 2014 – septiembre 2020" xr:uid="{50F11B81-DF5B-413E-B6E8-2F62FA755C46}"/>
    <hyperlink ref="B42" location="Start39" display="Figura 5. Personal ocupado y variación anual, enero 2014 – septiembre 2020" xr:uid="{A0F690B6-C1C6-48C1-AE99-C1A13C0FDB2F}"/>
    <hyperlink ref="B43" location="Start40" display="Figura 6. Horas trabajadas y variación anual, enero 2014 – septiembre 2020" xr:uid="{92A0A402-17C9-4A55-9E1D-7ECD1D4FAAFF}"/>
    <hyperlink ref="B44" location="Start41" display="Figura 7. Exportaciones trimestrales de la industria de las bebidas y del tabaco de Jalisco, 2007 T1 – 2020 T2, miles de dólares" xr:uid="{4B895AB1-035E-4DE6-82A4-A7D385B7BFEB}"/>
    <hyperlink ref="B45" location="Start42" display="Figura 8. Inversión extranjera directa en la industria de las bebidas y del tabaco de Jalisco, 2007 T1 – 2020 T3, millones de dólares" xr:uid="{8290D622-7339-4889-88AF-277ACA0A0E8C}"/>
    <hyperlink ref="B46" location="Start43" display="Figura 9. Mapa de los precios promedio de venta de vivienda por colonia, julio 2020" xr:uid="{B8020388-017F-44AF-AB02-4886C3099684}"/>
    <hyperlink ref="B47" location="Start44" display="Figura 10. Mapa de precios promedio de renta de vivienda por colonia, julio 2020" xr:uid="{27E583DA-73D4-428F-B976-CD7F83A4229E}"/>
    <hyperlink ref="B48" location="Start45" display="Figura 11. Ingresos por remesas, millones de dólares. T1 2003 – T3 2020" xr:uid="{325471B2-DD4E-4D61-BA81-75F8AF212245}"/>
    <hyperlink ref="B49" location="Start46" display="Figura 12. Porcentaje de los ingresos por remesas por entidad federativa respecto al total nacional, T3 2020" xr:uid="{16A45A98-2A5D-411E-9A08-3C778D1F939B}"/>
    <hyperlink ref="B50" location="Start47" display="Figura 13. Variación porcentual anual de los ingresos por remesas por entidad federativa, T3 2020." xr:uid="{FCA6AADF-4808-433B-8C55-0DC97DF95E21}"/>
    <hyperlink ref="B51" location="Start48" display="Figura 14. Porcentaje de participación de los ingresos por remesas por municipio con respecto al total estatal, acumulado 2020" xr:uid="{5D297FE9-0F7E-4522-930A-ED967D8D5DEB}"/>
    <hyperlink ref="B52" location="Start49" display="Figura 15. Variación porcentual anual de los precios de las viviendas en las principales zonas metropolitanas, primer trimestre de 2013 al tercer trimestre de 2020" xr:uid="{037442F9-34A1-4596-A4F1-900BC6CD00D1}"/>
    <hyperlink ref="B53" location="Start50" display="Figura 16. Comparativo estatal de la variación anual del Índice de Precios de la Vivienda de la Sociedad Hipotecaria Federal, tercer trimestre de 2020" xr:uid="{ED5E0181-CAA9-426F-B6F3-2A1DA45C66EF}"/>
    <hyperlink ref="B54" location="Start51" display="Figura 17. Comparativo municipal de la variación anual del Índice de Precios de la Vivienda de la Sociedad Hipotecaria Federal, tercer trimestre de 2020" xr:uid="{E2351BBA-83D7-4DD3-8FA6-F31CAC56C29C}"/>
    <hyperlink ref="B55" location="Start52" display="Figura 18. Inversión Extranjera Directa, julio-septiembre de 2018, 2019 y 2020 en Jalisco, con cifras preliminares, millones de dólares" xr:uid="{855A0A40-7985-4BD0-BD55-D70409511C9F}"/>
    <hyperlink ref="B56" location="Start53" display="Figura 19. Inversión Extranjera Directa por tipo, julio-septiembre de 2018, 2019 y 2020 en Jalisco, con cifras preliminares, millones de dólares" xr:uid="{3FEEF0A6-9C1E-4C80-AFD2-795E3B3473F2}"/>
    <hyperlink ref="B57" location="Start54" display="Figura 20. Inversión Extranjera Directa por entidad federativa, julio-septiembre 2019-2020, con cifras preliminares, millones de dólares" xr:uid="{FCD19A5D-1CD1-459F-BF71-1471F6ADB397}"/>
    <hyperlink ref="B58" location="Start55" display="Figura 21. Inversión Extranjera Directa, enero-septiembre de 2018, 2019 y 2020 en Jalisco, con cifras preliminares, millones de dólares" xr:uid="{38284118-20CA-4A9C-B300-79399DBE1EEE}"/>
    <hyperlink ref="B59" location="Start56" display="Figura 22. Inversión Extranjera Directa por tipo, enero-septiembre de 2018, 2019 y 2020 en Jalisco, con cifras preliminares, millones de dólares" xr:uid="{C6DCE9EE-D90A-4EFF-A451-50B181AA019A}"/>
    <hyperlink ref="B60" location="Start57" display="Figura 23. Inversión Extranjera Directa por entidad federativa, enero-septiembre de 2019 y 2020, con cifras preliminares, millones de dólares" xr:uid="{6D80C1B1-37B0-463A-B171-17CA7EA38BE1}"/>
    <hyperlink ref="B61" location="Start58" display="Figura 24. Inversión Extranjera Directa en Jalisco por país, enero-septiembre de 2020 con cifras preliminares, millones de dólares" xr:uid="{247EB391-8820-4A74-9AEA-B2A4D1BAB991}"/>
    <hyperlink ref="B62" location="Start59" display="Figura 25. Tasa de desocupación trimestral de Jalisco y Nacional, T1 2005 –T3 2020" xr:uid="{8F5E0D41-3656-4492-9DF4-3FE8F54FAEC5}"/>
    <hyperlink ref="B63" location="Start60" display="Figura 26. Tasa de desocupación por entidad federativa, T3 2020" xr:uid="{EED2BE73-6AB2-4333-A932-9D50B96DC73B}"/>
    <hyperlink ref="B64" location="Start61" display="Figura 27. Tasa de informalidad laboral por entidad federativa, T3 2020" xr:uid="{FC283414-A2AB-429D-B2D5-1CD83355210F}"/>
    <hyperlink ref="B65" location="Start62" display="Figura 28. Composición de la población de 15 años y más de Jalisco, miles de personas y porcentaje, T3 2020" xr:uid="{BAE4C0DA-721C-40BA-B04D-39C7F20F0272}"/>
    <hyperlink ref="B66" location="Start63" display="Figura 29. Indicador de Confianza del Consumidor Jalisciense, febrero a octubre de 2020" xr:uid="{8C1F1167-7B41-47AE-A372-44BF705D9413}"/>
    <hyperlink ref="B67" location="Start64" display="Figura 30. Porcentaje de cuentas Infonavit en cartera vencida en Jalisco y a nivel nacional, enero 2018 – septiembre 2020" xr:uid="{0E57E149-DC83-4D22-973F-6998EC1F063A}"/>
    <hyperlink ref="B68" location="Start65" display="Figura 31. Porcentaje de cuentas en cartera vencida de Infonavit por Entidad Federativa, septiembre 2020" xr:uid="{F7AF1173-6A63-4A99-9BFD-DA692E007A1F}"/>
    <hyperlink ref="B69" location="Start66" display="Figura 32. Porcentaje de saldos en cartera vencida y prórroga, Jalisco y Nacional, enero 2018 – septiembre 2020" xr:uid="{2A5313FE-13D6-4577-A220-CB3ABA0269C2}"/>
    <hyperlink ref="B70" location="Start67" display="Figura 33. Porcentaje del saldo en cartera vencida de Infonavit por entidad federativa, septiembre 2020" xr:uid="{42B90028-4582-42FC-9903-EA47134B144F}"/>
    <hyperlink ref="B71" location="Start68" display="Figura 34. Financiamientos otorgados para vivienda nueva y usada en Jalisco, periodo enero - septiembre de 2013 a 2020, número y variación anual" xr:uid="{C273AE21-8982-47EE-A969-857B38B69B51}"/>
    <hyperlink ref="B72" location="Start69" display="Figura 35. Variación anual de los financiamientos otorgados, enero – septiembre 2020" xr:uid="{64A75601-0594-4FCD-BF40-575C5F492CC4}"/>
    <hyperlink ref="B73" location="Start70" display="Figura 36. Distribución de financiamientos otorgados para viviendas en Jalisco de enero a septiembre 2020, por modalidad" xr:uid="{C46BDC20-1227-43F0-8B22-A666AB1CF771}"/>
    <hyperlink ref="B74" location="Start71" display="Figura 37. Financiamientos otorgados por organismo y valor de la vivienda, acumulado enero – septiembre 2020" xr:uid="{7C83C268-DAB0-4DC0-B7B3-F856287DF50F}"/>
    <hyperlink ref="B75" location="Start72" display="Figura 38. Inflación mensual a tasa anual, enero 2013 - octubre 2020" xr:uid="{F013320B-602C-4BF9-9114-38FA718CFE48}"/>
    <hyperlink ref="B76" location="Start73" display="Figura 39. Inflación anual por ciudades, octubre 2020" xr:uid="{3A0562B6-666D-4B39-A0C5-3207E6AA5427}"/>
    <hyperlink ref="B77" location="Start74" display="Figura 40. Inflación mensual a tasa anual por entidad federativa, octubre 2020" xr:uid="{F84823C0-7245-491D-AEDA-08C8EF3A5315}"/>
    <hyperlink ref="B78" location="Start75" display="Figura 41. Variación anual del índice de precios por objeto de gasto en Jalisco, junio-octubre 2020" xr:uid="{D68016EB-E253-4E86-AFC8-583ABE81383A}"/>
    <hyperlink ref="B79" location="Start76" display="Figura 42. Inflación anual del rubro de alimentos, bebidas y tabaco por entidad federativa, octubre 2020" xr:uid="{34F49A73-64BC-4D6D-A344-A06183DA2143}"/>
    <hyperlink ref="B80" location="Start77" display="Figura 43. Inflación anual del rubro de ropa, calzado y accesorios por entidad federativa, octubre 2020" xr:uid="{00140129-0D46-4FB4-9B09-14CAD45C9F39}"/>
    <hyperlink ref="B81" location="Start78" display="Figura 44. Inflación anual del rubro de gasto en vivienda por entidad federativa, octubre 2020" xr:uid="{20CA8725-3A0E-48B2-97BE-AAAB3CFE0BA5}"/>
    <hyperlink ref="B82" location="Start79" display="Figura 45. Inflación anual del rubro de muebles, aparatos y accesorios domésticos por entidad federativa, octubre 2020" xr:uid="{E3C83AD5-8F1E-458C-8A89-B7710D597694}"/>
    <hyperlink ref="B83" location="Start80" display="Figura 46. Inflación anual del rubro de gasto en salud y cuidado personal por entidad federativa, octubre 2020" xr:uid="{644055BB-DF2B-4658-BCDE-85071E88FCFC}"/>
    <hyperlink ref="B84" location="Start81" display="Figura 47. Inflación anual del rubro de gasto en transporte por entidad federativa, octubre 2020" xr:uid="{86F769E8-23D9-49B4-AA6F-C70422D2DF5E}"/>
    <hyperlink ref="B85" location="Start82" display="Figura 48. Inflación anual del rubro de educación y esparcimiento por entidad federativa, octubre 2020" xr:uid="{B4FDE5E1-A655-4D38-AFC9-ADCDD4218E5F}"/>
    <hyperlink ref="B86" location="Start83" display="Figura 49. Inflación anual del rubro de otros servicios por entidad federativa, octubre 2020" xr:uid="{A514189A-6307-45B6-862E-6FA8EC3589BA}"/>
    <hyperlink ref="B87" location="Start84" display="Figura 50. Precio promedio mensual de la gasolina regular, premium y diésel en Jalisco, septiembre-octubre 2020, pesos constantes" xr:uid="{09FC3E54-DCBC-4E49-B24D-A8E786B64897}"/>
    <hyperlink ref="B88" location="Start85" display="Figura 51. Precio promedio mensual de la gasolina regular en Jalisco y México, enero 2017 - octubre 2020, a pesos constantes" xr:uid="{33BE5455-1E0F-4306-AA1B-C63390792629}"/>
    <hyperlink ref="B89" location="Start86" display="Figura 52. Precio promedio mensual de la gasolina premium Jalisco y México, enero 2017 a octubre 2020, a pesos constantes" xr:uid="{7F2A1283-C66B-4B1A-809A-4147A8B4CA08}"/>
    <hyperlink ref="B90" location="Start87" display="Figura 53. Precio promedio mensual de diésel en Jalisco y México, enero 2017 - octubre 2020, a pesos constantes" xr:uid="{3FECC0D5-75B7-4DBD-ACC3-2A9F91B315E8}"/>
    <hyperlink ref="B91" location="Start88" display="Figura 54. Precio promedio gasolina regular, premium, diésel, octubre 2020" xr:uid="{A915A070-AC16-40E2-AC5A-F1256D2A76C3}"/>
    <hyperlink ref="B92" location="Start89" display="Figura 55. Tasa de desocupación de Jalisco en octubre, 2006-2020" xr:uid="{1345430B-9F30-484D-B041-47B6172D494D}"/>
    <hyperlink ref="B93" location="Start90" display="Figura 56. Tasa de desocupación mensual por entidad federativa, octubre 2020" xr:uid="{4F99D319-3AFE-4430-9F02-2146DFE2FAED}"/>
    <hyperlink ref="B94" location="Start91" display="Figura 57. Variación mensual en puntos porcentuales de la tasa de desocupación por entidad federativa, octubre 2020" xr:uid="{4A04AEEF-F4EE-4B93-BEE4-0A03CBE76111}"/>
    <hyperlink ref="B95" location="Start92" display="Figura 58. Empleos formales generados en octubre en Jalisco, 2000-2020" xr:uid="{D3E3C874-AD70-4FCE-B082-1E8F14A20890}"/>
    <hyperlink ref="B96" location="Start93" display="Figura 59. Empleos formales generados de enero a octubre en Jalisco, 2020" xr:uid="{3E2CD8F5-AC93-4A70-A1E8-DDFBFACABF45}"/>
    <hyperlink ref="B97" location="Start94" display="Figura 60. Empleos formales generados por entidad federativa, octubre 2020" xr:uid="{7E417225-0E79-45D6-B5FA-7D7EB7503175}"/>
    <hyperlink ref="B98" location="Start95" display="Figura 61. Variación porcentual mensual de empleos generados por entidad federativa, octubre 2020" xr:uid="{CB9DA55E-1678-484C-9EE2-D0C48AC9A38F}"/>
    <hyperlink ref="B99" location="Start96" display="Figura 62. Variación porcentual anual de empleo formal, octubre 2020" xr:uid="{96C39C80-FE94-43D4-9014-9CA1E7B445CC}"/>
    <hyperlink ref="B100" location="Start97" display="Figura 63. Empleos nuevos formales acumulados de enero a octubre de 2000 - 2020" xr:uid="{A4C90842-C5A5-452A-9140-9C6E62825B9F}"/>
    <hyperlink ref="B101" location="Start98" display="Figura 64. Empleos generados por entidad federativa, acumulado enero a octubre de 2020" xr:uid="{23C5B6A7-4DB3-4D82-A163-D2C1146E5D52}"/>
    <hyperlink ref="B102" location="Start99" display="Figura 65. Variación porcentual acumulado de enero a octubre de 2020" xr:uid="{9038D1CA-B68E-4278-AD6B-EC134E087C88}"/>
    <hyperlink ref="B103" location="Start100" display="Figura 66. Empleos formales por entidad federativa, agosto-octubre 2020" xr:uid="{0D0B0FF9-AD5F-45CC-B517-238E1276DFFF}"/>
    <hyperlink ref="B104" location="Start101" display="Figura 67. Empleos formales temporales y permanentes por entidad federativa, octubre 2020" xr:uid="{C33C8983-B12F-4E08-91A5-9CB92857E93F}"/>
    <hyperlink ref="B105" location="Start102" display="Figura 68. Los 20 municipios de Jalisco con mayor generación de empleo formal en octubre de 2020" xr:uid="{41CC9567-ECDD-46F6-B30D-AAE81FB390C7}"/>
    <hyperlink ref="B106" location="Start103" display="Figura 72. Trabajadores asegurados en Jalisco por sector, 2013-octubre 2020" xr:uid="{DFA36F69-6E58-4ECC-92C5-17E2A999BF4D}"/>
    <hyperlink ref="B107" location="Start104" display="Figura 73. Porcentaje de participación de trabajadores asegurados por división de actividad económica en Jalisco, octubre 2020" xr:uid="{38F79213-2708-425E-A193-3C3C7253610B}"/>
    <hyperlink ref="B108" location="Start105" display="Figura 74. Serie histórica de trabajadores asegurados del sector agricultura, ganadería, silvicultura, pesca y caza de Jalisco, 2013-octubre 2020" xr:uid="{8D3A1600-B69D-468C-A27D-828D2B36DD63}"/>
    <hyperlink ref="B109" location="Start106" display="Figura 75. Distribución porcentual de los trabajadores asegurados del sector agropecuario de Jalisco por subsector, octubre 2020" xr:uid="{E2F43246-F05F-45FB-99DE-26F130AB8F71}"/>
    <hyperlink ref="B110" location="Start107" display="Figura 76. Serie histórica del empleo formal en el sector industria de la transformación de Jalisco, 2013-octubre 2020" xr:uid="{B508C450-F0F0-489D-8B99-E37220E14894}"/>
    <hyperlink ref="B111" location="Start108" display="Figura 77. Distribución porcentual de los trabajadores asegurados del sector industria de la transformación de Jalisco por subsector, octubre 2020" xr:uid="{8DD05545-551F-408B-B92F-193F51B5A475}"/>
    <hyperlink ref="B112" location="Start109" display="Figura 78. Serie histórica de los trabajadores asegurados en el IMSS del sector comercio de Jalisco, 2013-octubre 2020" xr:uid="{511F8DF2-E4C6-4B06-A0E3-E1E52F4A6C19}"/>
    <hyperlink ref="B113" location="Start110" display="Figura 79. Distribución porcentual de los trabajadores asegurados del sector comercio de Jalisco por subsector, octubre 2020" xr:uid="{1B895D7F-AA19-414D-A6E9-DD6E94E98352}"/>
    <hyperlink ref="B114" location="Start111" display="Figura 80. Serie histórica de los trabajadores asegurados al IMSS del sector servicios de Jalisco, 2013-octubre 2020" xr:uid="{71AF63E7-FB57-412D-AFEC-C2C65D10BA62}"/>
    <hyperlink ref="B115" location="Start112" display="Figura 81. Porcentaje de participación de los trabajadores asegurados del sector servicios, octubre 2020" xr:uid="{4EA33345-D00B-490B-9DD8-D6D4FA965A84}"/>
    <hyperlink ref="B116" location="Start113" display="Figura 82. Distribución porcentual de trabajadores asegurados en el IMSS por sector de actividad económica, octubre 2020 (hombres)" xr:uid="{1C59AD91-A1DA-4172-8B10-89E858923CC4}"/>
    <hyperlink ref="B117" location="Start114" display="Figura 83. Distribución porcentual de trabajadores asegurados en el IMSS por sector de actividad económica, octubre 2020 (mujeres)" xr:uid="{3830500A-DDE0-482E-9391-EB90F97FF85E}"/>
    <hyperlink ref="B118" location="Start115" display="Figura 84. Distribución porcentual de trabajadores asegurados en el IMSS grupo de edad, octubre 2020" xr:uid="{07618480-06D1-437C-B31C-25F5BDE417A1}"/>
    <hyperlink ref="B119" location="Start116" display="Figura 85. Patrones registrados en el IMSS en Jalisco, 2013-octubre 2020" xr:uid="{5028B5DA-82E4-4391-9C89-B899A488A463}"/>
    <hyperlink ref="B120" location="Start117" display="Figura 86. Patrones de Jalisco registrados en el IMSS, por división económica, octubre de 2020" xr:uid="{7715D780-7606-4231-9403-FE0A37B1DA13}"/>
    <hyperlink ref="B121" location="Start118" display="Figura 87. Patrones nuevos registrados ante el IMSS, por delegación, octubre 2020" xr:uid="{825CCF16-D22F-4040-B0A2-5E435437EB86}"/>
    <hyperlink ref="B122" location="Start119" display="Figura 88. Variación mensual de patrones nuevos registrados ante el IMSS, por delegación, octubre 2020" xr:uid="{219469A8-C263-4E83-8722-0DDA33861078}"/>
    <hyperlink ref="B123" location="Start120" display="Figura 89. Variación anual absoluta de patrones nuevos registrados ante el IMSS, por delegación, octubre 2019 vs octubre 2020" xr:uid="{2C70FCA6-BD56-48A0-B961-8E216FE56A8A}"/>
    <hyperlink ref="B124" location="Start121" display="Figura 90. Variación acumulada de patrones nuevos registrados ante el IMSS, por delegación, enero-octubre 2020" xr:uid="{85774686-94E3-4616-821B-57AE075F6B1C}"/>
    <hyperlink ref="B125" location="Start122" display="Figura 91. Indicador Mensual de la Actividad Industrial de Jalisco. Variación porcentual anual y variación promedio anual, enero 2013-julio 2020" xr:uid="{857B394F-FF79-4790-AE71-2756D28E03C3}"/>
    <hyperlink ref="B126" location="Start123" display="Figura 92. Variación porcentual anual del IMAIEF por entidad federativa, julio 2020" xr:uid="{3E14CD97-289A-4C50-A7DC-6AE1FE5938D2}"/>
    <hyperlink ref="B127" location="Start124" display="Figura 93. Variación porcentual con respecto al mismo periodo del año anterior del IMAIEF de actividades secundarias, industria de la construcción e industrias manufactureras de Jalisco, julio 2020" xr:uid="{EF672567-BD89-4772-A2AE-708C7501A1B7}"/>
    <hyperlink ref="B128" location="Start125" display="Figura 94. Indicador Mensual de la Industria de la Construcción de Jalisco, variación porcentual anual y variación promedio anual, enero 2013-julio 2020" xr:uid="{5E02F1DC-0D75-45E1-BBC9-C1280B53E3C4}"/>
    <hyperlink ref="B129" location="Start126" display="Figura 95. Variación porcentual anual del IMAIEF de la industria de la construcción por entidad federativa, julio 2020" xr:uid="{8EAE9A6D-4A8D-440E-AE2E-CD8E5B33DE1A}"/>
    <hyperlink ref="B130" location="Start127" display="Figura 96. Indicador Mensual de las Industrias Manufactureras de Jalisco, variación porcentual anual y variación promedio anual, enero 2013-julio 2020" xr:uid="{DFCF4467-A2CE-4484-BC0D-96F286150D8F}"/>
    <hyperlink ref="B131" location="Start128" display="Figura 97. Variación porcentual anual del IMAIEF de las industrias manufactureras por entidad federativa, julio 2020" xr:uid="{40057EC6-F37C-487E-9D40-DED0F45DDAE8}"/>
    <hyperlink ref="B132" location="Start129" display="Figura 98. Valor de la producción de la industria de la construcción en Jalisco, cifras mensuales en millones de pesos constantes, septiembre 2006-septiembre 2020" xr:uid="{9E2878E9-2819-490E-8B1D-8BF8AE64186E}"/>
    <hyperlink ref="B133" location="Start130" display="Figura 99. Valor de la producción de la industria de la construcción en Jalisco, cifras mensuales en millones de pesos constantes, enero 2013-septiembre 2020" xr:uid="{E45C5624-36F0-462C-928A-38F048E9D779}"/>
    <hyperlink ref="B134" location="Start131" display="Figura 100. Variación porcentual anual de la producción acumulada de los últimos doce meses de la industria de la construcción en Jalisco, enero 2013-septiembre 2020" xr:uid="{E09D3BA4-6A68-4834-83FC-8FEB4FC6347D}"/>
    <hyperlink ref="B135" location="Start132" display="Figura 101. Distribución porcentual de la producción de la industria de la construcción por entidad federativa, septiembre 2020" xr:uid="{C974C385-8301-4754-98E2-149B689445B6}"/>
    <hyperlink ref="B136" location="Start133" display="Figura 102. Variación porcentual anual de la producción de la industria de la construcción por entidad federativa, septiembre 2020" xr:uid="{8241C3E6-A85D-4A75-8EF2-2B0B0979788C}"/>
    <hyperlink ref="B137" location="Start134" display="Figura 103. Variación porcentual mensual de la producción de la industria de la construcción por entidad federativa, septiembre 2020" xr:uid="{A3A5EC02-CDD8-4147-BD1E-9754EF994F92}"/>
    <hyperlink ref="B138" location="Start135" display="Figura 104. Variación porcentual anual del personal ocupado de la industria manufacturera por entidad federativa, septiembre 2020" xr:uid="{7C15BC13-5705-41B5-8D75-BF81FAF4B684}"/>
    <hyperlink ref="B139" location="Start136" display="Figura 105. Variación porcentual anual de las horas trabajadas por el personal ocupado total en la industria manufacturera por entidad federativa, septiembre 2020" xr:uid="{E8E5EC68-F68F-4AA3-BF3A-50B5DCD4E90A}"/>
    <hyperlink ref="B140" location="Start137" display="Figura 106. Ingresos provenientes del mercado extranjero que obtuvieron los establecimientos manufactureros del programa IMMEX en Jalisco Cifras mensuales en millones de pesos, enero 2013-septiembre 2020" xr:uid="{81B4285F-0B0A-42DC-B73C-1D7042B43912}"/>
    <hyperlink ref="B141" location="Start138" display="Figura 107. Ingresos provenientes del mercado extranjero que obtuvieron los establecimientos no manufactureros en el programa IMMEX en Jalisco Cifras mensuales en millones de pesos, enero 2013-septiembre 2020" xr:uid="{C83F9501-334C-47C7-A7A6-5102B356EC9D}"/>
    <hyperlink ref="B142" location="Start139" display="Figura 108. Ingresos provenientes del mercado extranjero que obtuvieron los establecimientos manufactureros y no manufactureros en el programa IMMEX en Jalisco. Cifras acumuladas anuales en millones de pesos y su variación anual, enero 2013-septiembre 2020" xr:uid="{23AF94F3-6B09-4884-A91B-AAED3F890CBA}"/>
    <hyperlink ref="B143" location="Start140" display="Figura 109. Número de establecimientos manufactureros y no manufactureros en el programa IMMEX en Jalisco, enero 2013-septiembre 2020" xr:uid="{5B7E90D7-E0ED-4611-927D-70C509F5E3B8}"/>
    <hyperlink ref="B144" location="Start141" display="Figura 110. Distribución porcentual de los establecimientos manufactureros y no manufactureros con programa IMMEX por entidad federativa, septiembre 2020" xr:uid="{2BB17A7F-A023-412B-AB91-E22FF8B0D753}"/>
    <hyperlink ref="B145" location="Start142" display="Figura 111. Personal ocupado en establecimientos manufactureros y no manufactureros en el programa IMMEX en Jalisco, enero 2013-septiembre 2020" xr:uid="{136328BB-F63A-4F3B-BF78-1E150E811EBA}"/>
    <hyperlink ref="B146" location="Start143" display="Figura 112. Variación porcentual anual del personal ocupado en establecimientos manufactureros y no manufactureros en el programa IMMEX en Jalisco, enero 2013-septiembre 2020" xr:uid="{F520CB18-223E-4593-BF18-5C1BC8940AE5}"/>
    <hyperlink ref="B147" location="Start144" display="Figura 113. Distribución porcentual del personal ocupado de los establecimientos manufactureros y no manufactureros con programa IMMEX por entidad federativa, septiembre 2020" xr:uid="{06F70697-2778-4481-9645-8CE66915664E}"/>
    <hyperlink ref="B148" location="Start145" display="Figura 114. Variación porcentual anual de los ingresos por suministro de bienes y servicios de empresas de comercio al por mayor por entidad federativa, septiembre de 2020" xr:uid="{45C7F911-766E-4CDE-AB5E-B5A3CD978249}"/>
    <hyperlink ref="B149" location="Start146" display="Figura 115. Variación porcentual anual del personal ocupado de las empresas de comercio al por mayor, septiembre de 2020" xr:uid="{9C5E4E2F-891E-4F3F-A4FC-B1F724332945}"/>
    <hyperlink ref="B150" location="Start147" display="Figura 116. Variación porcentual anual de los ingresos por suministro de bienes y servicios de empresas de comercio al por menor por entidad federativa, septiembre de 2020" xr:uid="{3B69B3D9-513E-41B7-B6ED-8D08DE360B51}"/>
    <hyperlink ref="B151" location="Start148" display="Figura 117. Variación porcentual anual del personal ocupado de las empresas de comercio al por menor, septiembre de 2020" xr:uid="{3B5C241C-3E57-4FD5-8CDB-AF37DFC18B0F}"/>
    <hyperlink ref="B152" location="Start149" display="Figura 118. Unidades vendidas de vehículos eléctricos e híbridos (conectables y no conectables) en Jalisco, mensual 2016-2020" xr:uid="{60957325-24FC-43C2-BF7F-DCEDB11BBEF7}"/>
    <hyperlink ref="B153" location="Start150" display="Figura 119. Distribución porcentual de unidades vendidas de vehículos híbridos (conectables y no conectables) en Jalisco en agosto 2020" xr:uid="{BB2572AF-790A-48D7-8F09-522E89F290A7}"/>
    <hyperlink ref="B154" location="Start151" display="Figura 120. Vehículos híbridos y eléctricos vendidos por entidad federativa, agosto 2020" xr:uid="{FE25E866-60D2-4C01-A64E-A26784582983}"/>
    <hyperlink ref="B155" location="Start152" display="Figura 121. Vehículos híbridos y eléctricos vendidos por cada millón de habitantes por entidad federativa, agosto 2020" xr:uid="{84978003-F5E1-4011-AC60-3E841A0F0A94}"/>
    <hyperlink ref="B156" location="Start153" display="Figura 122. Número de cabezas sacrificadas en Jalisco en septiembre 2008 – 2020" xr:uid="{1E4BAB74-7607-4824-905A-64C96F12C4EA}"/>
    <hyperlink ref="B157" location="Start154" display="Figura 123. Producción de carne en canal en Jalisco en septiembre 2008 – 2020, toneladas" xr:uid="{BE4775ED-F487-487C-9239-E1089CFD55B8}"/>
    <hyperlink ref="B158" location="Start155" display="Figura 124. Número de cabezas sacrificadas en Jalisco en enero-septiembre 2008 – 2020" xr:uid="{53FFEAF1-D52A-4347-B8F1-70F239FBD143}"/>
    <hyperlink ref="B159" location="Start156" display="Figura 125. Producción de carne en canal en Jalisco en enero-septiembre 2008 – 2020, toneladas" xr:uid="{42BE3E26-AD54-4004-A6B1-8266E65BC9F6}"/>
    <hyperlink ref="B160" location="Start157" display="Figura 126. Producción de carne en canal de ganado bovino por entidad federativa, septiembre 2020, toneladas" xr:uid="{72A34C25-2CAF-4CD6-8C27-9002CD712630}"/>
    <hyperlink ref="B161" location="Start158" display="Figura 127. Producción de carne en canal de ganado porcino por entidad federativa, septiembre 2020, toneladas" xr:uid="{9F6F94B1-1A2A-420C-8776-D732CB176A40}"/>
    <hyperlink ref="B162" location="Start159" display="Figura 128. Producción de carne en canal de ganado ovino por entidad federativa, septiembre 2020, toneladas" xr:uid="{652525AA-D792-4894-AC84-60FB1DFEB672}"/>
    <hyperlink ref="B163" location="Start160" display="Figura 129. Producción de carne en canal de ganado caprino por entidad federativa, septiembre 2020, toneladas" xr:uid="{1922D467-7514-425F-9243-4DD822429290}"/>
    <hyperlink ref="B164" location="Start161" display="Figura 130. Variación porcentual anual de la producción de carne en canal, Jalisco, enero de 2019 a septiembre 2020, bovino" xr:uid="{117137D8-0DA0-4A29-A3FA-12B20594B106}"/>
    <hyperlink ref="B165" location="Start162" display="Figura 130. Variación porcentual anual de la producción de carne en canal, Jalisco, enero de 2019 a septiembre 2020, caprino" xr:uid="{52F22237-C137-4182-9E1C-58911911247A}"/>
    <hyperlink ref="B166" location="Start163" display="Figura 130. Variación porcentual anual de la producción de carne en canal, Jalisco, enero de 2019 a septiembre 2020, ovino" xr:uid="{D6D33F9D-140B-490D-83DB-00B563AADE0F}"/>
    <hyperlink ref="B167" location="Start164" display="Figura 130. Variación porcentual anual de la producción de carne en canal, Jalisco, enero de 2019 a septiembre 2020, porcino" xr:uid="{0C08C1C1-3ED0-463F-8546-5277F0A71007}"/>
    <hyperlink ref="B168" location="Start165" display="Figura 131-142. Empleo formal por división económica y municipios, octubre 2020" xr:uid="{A8C58957-E9B0-41B8-B588-C7775CB42EBC}"/>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AB3B1-98CF-42F9-B1BA-FA12D80FE532}">
  <sheetPr codeName="Hoja20"/>
  <dimension ref="A1:I2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1517</v>
      </c>
      <c r="G1" s="129" t="s">
        <v>39</v>
      </c>
      <c r="H1" s="400"/>
      <c r="I1" s="400"/>
    </row>
    <row r="2" spans="1:9" x14ac:dyDescent="0.2">
      <c r="A2" s="11" t="s">
        <v>1544</v>
      </c>
    </row>
    <row r="3" spans="1:9" x14ac:dyDescent="0.2">
      <c r="A3" s="264" t="s">
        <v>1545</v>
      </c>
    </row>
    <row r="6" spans="1:9" ht="12.75" customHeight="1" x14ac:dyDescent="0.2">
      <c r="B6" s="159" t="s">
        <v>198</v>
      </c>
      <c r="C6" s="160" t="s">
        <v>884</v>
      </c>
      <c r="D6" s="160" t="s">
        <v>885</v>
      </c>
      <c r="E6" s="160" t="s">
        <v>886</v>
      </c>
      <c r="F6" s="160" t="s">
        <v>887</v>
      </c>
      <c r="G6" s="179"/>
    </row>
    <row r="7" spans="1:9" ht="14.25" x14ac:dyDescent="0.2">
      <c r="B7" s="185" t="s">
        <v>214</v>
      </c>
      <c r="C7" s="162">
        <v>2</v>
      </c>
      <c r="D7" s="162">
        <v>88</v>
      </c>
      <c r="E7" s="162">
        <v>90</v>
      </c>
      <c r="F7" s="163">
        <v>2.1999999999999999E-2</v>
      </c>
      <c r="G7" s="179"/>
    </row>
    <row r="8" spans="1:9" ht="14.25" x14ac:dyDescent="0.2">
      <c r="B8" s="185" t="s">
        <v>62</v>
      </c>
      <c r="C8" s="175">
        <v>95</v>
      </c>
      <c r="D8" s="175">
        <v>192</v>
      </c>
      <c r="E8" s="175">
        <v>287</v>
      </c>
      <c r="F8" s="186">
        <v>0.33100000000000002</v>
      </c>
      <c r="G8" s="179"/>
    </row>
    <row r="9" spans="1:9" ht="14.25" x14ac:dyDescent="0.2">
      <c r="B9" s="185" t="s">
        <v>882</v>
      </c>
      <c r="C9" s="162">
        <v>36</v>
      </c>
      <c r="D9" s="162">
        <v>262</v>
      </c>
      <c r="E9" s="162">
        <v>298</v>
      </c>
      <c r="F9" s="163">
        <v>0.121</v>
      </c>
      <c r="G9" s="179"/>
    </row>
    <row r="10" spans="1:9" ht="14.25" x14ac:dyDescent="0.2">
      <c r="B10" s="185" t="s">
        <v>203</v>
      </c>
      <c r="C10" s="175">
        <v>28</v>
      </c>
      <c r="D10" s="175">
        <v>203</v>
      </c>
      <c r="E10" s="175">
        <v>231</v>
      </c>
      <c r="F10" s="186">
        <v>0.121</v>
      </c>
      <c r="G10" s="179"/>
    </row>
    <row r="11" spans="1:9" ht="14.25" x14ac:dyDescent="0.2">
      <c r="B11" s="185" t="s">
        <v>212</v>
      </c>
      <c r="C11" s="162">
        <v>4</v>
      </c>
      <c r="D11" s="162">
        <v>283</v>
      </c>
      <c r="E11" s="162">
        <v>287</v>
      </c>
      <c r="F11" s="163">
        <v>1.4E-2</v>
      </c>
      <c r="G11" s="179"/>
    </row>
    <row r="12" spans="1:9" ht="14.25" x14ac:dyDescent="0.2">
      <c r="B12" s="185" t="s">
        <v>200</v>
      </c>
      <c r="C12" s="175">
        <v>197</v>
      </c>
      <c r="D12" s="175">
        <v>423</v>
      </c>
      <c r="E12" s="175">
        <v>620</v>
      </c>
      <c r="F12" s="186">
        <v>0.318</v>
      </c>
      <c r="G12" s="179"/>
    </row>
    <row r="13" spans="1:9" ht="14.25" x14ac:dyDescent="0.2">
      <c r="B13" s="185" t="s">
        <v>360</v>
      </c>
      <c r="C13" s="166">
        <v>362</v>
      </c>
      <c r="D13" s="167">
        <v>1451</v>
      </c>
      <c r="E13" s="167">
        <v>1813</v>
      </c>
      <c r="F13" s="168">
        <v>0.2</v>
      </c>
      <c r="G13" s="179"/>
    </row>
    <row r="14" spans="1:9" ht="14.25" x14ac:dyDescent="0.2">
      <c r="B14" s="179"/>
      <c r="C14" s="179"/>
      <c r="D14" s="179"/>
      <c r="E14" s="179"/>
      <c r="F14" s="179"/>
      <c r="G14" s="179"/>
    </row>
    <row r="15" spans="1:9" ht="14.25" x14ac:dyDescent="0.2">
      <c r="B15" s="179"/>
      <c r="C15" s="179"/>
      <c r="D15" s="179"/>
      <c r="E15" s="179"/>
    </row>
    <row r="16" spans="1:9" ht="14.25" x14ac:dyDescent="0.2">
      <c r="B16" s="179"/>
      <c r="C16" s="179"/>
      <c r="D16" s="179"/>
      <c r="E16" s="179"/>
    </row>
    <row r="17" spans="2:5" ht="14.25" x14ac:dyDescent="0.2">
      <c r="B17" s="179"/>
      <c r="C17" s="179"/>
      <c r="D17" s="179"/>
      <c r="E17" s="179"/>
    </row>
    <row r="18" spans="2:5" ht="14.25" x14ac:dyDescent="0.2">
      <c r="B18" s="179"/>
      <c r="C18" s="179"/>
      <c r="D18" s="179"/>
      <c r="E18" s="179"/>
    </row>
    <row r="19" spans="2:5" ht="14.25" x14ac:dyDescent="0.2">
      <c r="B19" s="179"/>
      <c r="C19" s="179"/>
      <c r="D19" s="179"/>
      <c r="E19" s="179"/>
    </row>
    <row r="20" spans="2:5" ht="14.25" x14ac:dyDescent="0.2">
      <c r="B20" s="179"/>
      <c r="C20" s="179"/>
      <c r="D20" s="179"/>
      <c r="E20" s="179"/>
    </row>
    <row r="21" spans="2:5" ht="14.25" x14ac:dyDescent="0.2">
      <c r="B21" s="179"/>
      <c r="C21" s="179"/>
      <c r="D21" s="179"/>
      <c r="E21" s="179"/>
    </row>
    <row r="22" spans="2:5" ht="14.25" x14ac:dyDescent="0.2">
      <c r="B22" s="179"/>
      <c r="C22" s="179"/>
      <c r="D22" s="179"/>
      <c r="E22" s="179"/>
    </row>
    <row r="23" spans="2:5" ht="14.25" x14ac:dyDescent="0.2">
      <c r="B23" s="179"/>
      <c r="C23" s="179"/>
      <c r="D23" s="179"/>
      <c r="E23" s="179"/>
    </row>
    <row r="24" spans="2:5" ht="14.25" x14ac:dyDescent="0.2">
      <c r="B24" s="179"/>
      <c r="C24" s="179"/>
      <c r="D24" s="179"/>
      <c r="E24" s="179"/>
    </row>
    <row r="25" spans="2:5" ht="14.25" x14ac:dyDescent="0.2">
      <c r="B25" s="179"/>
      <c r="C25" s="179"/>
      <c r="D25" s="179"/>
      <c r="E25" s="179"/>
    </row>
    <row r="26" spans="2:5" ht="14.25" x14ac:dyDescent="0.2">
      <c r="B26" s="179"/>
      <c r="C26" s="179"/>
      <c r="D26" s="179"/>
      <c r="E26" s="179"/>
    </row>
    <row r="27" spans="2:5" ht="14.25" x14ac:dyDescent="0.2">
      <c r="B27" s="179"/>
      <c r="C27" s="179"/>
      <c r="D27" s="179"/>
      <c r="E27" s="179"/>
    </row>
  </sheetData>
  <mergeCells count="1">
    <mergeCell ref="G1:I1"/>
  </mergeCells>
  <hyperlinks>
    <hyperlink ref="G1:H1" location="Index!A1" display="Regresar al Índice" xr:uid="{7769E6F1-485D-4E20-8977-B3BC99473207}"/>
    <hyperlink ref="H1:I1" location="Index!A1" display="Regresar al Índice" xr:uid="{5979096A-8299-4536-B09F-C860E0558AB1}"/>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0C81-B64D-4A0F-9EC7-1A62878201BE}">
  <sheetPr codeName="Hoja111"/>
  <dimension ref="A1:I39"/>
  <sheetViews>
    <sheetView topLeftCell="E1" workbookViewId="0">
      <selection activeCell="I7" sqref="I7"/>
    </sheetView>
  </sheetViews>
  <sheetFormatPr baseColWidth="10" defaultColWidth="9.140625" defaultRowHeight="14.25" x14ac:dyDescent="0.2"/>
  <cols>
    <col min="1" max="1" width="60.7109375" style="404" customWidth="1"/>
    <col min="2" max="5" width="8.7109375" style="404" customWidth="1"/>
    <col min="6" max="8" width="9.7109375" style="404" customWidth="1"/>
    <col min="9" max="9" width="6.7109375" style="404" customWidth="1"/>
    <col min="10" max="16384" width="9.140625" style="404"/>
  </cols>
  <sheetData>
    <row r="1" spans="1:9" ht="15" x14ac:dyDescent="0.25">
      <c r="A1" s="179" t="s">
        <v>1448</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2</v>
      </c>
      <c r="B6" s="404" t="s">
        <v>1290</v>
      </c>
      <c r="C6" s="404" t="s">
        <v>1291</v>
      </c>
      <c r="D6" s="404" t="s">
        <v>1292</v>
      </c>
      <c r="E6" s="404" t="s">
        <v>1293</v>
      </c>
      <c r="F6" s="404" t="s">
        <v>1294</v>
      </c>
      <c r="G6" s="404" t="s">
        <v>1295</v>
      </c>
      <c r="H6" s="404" t="s">
        <v>1296</v>
      </c>
      <c r="I6" s="404" t="s">
        <v>1297</v>
      </c>
    </row>
    <row r="7" spans="1:9" x14ac:dyDescent="0.2">
      <c r="A7" s="404" t="s">
        <v>11</v>
      </c>
      <c r="B7" s="414">
        <v>134809</v>
      </c>
      <c r="C7" s="414">
        <v>134682</v>
      </c>
      <c r="D7" s="414">
        <v>134409</v>
      </c>
      <c r="E7" s="414">
        <v>135757</v>
      </c>
      <c r="F7" s="414">
        <v>-127</v>
      </c>
      <c r="G7" s="414">
        <v>-273</v>
      </c>
      <c r="H7" s="414">
        <v>1348</v>
      </c>
      <c r="I7" s="414">
        <v>948</v>
      </c>
    </row>
    <row r="8" spans="1:9" x14ac:dyDescent="0.2">
      <c r="A8" s="404" t="s">
        <v>6</v>
      </c>
      <c r="B8" s="414">
        <v>124251</v>
      </c>
      <c r="C8" s="414">
        <v>123878</v>
      </c>
      <c r="D8" s="414">
        <v>124417</v>
      </c>
      <c r="E8" s="414">
        <v>125428</v>
      </c>
      <c r="F8" s="414">
        <v>-373</v>
      </c>
      <c r="G8" s="414">
        <v>539</v>
      </c>
      <c r="H8" s="414">
        <v>1011</v>
      </c>
      <c r="I8" s="414">
        <v>1177</v>
      </c>
    </row>
    <row r="9" spans="1:9" x14ac:dyDescent="0.2">
      <c r="A9" s="404" t="s">
        <v>7</v>
      </c>
      <c r="B9" s="414">
        <v>220197</v>
      </c>
      <c r="C9" s="414">
        <v>218178</v>
      </c>
      <c r="D9" s="414">
        <v>219083</v>
      </c>
      <c r="E9" s="414">
        <v>221374</v>
      </c>
      <c r="F9" s="414">
        <v>-2019</v>
      </c>
      <c r="G9" s="414">
        <v>905</v>
      </c>
      <c r="H9" s="414">
        <v>2291</v>
      </c>
      <c r="I9" s="414">
        <v>1177</v>
      </c>
    </row>
    <row r="10" spans="1:9" x14ac:dyDescent="0.2">
      <c r="A10" s="404" t="s">
        <v>30</v>
      </c>
      <c r="B10" s="414">
        <v>99092</v>
      </c>
      <c r="C10" s="414">
        <v>99667</v>
      </c>
      <c r="D10" s="414">
        <v>99807</v>
      </c>
      <c r="E10" s="414">
        <v>100615</v>
      </c>
      <c r="F10" s="414">
        <v>575</v>
      </c>
      <c r="G10" s="414">
        <v>140</v>
      </c>
      <c r="H10" s="414">
        <v>808</v>
      </c>
      <c r="I10" s="414">
        <v>1523</v>
      </c>
    </row>
    <row r="11" spans="1:9" x14ac:dyDescent="0.2">
      <c r="A11" s="404" t="s">
        <v>19</v>
      </c>
      <c r="B11" s="414">
        <v>145580</v>
      </c>
      <c r="C11" s="414">
        <v>143936</v>
      </c>
      <c r="D11" s="414">
        <v>147502</v>
      </c>
      <c r="E11" s="414">
        <v>147839</v>
      </c>
      <c r="F11" s="414">
        <v>-1644</v>
      </c>
      <c r="G11" s="414">
        <v>3566</v>
      </c>
      <c r="H11" s="414">
        <v>337</v>
      </c>
      <c r="I11" s="414">
        <v>2259</v>
      </c>
    </row>
    <row r="12" spans="1:9" x14ac:dyDescent="0.2">
      <c r="A12" s="404" t="s">
        <v>3</v>
      </c>
      <c r="B12" s="414">
        <v>321750</v>
      </c>
      <c r="C12" s="414">
        <v>323153</v>
      </c>
      <c r="D12" s="414">
        <v>326308</v>
      </c>
      <c r="E12" s="414">
        <v>325210</v>
      </c>
      <c r="F12" s="414">
        <v>1403</v>
      </c>
      <c r="G12" s="414">
        <v>3155</v>
      </c>
      <c r="H12" s="414">
        <v>-1098</v>
      </c>
      <c r="I12" s="414">
        <v>3460</v>
      </c>
    </row>
    <row r="13" spans="1:9" x14ac:dyDescent="0.2">
      <c r="A13" s="404" t="s">
        <v>15</v>
      </c>
      <c r="B13" s="414">
        <v>143693</v>
      </c>
      <c r="C13" s="414">
        <v>144572</v>
      </c>
      <c r="D13" s="414">
        <v>144513</v>
      </c>
      <c r="E13" s="414">
        <v>147179</v>
      </c>
      <c r="F13" s="414">
        <v>879</v>
      </c>
      <c r="G13" s="414">
        <v>-59</v>
      </c>
      <c r="H13" s="414">
        <v>2666</v>
      </c>
      <c r="I13" s="414">
        <v>3486</v>
      </c>
    </row>
    <row r="14" spans="1:9" x14ac:dyDescent="0.2">
      <c r="A14" s="404" t="s">
        <v>32</v>
      </c>
      <c r="B14" s="414">
        <v>360408</v>
      </c>
      <c r="C14" s="414">
        <v>360933</v>
      </c>
      <c r="D14" s="414">
        <v>362982</v>
      </c>
      <c r="E14" s="414">
        <v>364040</v>
      </c>
      <c r="F14" s="414">
        <v>525</v>
      </c>
      <c r="G14" s="414">
        <v>2049</v>
      </c>
      <c r="H14" s="414">
        <v>1058</v>
      </c>
      <c r="I14" s="414">
        <v>3632</v>
      </c>
    </row>
    <row r="15" spans="1:9" x14ac:dyDescent="0.2">
      <c r="A15" s="404" t="s">
        <v>22</v>
      </c>
      <c r="B15" s="414">
        <v>587165</v>
      </c>
      <c r="C15" s="414">
        <v>586731</v>
      </c>
      <c r="D15" s="414">
        <v>584849</v>
      </c>
      <c r="E15" s="414">
        <v>591153</v>
      </c>
      <c r="F15" s="414">
        <v>-434</v>
      </c>
      <c r="G15" s="414">
        <v>-1882</v>
      </c>
      <c r="H15" s="414">
        <v>6304</v>
      </c>
      <c r="I15" s="414">
        <v>3988</v>
      </c>
    </row>
    <row r="16" spans="1:9" x14ac:dyDescent="0.2">
      <c r="A16" s="404" t="s">
        <v>21</v>
      </c>
      <c r="B16" s="414">
        <v>202951</v>
      </c>
      <c r="C16" s="414">
        <v>203438</v>
      </c>
      <c r="D16" s="414">
        <v>204970</v>
      </c>
      <c r="E16" s="414">
        <v>207378</v>
      </c>
      <c r="F16" s="414">
        <v>487</v>
      </c>
      <c r="G16" s="414">
        <v>1532</v>
      </c>
      <c r="H16" s="414">
        <v>2408</v>
      </c>
      <c r="I16" s="414">
        <v>4427</v>
      </c>
    </row>
    <row r="17" spans="1:9" x14ac:dyDescent="0.2">
      <c r="A17" s="404" t="s">
        <v>33</v>
      </c>
      <c r="B17" s="414">
        <v>183163</v>
      </c>
      <c r="C17" s="414">
        <v>184855</v>
      </c>
      <c r="D17" s="414">
        <v>186449</v>
      </c>
      <c r="E17" s="414">
        <v>187704</v>
      </c>
      <c r="F17" s="414">
        <v>1692</v>
      </c>
      <c r="G17" s="414">
        <v>1594</v>
      </c>
      <c r="H17" s="414">
        <v>1255</v>
      </c>
      <c r="I17" s="414">
        <v>4541</v>
      </c>
    </row>
    <row r="18" spans="1:9" x14ac:dyDescent="0.2">
      <c r="A18" s="404" t="s">
        <v>18</v>
      </c>
      <c r="B18" s="414">
        <v>200339</v>
      </c>
      <c r="C18" s="414">
        <v>201939</v>
      </c>
      <c r="D18" s="414">
        <v>203232</v>
      </c>
      <c r="E18" s="414">
        <v>205095</v>
      </c>
      <c r="F18" s="414">
        <v>1600</v>
      </c>
      <c r="G18" s="414">
        <v>1293</v>
      </c>
      <c r="H18" s="414">
        <v>1863</v>
      </c>
      <c r="I18" s="414">
        <v>4756</v>
      </c>
    </row>
    <row r="19" spans="1:9" x14ac:dyDescent="0.2">
      <c r="A19" s="404" t="s">
        <v>12</v>
      </c>
      <c r="B19" s="414">
        <v>236303</v>
      </c>
      <c r="C19" s="414">
        <v>236944</v>
      </c>
      <c r="D19" s="414">
        <v>238074</v>
      </c>
      <c r="E19" s="414">
        <v>241199</v>
      </c>
      <c r="F19" s="414">
        <v>641</v>
      </c>
      <c r="G19" s="414">
        <v>1130</v>
      </c>
      <c r="H19" s="414">
        <v>3125</v>
      </c>
      <c r="I19" s="414">
        <v>4896</v>
      </c>
    </row>
    <row r="20" spans="1:9" x14ac:dyDescent="0.2">
      <c r="A20" s="404" t="s">
        <v>16</v>
      </c>
      <c r="B20" s="414">
        <v>217327</v>
      </c>
      <c r="C20" s="414">
        <v>218985</v>
      </c>
      <c r="D20" s="414">
        <v>219672</v>
      </c>
      <c r="E20" s="414">
        <v>222262</v>
      </c>
      <c r="F20" s="414">
        <v>1658</v>
      </c>
      <c r="G20" s="414">
        <v>687</v>
      </c>
      <c r="H20" s="414">
        <v>2590</v>
      </c>
      <c r="I20" s="414">
        <v>4935</v>
      </c>
    </row>
    <row r="21" spans="1:9" x14ac:dyDescent="0.2">
      <c r="A21" s="404" t="s">
        <v>24</v>
      </c>
      <c r="B21" s="414">
        <v>356370</v>
      </c>
      <c r="C21" s="414">
        <v>356310</v>
      </c>
      <c r="D21" s="414">
        <v>358177</v>
      </c>
      <c r="E21" s="414">
        <v>361787</v>
      </c>
      <c r="F21" s="414">
        <v>-60</v>
      </c>
      <c r="G21" s="414">
        <v>1867</v>
      </c>
      <c r="H21" s="414">
        <v>3610</v>
      </c>
      <c r="I21" s="414">
        <v>5417</v>
      </c>
    </row>
    <row r="22" spans="1:9" x14ac:dyDescent="0.2">
      <c r="A22" s="404" t="s">
        <v>28</v>
      </c>
      <c r="B22" s="414">
        <v>169301</v>
      </c>
      <c r="C22" s="414">
        <v>171299</v>
      </c>
      <c r="D22" s="414">
        <v>172923</v>
      </c>
      <c r="E22" s="414">
        <v>175679</v>
      </c>
      <c r="F22" s="414">
        <v>1998</v>
      </c>
      <c r="G22" s="414">
        <v>1624</v>
      </c>
      <c r="H22" s="414">
        <v>2756</v>
      </c>
      <c r="I22" s="414">
        <v>6378</v>
      </c>
    </row>
    <row r="23" spans="1:9" x14ac:dyDescent="0.2">
      <c r="A23" s="404" t="s">
        <v>25</v>
      </c>
      <c r="B23" s="414">
        <v>432699</v>
      </c>
      <c r="C23" s="414">
        <v>436384</v>
      </c>
      <c r="D23" s="414">
        <v>439476</v>
      </c>
      <c r="E23" s="414">
        <v>442174</v>
      </c>
      <c r="F23" s="414">
        <v>3685</v>
      </c>
      <c r="G23" s="414">
        <v>3092</v>
      </c>
      <c r="H23" s="414">
        <v>2698</v>
      </c>
      <c r="I23" s="414">
        <v>9475</v>
      </c>
    </row>
    <row r="24" spans="1:9" x14ac:dyDescent="0.2">
      <c r="A24" s="404" t="s">
        <v>5</v>
      </c>
      <c r="B24" s="414">
        <v>165477</v>
      </c>
      <c r="C24" s="414">
        <v>168295</v>
      </c>
      <c r="D24" s="414">
        <v>172085</v>
      </c>
      <c r="E24" s="414">
        <v>175792</v>
      </c>
      <c r="F24" s="414">
        <v>2818</v>
      </c>
      <c r="G24" s="414">
        <v>3790</v>
      </c>
      <c r="H24" s="414">
        <v>3707</v>
      </c>
      <c r="I24" s="414">
        <v>10315</v>
      </c>
    </row>
    <row r="25" spans="1:9" x14ac:dyDescent="0.2">
      <c r="A25" s="404" t="s">
        <v>29</v>
      </c>
      <c r="B25" s="414">
        <v>672303</v>
      </c>
      <c r="C25" s="414">
        <v>678269</v>
      </c>
      <c r="D25" s="414">
        <v>681683</v>
      </c>
      <c r="E25" s="414">
        <v>683018</v>
      </c>
      <c r="F25" s="414">
        <v>5966</v>
      </c>
      <c r="G25" s="414">
        <v>3414</v>
      </c>
      <c r="H25" s="414">
        <v>1335</v>
      </c>
      <c r="I25" s="414">
        <v>10715</v>
      </c>
    </row>
    <row r="26" spans="1:9" x14ac:dyDescent="0.2">
      <c r="A26" s="404" t="s">
        <v>17</v>
      </c>
      <c r="B26" s="414">
        <v>447862</v>
      </c>
      <c r="C26" s="414">
        <v>451388</v>
      </c>
      <c r="D26" s="414">
        <v>453937</v>
      </c>
      <c r="E26" s="414">
        <v>459604</v>
      </c>
      <c r="F26" s="414">
        <v>3526</v>
      </c>
      <c r="G26" s="414">
        <v>2549</v>
      </c>
      <c r="H26" s="414">
        <v>5667</v>
      </c>
      <c r="I26" s="414">
        <v>11742</v>
      </c>
    </row>
    <row r="27" spans="1:9" x14ac:dyDescent="0.2">
      <c r="A27" s="404" t="s">
        <v>31</v>
      </c>
      <c r="B27" s="414">
        <v>701109</v>
      </c>
      <c r="C27" s="414">
        <v>706000</v>
      </c>
      <c r="D27" s="414">
        <v>707921</v>
      </c>
      <c r="E27" s="414">
        <v>714759</v>
      </c>
      <c r="F27" s="414">
        <v>4891</v>
      </c>
      <c r="G27" s="414">
        <v>1921</v>
      </c>
      <c r="H27" s="414">
        <v>6838</v>
      </c>
      <c r="I27" s="414">
        <v>13650</v>
      </c>
    </row>
    <row r="28" spans="1:9" x14ac:dyDescent="0.2">
      <c r="A28" s="404" t="s">
        <v>14</v>
      </c>
      <c r="B28" s="414">
        <v>966243</v>
      </c>
      <c r="C28" s="414">
        <v>970018</v>
      </c>
      <c r="D28" s="414">
        <v>974129</v>
      </c>
      <c r="E28" s="414">
        <v>980425</v>
      </c>
      <c r="F28" s="414">
        <v>3775</v>
      </c>
      <c r="G28" s="414">
        <v>4111</v>
      </c>
      <c r="H28" s="414">
        <v>6296</v>
      </c>
      <c r="I28" s="414">
        <v>14182</v>
      </c>
    </row>
    <row r="29" spans="1:9" x14ac:dyDescent="0.2">
      <c r="A29" s="404" t="s">
        <v>27</v>
      </c>
      <c r="B29" s="414">
        <v>575672</v>
      </c>
      <c r="C29" s="414">
        <v>574582</v>
      </c>
      <c r="D29" s="414">
        <v>585515</v>
      </c>
      <c r="E29" s="414">
        <v>590852</v>
      </c>
      <c r="F29" s="414">
        <v>-1090</v>
      </c>
      <c r="G29" s="414">
        <v>10933</v>
      </c>
      <c r="H29" s="414">
        <v>5337</v>
      </c>
      <c r="I29" s="414">
        <v>15180</v>
      </c>
    </row>
    <row r="30" spans="1:9" x14ac:dyDescent="0.2">
      <c r="A30" s="404" t="s">
        <v>10</v>
      </c>
      <c r="B30" s="414">
        <v>744379</v>
      </c>
      <c r="C30" s="414">
        <v>750835</v>
      </c>
      <c r="D30" s="414">
        <v>754841</v>
      </c>
      <c r="E30" s="414">
        <v>760896</v>
      </c>
      <c r="F30" s="414">
        <v>6456</v>
      </c>
      <c r="G30" s="414">
        <v>4006</v>
      </c>
      <c r="H30" s="414">
        <v>6055</v>
      </c>
      <c r="I30" s="414">
        <v>16517</v>
      </c>
    </row>
    <row r="31" spans="1:9" x14ac:dyDescent="0.2">
      <c r="A31" s="404" t="s">
        <v>23</v>
      </c>
      <c r="B31" s="414">
        <v>580949</v>
      </c>
      <c r="C31" s="414">
        <v>587463</v>
      </c>
      <c r="D31" s="414">
        <v>592725</v>
      </c>
      <c r="E31" s="414">
        <v>598103</v>
      </c>
      <c r="F31" s="414">
        <v>6514</v>
      </c>
      <c r="G31" s="414">
        <v>5262</v>
      </c>
      <c r="H31" s="414">
        <v>5378</v>
      </c>
      <c r="I31" s="414">
        <v>17154</v>
      </c>
    </row>
    <row r="32" spans="1:9" x14ac:dyDescent="0.2">
      <c r="A32" s="404" t="s">
        <v>8</v>
      </c>
      <c r="B32" s="414">
        <v>889248</v>
      </c>
      <c r="C32" s="414">
        <v>897690</v>
      </c>
      <c r="D32" s="414">
        <v>901676</v>
      </c>
      <c r="E32" s="414">
        <v>908614</v>
      </c>
      <c r="F32" s="414">
        <v>8442</v>
      </c>
      <c r="G32" s="414">
        <v>3986</v>
      </c>
      <c r="H32" s="414">
        <v>6938</v>
      </c>
      <c r="I32" s="414">
        <v>19366</v>
      </c>
    </row>
    <row r="33" spans="1:9" x14ac:dyDescent="0.2">
      <c r="A33" s="404" t="s">
        <v>4</v>
      </c>
      <c r="B33" s="414">
        <v>934572</v>
      </c>
      <c r="C33" s="414">
        <v>941458</v>
      </c>
      <c r="D33" s="414">
        <v>949253</v>
      </c>
      <c r="E33" s="414">
        <v>961284</v>
      </c>
      <c r="F33" s="414">
        <v>6886</v>
      </c>
      <c r="G33" s="414">
        <v>7795</v>
      </c>
      <c r="H33" s="414">
        <v>12031</v>
      </c>
      <c r="I33" s="414">
        <v>26712</v>
      </c>
    </row>
    <row r="34" spans="1:9" x14ac:dyDescent="0.2">
      <c r="A34" s="404" t="s">
        <v>26</v>
      </c>
      <c r="B34" s="414">
        <v>529928</v>
      </c>
      <c r="C34" s="414">
        <v>529692</v>
      </c>
      <c r="D34" s="414">
        <v>543611</v>
      </c>
      <c r="E34" s="414">
        <v>558297</v>
      </c>
      <c r="F34" s="414">
        <v>-236</v>
      </c>
      <c r="G34" s="414">
        <v>13919</v>
      </c>
      <c r="H34" s="414">
        <v>14686</v>
      </c>
      <c r="I34" s="414">
        <v>28369</v>
      </c>
    </row>
    <row r="35" spans="1:9" x14ac:dyDescent="0.2">
      <c r="A35" s="404" t="s">
        <v>9</v>
      </c>
      <c r="B35" s="414">
        <v>3257082</v>
      </c>
      <c r="C35" s="414">
        <v>3251617</v>
      </c>
      <c r="D35" s="414">
        <v>3248637</v>
      </c>
      <c r="E35" s="414">
        <v>3285539</v>
      </c>
      <c r="F35" s="414">
        <v>-5465</v>
      </c>
      <c r="G35" s="414">
        <v>-2980</v>
      </c>
      <c r="H35" s="414">
        <v>36902</v>
      </c>
      <c r="I35" s="414">
        <v>28457</v>
      </c>
    </row>
    <row r="36" spans="1:9" x14ac:dyDescent="0.2">
      <c r="A36" s="404" t="s">
        <v>13</v>
      </c>
      <c r="B36" s="414">
        <v>1579438</v>
      </c>
      <c r="C36" s="414">
        <v>1586644</v>
      </c>
      <c r="D36" s="414">
        <v>1596357</v>
      </c>
      <c r="E36" s="414">
        <v>1611893</v>
      </c>
      <c r="F36" s="414">
        <v>7206</v>
      </c>
      <c r="G36" s="414">
        <v>9713</v>
      </c>
      <c r="H36" s="414">
        <v>15536</v>
      </c>
      <c r="I36" s="414">
        <v>32455</v>
      </c>
    </row>
    <row r="37" spans="1:9" x14ac:dyDescent="0.2">
      <c r="A37" s="404" t="s">
        <v>0</v>
      </c>
      <c r="B37" s="414">
        <v>1742635</v>
      </c>
      <c r="C37" s="414">
        <v>1758496</v>
      </c>
      <c r="D37" s="414">
        <v>1769661</v>
      </c>
      <c r="E37" s="414">
        <v>1788334</v>
      </c>
      <c r="F37" s="414">
        <v>15861</v>
      </c>
      <c r="G37" s="414">
        <v>11165</v>
      </c>
      <c r="H37" s="414">
        <v>18673</v>
      </c>
      <c r="I37" s="414">
        <v>45699</v>
      </c>
    </row>
    <row r="38" spans="1:9" x14ac:dyDescent="0.2">
      <c r="A38" s="404" t="s">
        <v>20</v>
      </c>
      <c r="B38" s="414">
        <v>1573657</v>
      </c>
      <c r="C38" s="414">
        <v>1590011</v>
      </c>
      <c r="D38" s="414">
        <v>1603318</v>
      </c>
      <c r="E38" s="414">
        <v>1623550</v>
      </c>
      <c r="F38" s="414">
        <v>16354</v>
      </c>
      <c r="G38" s="414">
        <v>13307</v>
      </c>
      <c r="H38" s="414">
        <v>20232</v>
      </c>
      <c r="I38" s="414">
        <v>49893</v>
      </c>
    </row>
    <row r="39" spans="1:9" x14ac:dyDescent="0.2">
      <c r="A39" s="404" t="s">
        <v>1</v>
      </c>
      <c r="B39" s="414">
        <v>19495952</v>
      </c>
      <c r="C39" s="414">
        <v>19588342</v>
      </c>
      <c r="D39" s="414">
        <v>19702192</v>
      </c>
      <c r="E39" s="414">
        <v>19902833</v>
      </c>
      <c r="F39" s="414">
        <v>92390</v>
      </c>
      <c r="G39" s="414">
        <v>113850</v>
      </c>
      <c r="H39" s="414">
        <v>200641</v>
      </c>
      <c r="I39" s="414">
        <v>406881</v>
      </c>
    </row>
  </sheetData>
  <mergeCells count="1">
    <mergeCell ref="H1:I1"/>
  </mergeCells>
  <hyperlinks>
    <hyperlink ref="H1:I1" location="Index!A1" display="Regresar al Índice" xr:uid="{E9100BF1-A818-4220-AAFD-0A4CE334BDDC}"/>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5DDD-517B-4FE2-9214-10047A1469F3}">
  <sheetPr codeName="Hoja112"/>
  <dimension ref="A1:I39"/>
  <sheetViews>
    <sheetView zoomScaleNormal="100" workbookViewId="0">
      <selection activeCell="I7" sqref="I7"/>
    </sheetView>
  </sheetViews>
  <sheetFormatPr baseColWidth="10" defaultColWidth="9.140625" defaultRowHeight="14.25" x14ac:dyDescent="0.2"/>
  <cols>
    <col min="1" max="1" width="60.7109375" style="404" customWidth="1"/>
    <col min="2" max="2" width="17.7109375" style="404" customWidth="1"/>
    <col min="3" max="3" width="14.7109375" style="404" customWidth="1"/>
    <col min="4" max="4" width="6.7109375" style="404" customWidth="1"/>
    <col min="5" max="5" width="22.7109375" style="404" customWidth="1"/>
    <col min="6" max="6" width="19.7109375" style="404" customWidth="1"/>
    <col min="7" max="7" width="11.7109375" style="404" customWidth="1"/>
    <col min="8" max="8" width="10.7109375" style="404" customWidth="1"/>
    <col min="9" max="16384" width="9.140625" style="404"/>
  </cols>
  <sheetData>
    <row r="1" spans="1:9" ht="15" x14ac:dyDescent="0.25">
      <c r="A1" s="179" t="s">
        <v>1449</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2</v>
      </c>
      <c r="B6" s="404" t="s">
        <v>793</v>
      </c>
      <c r="C6" s="404" t="s">
        <v>1298</v>
      </c>
      <c r="D6" s="404" t="s">
        <v>199</v>
      </c>
      <c r="E6" s="404" t="s">
        <v>794</v>
      </c>
      <c r="F6" s="404" t="s">
        <v>1299</v>
      </c>
      <c r="G6" s="404" t="s">
        <v>196</v>
      </c>
      <c r="H6" s="404" t="s">
        <v>197</v>
      </c>
    </row>
    <row r="7" spans="1:9" x14ac:dyDescent="0.2">
      <c r="A7" s="404" t="s">
        <v>3</v>
      </c>
      <c r="B7" s="414">
        <v>326308</v>
      </c>
      <c r="C7" s="414">
        <v>325210</v>
      </c>
      <c r="D7" s="414">
        <v>-1098</v>
      </c>
      <c r="E7" s="414">
        <v>298083</v>
      </c>
      <c r="F7" s="414">
        <v>295706</v>
      </c>
      <c r="G7" s="414">
        <v>-2377</v>
      </c>
      <c r="H7" s="414">
        <v>1279</v>
      </c>
    </row>
    <row r="8" spans="1:9" x14ac:dyDescent="0.2">
      <c r="A8" s="404" t="s">
        <v>19</v>
      </c>
      <c r="B8" s="414">
        <v>147502</v>
      </c>
      <c r="C8" s="414">
        <v>147839</v>
      </c>
      <c r="D8" s="414">
        <v>337</v>
      </c>
      <c r="E8" s="414">
        <v>114123</v>
      </c>
      <c r="F8" s="414">
        <v>114917</v>
      </c>
      <c r="G8" s="414">
        <v>794</v>
      </c>
      <c r="H8" s="414">
        <v>-457</v>
      </c>
    </row>
    <row r="9" spans="1:9" x14ac:dyDescent="0.2">
      <c r="A9" s="404" t="s">
        <v>30</v>
      </c>
      <c r="B9" s="414">
        <v>99807</v>
      </c>
      <c r="C9" s="414">
        <v>100615</v>
      </c>
      <c r="D9" s="414">
        <v>808</v>
      </c>
      <c r="E9" s="414">
        <v>77593</v>
      </c>
      <c r="F9" s="414">
        <v>78693</v>
      </c>
      <c r="G9" s="414">
        <v>1100</v>
      </c>
      <c r="H9" s="414">
        <v>-292</v>
      </c>
    </row>
    <row r="10" spans="1:9" x14ac:dyDescent="0.2">
      <c r="A10" s="404" t="s">
        <v>6</v>
      </c>
      <c r="B10" s="414">
        <v>124417</v>
      </c>
      <c r="C10" s="414">
        <v>125428</v>
      </c>
      <c r="D10" s="414">
        <v>1011</v>
      </c>
      <c r="E10" s="414">
        <v>102017</v>
      </c>
      <c r="F10" s="414">
        <v>102164</v>
      </c>
      <c r="G10" s="414">
        <v>147</v>
      </c>
      <c r="H10" s="414">
        <v>864</v>
      </c>
    </row>
    <row r="11" spans="1:9" x14ac:dyDescent="0.2">
      <c r="A11" s="404" t="s">
        <v>32</v>
      </c>
      <c r="B11" s="414">
        <v>362982</v>
      </c>
      <c r="C11" s="414">
        <v>364040</v>
      </c>
      <c r="D11" s="414">
        <v>1058</v>
      </c>
      <c r="E11" s="414">
        <v>326260</v>
      </c>
      <c r="F11" s="414">
        <v>326481</v>
      </c>
      <c r="G11" s="414">
        <v>221</v>
      </c>
      <c r="H11" s="414">
        <v>837</v>
      </c>
    </row>
    <row r="12" spans="1:9" x14ac:dyDescent="0.2">
      <c r="A12" s="404" t="s">
        <v>33</v>
      </c>
      <c r="B12" s="414">
        <v>186449</v>
      </c>
      <c r="C12" s="414">
        <v>187704</v>
      </c>
      <c r="D12" s="414">
        <v>1255</v>
      </c>
      <c r="E12" s="414">
        <v>158425</v>
      </c>
      <c r="F12" s="414">
        <v>159006</v>
      </c>
      <c r="G12" s="414">
        <v>581</v>
      </c>
      <c r="H12" s="414">
        <v>674</v>
      </c>
    </row>
    <row r="13" spans="1:9" x14ac:dyDescent="0.2">
      <c r="A13" s="404" t="s">
        <v>29</v>
      </c>
      <c r="B13" s="414">
        <v>681683</v>
      </c>
      <c r="C13" s="414">
        <v>683018</v>
      </c>
      <c r="D13" s="414">
        <v>1335</v>
      </c>
      <c r="E13" s="414">
        <v>608518</v>
      </c>
      <c r="F13" s="414">
        <v>610164</v>
      </c>
      <c r="G13" s="414">
        <v>1646</v>
      </c>
      <c r="H13" s="414">
        <v>-311</v>
      </c>
    </row>
    <row r="14" spans="1:9" x14ac:dyDescent="0.2">
      <c r="A14" s="404" t="s">
        <v>11</v>
      </c>
      <c r="B14" s="414">
        <v>134409</v>
      </c>
      <c r="C14" s="414">
        <v>135757</v>
      </c>
      <c r="D14" s="414">
        <v>1348</v>
      </c>
      <c r="E14" s="414">
        <v>110475</v>
      </c>
      <c r="F14" s="414">
        <v>111073</v>
      </c>
      <c r="G14" s="414">
        <v>598</v>
      </c>
      <c r="H14" s="414">
        <v>750</v>
      </c>
    </row>
    <row r="15" spans="1:9" x14ac:dyDescent="0.2">
      <c r="A15" s="404" t="s">
        <v>18</v>
      </c>
      <c r="B15" s="414">
        <v>203232</v>
      </c>
      <c r="C15" s="414">
        <v>205095</v>
      </c>
      <c r="D15" s="414">
        <v>1863</v>
      </c>
      <c r="E15" s="414">
        <v>176407</v>
      </c>
      <c r="F15" s="414">
        <v>177248</v>
      </c>
      <c r="G15" s="414">
        <v>841</v>
      </c>
      <c r="H15" s="414">
        <v>1022</v>
      </c>
    </row>
    <row r="16" spans="1:9" x14ac:dyDescent="0.2">
      <c r="A16" s="404" t="s">
        <v>7</v>
      </c>
      <c r="B16" s="414">
        <v>219083</v>
      </c>
      <c r="C16" s="414">
        <v>221374</v>
      </c>
      <c r="D16" s="414">
        <v>2291</v>
      </c>
      <c r="E16" s="414">
        <v>192683</v>
      </c>
      <c r="F16" s="414">
        <v>195232</v>
      </c>
      <c r="G16" s="414">
        <v>2549</v>
      </c>
      <c r="H16" s="414">
        <v>-258</v>
      </c>
    </row>
    <row r="17" spans="1:8" x14ac:dyDescent="0.2">
      <c r="A17" s="404" t="s">
        <v>21</v>
      </c>
      <c r="B17" s="414">
        <v>204970</v>
      </c>
      <c r="C17" s="414">
        <v>207378</v>
      </c>
      <c r="D17" s="414">
        <v>2408</v>
      </c>
      <c r="E17" s="414">
        <v>180523</v>
      </c>
      <c r="F17" s="414">
        <v>181200</v>
      </c>
      <c r="G17" s="414">
        <v>677</v>
      </c>
      <c r="H17" s="414">
        <v>1731</v>
      </c>
    </row>
    <row r="18" spans="1:8" x14ac:dyDescent="0.2">
      <c r="A18" s="404" t="s">
        <v>16</v>
      </c>
      <c r="B18" s="414">
        <v>219672</v>
      </c>
      <c r="C18" s="414">
        <v>222262</v>
      </c>
      <c r="D18" s="414">
        <v>2590</v>
      </c>
      <c r="E18" s="414">
        <v>180253</v>
      </c>
      <c r="F18" s="414">
        <v>181651</v>
      </c>
      <c r="G18" s="414">
        <v>1398</v>
      </c>
      <c r="H18" s="414">
        <v>1192</v>
      </c>
    </row>
    <row r="19" spans="1:8" x14ac:dyDescent="0.2">
      <c r="A19" s="404" t="s">
        <v>15</v>
      </c>
      <c r="B19" s="414">
        <v>144513</v>
      </c>
      <c r="C19" s="414">
        <v>147179</v>
      </c>
      <c r="D19" s="414">
        <v>2666</v>
      </c>
      <c r="E19" s="414">
        <v>118211</v>
      </c>
      <c r="F19" s="414">
        <v>118808</v>
      </c>
      <c r="G19" s="414">
        <v>597</v>
      </c>
      <c r="H19" s="414">
        <v>2069</v>
      </c>
    </row>
    <row r="20" spans="1:8" x14ac:dyDescent="0.2">
      <c r="A20" s="404" t="s">
        <v>25</v>
      </c>
      <c r="B20" s="414">
        <v>439476</v>
      </c>
      <c r="C20" s="414">
        <v>442174</v>
      </c>
      <c r="D20" s="414">
        <v>2698</v>
      </c>
      <c r="E20" s="414">
        <v>355529</v>
      </c>
      <c r="F20" s="414">
        <v>357198</v>
      </c>
      <c r="G20" s="414">
        <v>1669</v>
      </c>
      <c r="H20" s="414">
        <v>1029</v>
      </c>
    </row>
    <row r="21" spans="1:8" x14ac:dyDescent="0.2">
      <c r="A21" s="404" t="s">
        <v>28</v>
      </c>
      <c r="B21" s="414">
        <v>172923</v>
      </c>
      <c r="C21" s="414">
        <v>175679</v>
      </c>
      <c r="D21" s="414">
        <v>2756</v>
      </c>
      <c r="E21" s="414">
        <v>141625</v>
      </c>
      <c r="F21" s="414">
        <v>142950</v>
      </c>
      <c r="G21" s="414">
        <v>1325</v>
      </c>
      <c r="H21" s="414">
        <v>1431</v>
      </c>
    </row>
    <row r="22" spans="1:8" x14ac:dyDescent="0.2">
      <c r="A22" s="404" t="s">
        <v>12</v>
      </c>
      <c r="B22" s="414">
        <v>238074</v>
      </c>
      <c r="C22" s="414">
        <v>241199</v>
      </c>
      <c r="D22" s="414">
        <v>3125</v>
      </c>
      <c r="E22" s="414">
        <v>215027</v>
      </c>
      <c r="F22" s="414">
        <v>217698</v>
      </c>
      <c r="G22" s="414">
        <v>2671</v>
      </c>
      <c r="H22" s="414">
        <v>454</v>
      </c>
    </row>
    <row r="23" spans="1:8" x14ac:dyDescent="0.2">
      <c r="A23" s="404" t="s">
        <v>24</v>
      </c>
      <c r="B23" s="414">
        <v>358177</v>
      </c>
      <c r="C23" s="414">
        <v>361787</v>
      </c>
      <c r="D23" s="414">
        <v>3610</v>
      </c>
      <c r="E23" s="414">
        <v>263986</v>
      </c>
      <c r="F23" s="414">
        <v>264273</v>
      </c>
      <c r="G23" s="414">
        <v>287</v>
      </c>
      <c r="H23" s="414">
        <v>3323</v>
      </c>
    </row>
    <row r="24" spans="1:8" x14ac:dyDescent="0.2">
      <c r="A24" s="404" t="s">
        <v>5</v>
      </c>
      <c r="B24" s="414">
        <v>172085</v>
      </c>
      <c r="C24" s="414">
        <v>175792</v>
      </c>
      <c r="D24" s="414">
        <v>3707</v>
      </c>
      <c r="E24" s="414">
        <v>121790</v>
      </c>
      <c r="F24" s="414">
        <v>123803</v>
      </c>
      <c r="G24" s="414">
        <v>2013</v>
      </c>
      <c r="H24" s="414">
        <v>1694</v>
      </c>
    </row>
    <row r="25" spans="1:8" x14ac:dyDescent="0.2">
      <c r="A25" s="404" t="s">
        <v>27</v>
      </c>
      <c r="B25" s="414">
        <v>585515</v>
      </c>
      <c r="C25" s="414">
        <v>590852</v>
      </c>
      <c r="D25" s="414">
        <v>5337</v>
      </c>
      <c r="E25" s="414">
        <v>498082</v>
      </c>
      <c r="F25" s="414">
        <v>497945</v>
      </c>
      <c r="G25" s="414">
        <v>-137</v>
      </c>
      <c r="H25" s="414">
        <v>5474</v>
      </c>
    </row>
    <row r="26" spans="1:8" x14ac:dyDescent="0.2">
      <c r="A26" s="404" t="s">
        <v>23</v>
      </c>
      <c r="B26" s="414">
        <v>592725</v>
      </c>
      <c r="C26" s="414">
        <v>598103</v>
      </c>
      <c r="D26" s="414">
        <v>5378</v>
      </c>
      <c r="E26" s="414">
        <v>484806</v>
      </c>
      <c r="F26" s="414">
        <v>489183</v>
      </c>
      <c r="G26" s="414">
        <v>4377</v>
      </c>
      <c r="H26" s="414">
        <v>1001</v>
      </c>
    </row>
    <row r="27" spans="1:8" x14ac:dyDescent="0.2">
      <c r="A27" s="404" t="s">
        <v>17</v>
      </c>
      <c r="B27" s="414">
        <v>453937</v>
      </c>
      <c r="C27" s="414">
        <v>459604</v>
      </c>
      <c r="D27" s="414">
        <v>5667</v>
      </c>
      <c r="E27" s="414">
        <v>373156</v>
      </c>
      <c r="F27" s="414">
        <v>374758</v>
      </c>
      <c r="G27" s="414">
        <v>1602</v>
      </c>
      <c r="H27" s="414">
        <v>4065</v>
      </c>
    </row>
    <row r="28" spans="1:8" x14ac:dyDescent="0.2">
      <c r="A28" s="404" t="s">
        <v>10</v>
      </c>
      <c r="B28" s="414">
        <v>754841</v>
      </c>
      <c r="C28" s="414">
        <v>760896</v>
      </c>
      <c r="D28" s="414">
        <v>6055</v>
      </c>
      <c r="E28" s="414">
        <v>672035</v>
      </c>
      <c r="F28" s="414">
        <v>676888</v>
      </c>
      <c r="G28" s="414">
        <v>4853</v>
      </c>
      <c r="H28" s="414">
        <v>1202</v>
      </c>
    </row>
    <row r="29" spans="1:8" x14ac:dyDescent="0.2">
      <c r="A29" s="404" t="s">
        <v>14</v>
      </c>
      <c r="B29" s="414">
        <v>974129</v>
      </c>
      <c r="C29" s="414">
        <v>980425</v>
      </c>
      <c r="D29" s="414">
        <v>6296</v>
      </c>
      <c r="E29" s="414">
        <v>842947</v>
      </c>
      <c r="F29" s="414">
        <v>847959</v>
      </c>
      <c r="G29" s="414">
        <v>5012</v>
      </c>
      <c r="H29" s="414">
        <v>1284</v>
      </c>
    </row>
    <row r="30" spans="1:8" x14ac:dyDescent="0.2">
      <c r="A30" s="404" t="s">
        <v>22</v>
      </c>
      <c r="B30" s="414">
        <v>584849</v>
      </c>
      <c r="C30" s="414">
        <v>591153</v>
      </c>
      <c r="D30" s="414">
        <v>6304</v>
      </c>
      <c r="E30" s="414">
        <v>500889</v>
      </c>
      <c r="F30" s="414">
        <v>505859</v>
      </c>
      <c r="G30" s="414">
        <v>4970</v>
      </c>
      <c r="H30" s="414">
        <v>1334</v>
      </c>
    </row>
    <row r="31" spans="1:8" x14ac:dyDescent="0.2">
      <c r="A31" s="404" t="s">
        <v>31</v>
      </c>
      <c r="B31" s="414">
        <v>707921</v>
      </c>
      <c r="C31" s="414">
        <v>714759</v>
      </c>
      <c r="D31" s="414">
        <v>6838</v>
      </c>
      <c r="E31" s="414">
        <v>611582</v>
      </c>
      <c r="F31" s="414">
        <v>614603</v>
      </c>
      <c r="G31" s="414">
        <v>3021</v>
      </c>
      <c r="H31" s="414">
        <v>3817</v>
      </c>
    </row>
    <row r="32" spans="1:8" x14ac:dyDescent="0.2">
      <c r="A32" s="404" t="s">
        <v>8</v>
      </c>
      <c r="B32" s="414">
        <v>901676</v>
      </c>
      <c r="C32" s="414">
        <v>908614</v>
      </c>
      <c r="D32" s="414">
        <v>6938</v>
      </c>
      <c r="E32" s="414">
        <v>819898</v>
      </c>
      <c r="F32" s="414">
        <v>825606</v>
      </c>
      <c r="G32" s="414">
        <v>5708</v>
      </c>
      <c r="H32" s="414">
        <v>1230</v>
      </c>
    </row>
    <row r="33" spans="1:8" x14ac:dyDescent="0.2">
      <c r="A33" s="404" t="s">
        <v>4</v>
      </c>
      <c r="B33" s="414">
        <v>949253</v>
      </c>
      <c r="C33" s="414">
        <v>961284</v>
      </c>
      <c r="D33" s="414">
        <v>12031</v>
      </c>
      <c r="E33" s="414">
        <v>866573</v>
      </c>
      <c r="F33" s="414">
        <v>875903</v>
      </c>
      <c r="G33" s="414">
        <v>9330</v>
      </c>
      <c r="H33" s="414">
        <v>2701</v>
      </c>
    </row>
    <row r="34" spans="1:8" x14ac:dyDescent="0.2">
      <c r="A34" s="404" t="s">
        <v>26</v>
      </c>
      <c r="B34" s="414">
        <v>543611</v>
      </c>
      <c r="C34" s="414">
        <v>558297</v>
      </c>
      <c r="D34" s="414">
        <v>14686</v>
      </c>
      <c r="E34" s="414">
        <v>453830</v>
      </c>
      <c r="F34" s="414">
        <v>458932</v>
      </c>
      <c r="G34" s="414">
        <v>5102</v>
      </c>
      <c r="H34" s="414">
        <v>9584</v>
      </c>
    </row>
    <row r="35" spans="1:8" x14ac:dyDescent="0.2">
      <c r="A35" s="404" t="s">
        <v>13</v>
      </c>
      <c r="B35" s="414">
        <v>1596357</v>
      </c>
      <c r="C35" s="414">
        <v>1611893</v>
      </c>
      <c r="D35" s="414">
        <v>15536</v>
      </c>
      <c r="E35" s="414">
        <v>1340398</v>
      </c>
      <c r="F35" s="414">
        <v>1350657</v>
      </c>
      <c r="G35" s="414">
        <v>10259</v>
      </c>
      <c r="H35" s="414">
        <v>5277</v>
      </c>
    </row>
    <row r="36" spans="1:8" x14ac:dyDescent="0.2">
      <c r="A36" s="404" t="s">
        <v>0</v>
      </c>
      <c r="B36" s="414">
        <v>1769661</v>
      </c>
      <c r="C36" s="414">
        <v>1788334</v>
      </c>
      <c r="D36" s="414">
        <v>18673</v>
      </c>
      <c r="E36" s="414">
        <v>1520121</v>
      </c>
      <c r="F36" s="414">
        <v>1532182</v>
      </c>
      <c r="G36" s="414">
        <v>12061</v>
      </c>
      <c r="H36" s="414">
        <v>6612</v>
      </c>
    </row>
    <row r="37" spans="1:8" x14ac:dyDescent="0.2">
      <c r="A37" s="404" t="s">
        <v>20</v>
      </c>
      <c r="B37" s="414">
        <v>1603318</v>
      </c>
      <c r="C37" s="414">
        <v>1623550</v>
      </c>
      <c r="D37" s="414">
        <v>20232</v>
      </c>
      <c r="E37" s="414">
        <v>1441155</v>
      </c>
      <c r="F37" s="414">
        <v>1459665</v>
      </c>
      <c r="G37" s="414">
        <v>18510</v>
      </c>
      <c r="H37" s="414">
        <v>1722</v>
      </c>
    </row>
    <row r="38" spans="1:8" x14ac:dyDescent="0.2">
      <c r="A38" s="404" t="s">
        <v>9</v>
      </c>
      <c r="B38" s="414">
        <v>3248637</v>
      </c>
      <c r="C38" s="414">
        <v>3285539</v>
      </c>
      <c r="D38" s="414">
        <v>36902</v>
      </c>
      <c r="E38" s="414">
        <v>2806132</v>
      </c>
      <c r="F38" s="414">
        <v>2816559</v>
      </c>
      <c r="G38" s="414">
        <v>10427</v>
      </c>
      <c r="H38" s="414">
        <v>26475</v>
      </c>
    </row>
    <row r="39" spans="1:8" x14ac:dyDescent="0.2">
      <c r="A39" s="404" t="s">
        <v>1</v>
      </c>
      <c r="B39" s="414">
        <v>19702192</v>
      </c>
      <c r="C39" s="414">
        <v>19902833</v>
      </c>
      <c r="D39" s="414">
        <v>200641</v>
      </c>
      <c r="E39" s="414">
        <v>16973132</v>
      </c>
      <c r="F39" s="414">
        <v>17084964</v>
      </c>
      <c r="G39" s="414">
        <v>111832</v>
      </c>
      <c r="H39" s="414">
        <v>88809</v>
      </c>
    </row>
  </sheetData>
  <mergeCells count="1">
    <mergeCell ref="H1:I1"/>
  </mergeCells>
  <hyperlinks>
    <hyperlink ref="H1:I1" location="Index!A1" display="Regresar al Índice" xr:uid="{B99E6595-B04C-4375-BBC1-6F555FA5431E}"/>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9F9CD-3EB0-46AE-8AE1-2CE71E12AB0F}">
  <sheetPr codeName="Hoja113"/>
  <dimension ref="A1:J131"/>
  <sheetViews>
    <sheetView workbookViewId="0">
      <selection activeCell="I7" sqref="I7"/>
    </sheetView>
  </sheetViews>
  <sheetFormatPr baseColWidth="10" defaultColWidth="9.140625" defaultRowHeight="14.25" x14ac:dyDescent="0.2"/>
  <cols>
    <col min="1" max="1" width="44.7109375" style="404" customWidth="1"/>
    <col min="2" max="2" width="32.7109375" style="404" customWidth="1"/>
    <col min="3" max="6" width="8.7109375" style="404" customWidth="1"/>
    <col min="7" max="7" width="6.7109375" style="404" customWidth="1"/>
    <col min="8" max="8" width="11.7109375" style="404" customWidth="1"/>
    <col min="9" max="9" width="10.7109375" style="404" customWidth="1"/>
    <col min="10" max="16384" width="9.140625" style="404"/>
  </cols>
  <sheetData>
    <row r="1" spans="1:10" ht="15" x14ac:dyDescent="0.25">
      <c r="A1" s="179" t="s">
        <v>1450</v>
      </c>
      <c r="B1" s="404" t="s">
        <v>55</v>
      </c>
      <c r="C1" s="404" t="s">
        <v>55</v>
      </c>
      <c r="D1" s="404" t="s">
        <v>55</v>
      </c>
      <c r="E1" s="404" t="s">
        <v>55</v>
      </c>
      <c r="F1" s="404" t="s">
        <v>55</v>
      </c>
      <c r="G1" s="404" t="s">
        <v>55</v>
      </c>
      <c r="H1" s="400" t="s">
        <v>39</v>
      </c>
      <c r="I1" s="400"/>
    </row>
    <row r="2" spans="1:10" x14ac:dyDescent="0.2">
      <c r="A2" s="404" t="s">
        <v>195</v>
      </c>
      <c r="B2" s="404" t="s">
        <v>55</v>
      </c>
      <c r="C2" s="404" t="s">
        <v>55</v>
      </c>
      <c r="D2" s="404" t="s">
        <v>55</v>
      </c>
      <c r="E2" s="404" t="s">
        <v>55</v>
      </c>
      <c r="F2" s="404" t="s">
        <v>55</v>
      </c>
      <c r="G2" s="404" t="s">
        <v>55</v>
      </c>
      <c r="H2" s="404" t="s">
        <v>55</v>
      </c>
    </row>
    <row r="6" spans="1:10" x14ac:dyDescent="0.2">
      <c r="A6" s="404" t="s">
        <v>670</v>
      </c>
      <c r="B6" s="404" t="s">
        <v>198</v>
      </c>
      <c r="C6" s="404" t="s">
        <v>1300</v>
      </c>
      <c r="D6" s="404" t="s">
        <v>1301</v>
      </c>
      <c r="E6" s="404" t="s">
        <v>795</v>
      </c>
      <c r="F6" s="404" t="s">
        <v>796</v>
      </c>
      <c r="G6" s="404" t="s">
        <v>199</v>
      </c>
      <c r="H6" s="404" t="s">
        <v>196</v>
      </c>
      <c r="I6" s="404" t="s">
        <v>197</v>
      </c>
    </row>
    <row r="7" spans="1:10" x14ac:dyDescent="0.2">
      <c r="A7" s="404">
        <v>106</v>
      </c>
      <c r="B7" s="404" t="s">
        <v>229</v>
      </c>
      <c r="C7" s="414">
        <v>3048</v>
      </c>
      <c r="D7" s="414">
        <v>1069</v>
      </c>
      <c r="E7" s="414">
        <v>3226</v>
      </c>
      <c r="F7" s="414">
        <v>1083</v>
      </c>
      <c r="G7" s="414">
        <v>-178</v>
      </c>
      <c r="H7" s="414">
        <v>-14</v>
      </c>
      <c r="I7" s="414">
        <v>-164</v>
      </c>
      <c r="J7" s="414"/>
    </row>
    <row r="8" spans="1:10" x14ac:dyDescent="0.2">
      <c r="A8" s="404">
        <v>66</v>
      </c>
      <c r="B8" s="404" t="s">
        <v>220</v>
      </c>
      <c r="C8" s="414">
        <v>4046</v>
      </c>
      <c r="D8" s="414">
        <v>2869</v>
      </c>
      <c r="E8" s="414">
        <v>4191</v>
      </c>
      <c r="F8" s="414">
        <v>2871</v>
      </c>
      <c r="G8" s="414">
        <v>-145</v>
      </c>
      <c r="H8" s="414">
        <v>-2</v>
      </c>
      <c r="I8" s="414">
        <v>-143</v>
      </c>
      <c r="J8" s="414"/>
    </row>
    <row r="9" spans="1:10" x14ac:dyDescent="0.2">
      <c r="A9" s="404">
        <v>123</v>
      </c>
      <c r="B9" s="404" t="s">
        <v>208</v>
      </c>
      <c r="C9" s="414">
        <v>2568</v>
      </c>
      <c r="D9" s="414">
        <v>2566</v>
      </c>
      <c r="E9" s="414">
        <v>2675</v>
      </c>
      <c r="F9" s="414">
        <v>2664</v>
      </c>
      <c r="G9" s="414">
        <v>-107</v>
      </c>
      <c r="H9" s="414">
        <v>-98</v>
      </c>
      <c r="I9" s="414">
        <v>-9</v>
      </c>
      <c r="J9" s="414"/>
    </row>
    <row r="10" spans="1:10" x14ac:dyDescent="0.2">
      <c r="A10" s="404">
        <v>100</v>
      </c>
      <c r="B10" s="404" t="s">
        <v>320</v>
      </c>
      <c r="C10" s="414">
        <v>994</v>
      </c>
      <c r="D10" s="414">
        <v>899</v>
      </c>
      <c r="E10" s="414">
        <v>1089</v>
      </c>
      <c r="F10" s="414">
        <v>933</v>
      </c>
      <c r="G10" s="414">
        <v>-95</v>
      </c>
      <c r="H10" s="414">
        <v>-34</v>
      </c>
      <c r="I10" s="414">
        <v>-61</v>
      </c>
      <c r="J10" s="414"/>
    </row>
    <row r="11" spans="1:10" x14ac:dyDescent="0.2">
      <c r="A11" s="404">
        <v>93</v>
      </c>
      <c r="B11" s="404" t="s">
        <v>317</v>
      </c>
      <c r="C11" s="414">
        <v>36894</v>
      </c>
      <c r="D11" s="414">
        <v>32869</v>
      </c>
      <c r="E11" s="414">
        <v>36963</v>
      </c>
      <c r="F11" s="414">
        <v>32984</v>
      </c>
      <c r="G11" s="414">
        <v>-69</v>
      </c>
      <c r="H11" s="414">
        <v>-115</v>
      </c>
      <c r="I11" s="414">
        <v>46</v>
      </c>
      <c r="J11" s="414"/>
    </row>
    <row r="12" spans="1:10" x14ac:dyDescent="0.2">
      <c r="A12" s="404">
        <v>55</v>
      </c>
      <c r="B12" s="404" t="s">
        <v>302</v>
      </c>
      <c r="C12" s="414">
        <v>1078</v>
      </c>
      <c r="D12" s="414">
        <v>981</v>
      </c>
      <c r="E12" s="414">
        <v>1139</v>
      </c>
      <c r="F12" s="414">
        <v>989</v>
      </c>
      <c r="G12" s="414">
        <v>-61</v>
      </c>
      <c r="H12" s="414">
        <v>-8</v>
      </c>
      <c r="I12" s="414">
        <v>-53</v>
      </c>
      <c r="J12" s="414"/>
    </row>
    <row r="13" spans="1:10" x14ac:dyDescent="0.2">
      <c r="A13" s="404">
        <v>124</v>
      </c>
      <c r="B13" s="404" t="s">
        <v>285</v>
      </c>
      <c r="C13" s="414">
        <v>6284</v>
      </c>
      <c r="D13" s="414">
        <v>5766</v>
      </c>
      <c r="E13" s="414">
        <v>6324</v>
      </c>
      <c r="F13" s="414">
        <v>5785</v>
      </c>
      <c r="G13" s="414">
        <v>-40</v>
      </c>
      <c r="H13" s="414">
        <v>-19</v>
      </c>
      <c r="I13" s="414">
        <v>-21</v>
      </c>
      <c r="J13" s="414"/>
    </row>
    <row r="14" spans="1:10" x14ac:dyDescent="0.2">
      <c r="A14" s="404">
        <v>96</v>
      </c>
      <c r="B14" s="404" t="s">
        <v>252</v>
      </c>
      <c r="C14" s="414">
        <v>496</v>
      </c>
      <c r="D14" s="414">
        <v>429</v>
      </c>
      <c r="E14" s="414">
        <v>528</v>
      </c>
      <c r="F14" s="414">
        <v>456</v>
      </c>
      <c r="G14" s="414">
        <v>-32</v>
      </c>
      <c r="H14" s="414">
        <v>-27</v>
      </c>
      <c r="I14" s="414">
        <v>-5</v>
      </c>
      <c r="J14" s="414"/>
    </row>
    <row r="15" spans="1:10" x14ac:dyDescent="0.2">
      <c r="A15" s="404">
        <v>18</v>
      </c>
      <c r="B15" s="404" t="s">
        <v>323</v>
      </c>
      <c r="C15" s="414">
        <v>5116</v>
      </c>
      <c r="D15" s="414">
        <v>4248</v>
      </c>
      <c r="E15" s="414">
        <v>5145</v>
      </c>
      <c r="F15" s="414">
        <v>4267</v>
      </c>
      <c r="G15" s="414">
        <v>-29</v>
      </c>
      <c r="H15" s="414">
        <v>-19</v>
      </c>
      <c r="I15" s="414">
        <v>-10</v>
      </c>
      <c r="J15" s="414"/>
    </row>
    <row r="16" spans="1:10" x14ac:dyDescent="0.2">
      <c r="A16" s="404">
        <v>43</v>
      </c>
      <c r="B16" s="404" t="s">
        <v>217</v>
      </c>
      <c r="C16" s="414">
        <v>2476</v>
      </c>
      <c r="D16" s="414">
        <v>1323</v>
      </c>
      <c r="E16" s="414">
        <v>2502</v>
      </c>
      <c r="F16" s="414">
        <v>1346</v>
      </c>
      <c r="G16" s="414">
        <v>-26</v>
      </c>
      <c r="H16" s="414">
        <v>-23</v>
      </c>
      <c r="I16" s="414">
        <v>-3</v>
      </c>
      <c r="J16" s="414"/>
    </row>
    <row r="17" spans="1:10" x14ac:dyDescent="0.2">
      <c r="A17" s="404">
        <v>48</v>
      </c>
      <c r="B17" s="404" t="s">
        <v>310</v>
      </c>
      <c r="C17" s="414">
        <v>1733</v>
      </c>
      <c r="D17" s="414">
        <v>1727</v>
      </c>
      <c r="E17" s="414">
        <v>1758</v>
      </c>
      <c r="F17" s="414">
        <v>1752</v>
      </c>
      <c r="G17" s="414">
        <v>-25</v>
      </c>
      <c r="H17" s="414">
        <v>-25</v>
      </c>
      <c r="I17" s="414">
        <v>0</v>
      </c>
      <c r="J17" s="414"/>
    </row>
    <row r="18" spans="1:10" x14ac:dyDescent="0.2">
      <c r="A18" s="404">
        <v>37</v>
      </c>
      <c r="B18" s="404" t="s">
        <v>256</v>
      </c>
      <c r="C18" s="414">
        <v>2490</v>
      </c>
      <c r="D18" s="414">
        <v>2040</v>
      </c>
      <c r="E18" s="414">
        <v>2507</v>
      </c>
      <c r="F18" s="414">
        <v>2055</v>
      </c>
      <c r="G18" s="414">
        <v>-17</v>
      </c>
      <c r="H18" s="414">
        <v>-15</v>
      </c>
      <c r="I18" s="414">
        <v>-2</v>
      </c>
      <c r="J18" s="414"/>
    </row>
    <row r="19" spans="1:10" x14ac:dyDescent="0.2">
      <c r="A19" s="404">
        <v>46</v>
      </c>
      <c r="B19" s="404" t="s">
        <v>225</v>
      </c>
      <c r="C19" s="414">
        <v>2552</v>
      </c>
      <c r="D19" s="414">
        <v>2486</v>
      </c>
      <c r="E19" s="414">
        <v>2566</v>
      </c>
      <c r="F19" s="414">
        <v>2498</v>
      </c>
      <c r="G19" s="414">
        <v>-14</v>
      </c>
      <c r="H19" s="414">
        <v>-12</v>
      </c>
      <c r="I19" s="414">
        <v>-2</v>
      </c>
      <c r="J19" s="414"/>
    </row>
    <row r="20" spans="1:10" x14ac:dyDescent="0.2">
      <c r="A20" s="404">
        <v>1</v>
      </c>
      <c r="B20" s="404" t="s">
        <v>232</v>
      </c>
      <c r="C20" s="414">
        <v>4696</v>
      </c>
      <c r="D20" s="414">
        <v>4376</v>
      </c>
      <c r="E20" s="414">
        <v>4708</v>
      </c>
      <c r="F20" s="414">
        <v>4383</v>
      </c>
      <c r="G20" s="414">
        <v>-12</v>
      </c>
      <c r="H20" s="414">
        <v>-7</v>
      </c>
      <c r="I20" s="414">
        <v>-5</v>
      </c>
      <c r="J20" s="414"/>
    </row>
    <row r="21" spans="1:10" x14ac:dyDescent="0.2">
      <c r="A21" s="404">
        <v>74</v>
      </c>
      <c r="B21" s="404" t="s">
        <v>279</v>
      </c>
      <c r="C21" s="414">
        <v>805</v>
      </c>
      <c r="D21" s="414">
        <v>769</v>
      </c>
      <c r="E21" s="414">
        <v>815</v>
      </c>
      <c r="F21" s="414">
        <v>779</v>
      </c>
      <c r="G21" s="414">
        <v>-10</v>
      </c>
      <c r="H21" s="414">
        <v>-10</v>
      </c>
      <c r="I21" s="414">
        <v>0</v>
      </c>
      <c r="J21" s="414"/>
    </row>
    <row r="22" spans="1:10" x14ac:dyDescent="0.2">
      <c r="A22" s="404">
        <v>80</v>
      </c>
      <c r="B22" s="404" t="s">
        <v>241</v>
      </c>
      <c r="C22" s="414">
        <v>84</v>
      </c>
      <c r="D22" s="414">
        <v>66</v>
      </c>
      <c r="E22" s="414">
        <v>94</v>
      </c>
      <c r="F22" s="414">
        <v>63</v>
      </c>
      <c r="G22" s="414">
        <v>-10</v>
      </c>
      <c r="H22" s="414">
        <v>3</v>
      </c>
      <c r="I22" s="414">
        <v>-13</v>
      </c>
      <c r="J22" s="414"/>
    </row>
    <row r="23" spans="1:10" x14ac:dyDescent="0.2">
      <c r="A23" s="404">
        <v>99</v>
      </c>
      <c r="B23" s="404" t="s">
        <v>314</v>
      </c>
      <c r="C23" s="414">
        <v>911</v>
      </c>
      <c r="D23" s="414">
        <v>430</v>
      </c>
      <c r="E23" s="414">
        <v>921</v>
      </c>
      <c r="F23" s="414">
        <v>439</v>
      </c>
      <c r="G23" s="414">
        <v>-10</v>
      </c>
      <c r="H23" s="414">
        <v>-9</v>
      </c>
      <c r="I23" s="414">
        <v>-1</v>
      </c>
      <c r="J23" s="414"/>
    </row>
    <row r="24" spans="1:10" x14ac:dyDescent="0.2">
      <c r="A24" s="404">
        <v>92</v>
      </c>
      <c r="B24" s="404" t="s">
        <v>221</v>
      </c>
      <c r="C24" s="414">
        <v>544</v>
      </c>
      <c r="D24" s="414">
        <v>271</v>
      </c>
      <c r="E24" s="414">
        <v>552</v>
      </c>
      <c r="F24" s="414">
        <v>270</v>
      </c>
      <c r="G24" s="414">
        <v>-8</v>
      </c>
      <c r="H24" s="414">
        <v>1</v>
      </c>
      <c r="I24" s="414">
        <v>-9</v>
      </c>
      <c r="J24" s="414"/>
    </row>
    <row r="25" spans="1:10" x14ac:dyDescent="0.2">
      <c r="A25" s="404">
        <v>7</v>
      </c>
      <c r="B25" s="404" t="s">
        <v>299</v>
      </c>
      <c r="C25" s="414">
        <v>146</v>
      </c>
      <c r="D25" s="414">
        <v>130</v>
      </c>
      <c r="E25" s="414">
        <v>153</v>
      </c>
      <c r="F25" s="414">
        <v>136</v>
      </c>
      <c r="G25" s="414">
        <v>-7</v>
      </c>
      <c r="H25" s="414">
        <v>-6</v>
      </c>
      <c r="I25" s="414">
        <v>-1</v>
      </c>
      <c r="J25" s="414"/>
    </row>
    <row r="26" spans="1:10" x14ac:dyDescent="0.2">
      <c r="A26" s="404">
        <v>22</v>
      </c>
      <c r="B26" s="404" t="s">
        <v>228</v>
      </c>
      <c r="C26" s="414">
        <v>2082</v>
      </c>
      <c r="D26" s="414">
        <v>1755</v>
      </c>
      <c r="E26" s="414">
        <v>2088</v>
      </c>
      <c r="F26" s="414">
        <v>1743</v>
      </c>
      <c r="G26" s="414">
        <v>-6</v>
      </c>
      <c r="H26" s="414">
        <v>12</v>
      </c>
      <c r="I26" s="414">
        <v>-18</v>
      </c>
      <c r="J26" s="414"/>
    </row>
    <row r="27" spans="1:10" x14ac:dyDescent="0.2">
      <c r="A27" s="404">
        <v>111</v>
      </c>
      <c r="B27" s="404" t="s">
        <v>315</v>
      </c>
      <c r="C27" s="414">
        <v>1988</v>
      </c>
      <c r="D27" s="414">
        <v>1962</v>
      </c>
      <c r="E27" s="414">
        <v>1993</v>
      </c>
      <c r="F27" s="414">
        <v>1964</v>
      </c>
      <c r="G27" s="414">
        <v>-5</v>
      </c>
      <c r="H27" s="414">
        <v>-2</v>
      </c>
      <c r="I27" s="414">
        <v>-3</v>
      </c>
      <c r="J27" s="414"/>
    </row>
    <row r="28" spans="1:10" x14ac:dyDescent="0.2">
      <c r="A28" s="404">
        <v>62</v>
      </c>
      <c r="B28" s="404" t="s">
        <v>275</v>
      </c>
      <c r="C28" s="414">
        <v>29</v>
      </c>
      <c r="D28" s="414">
        <v>27</v>
      </c>
      <c r="E28" s="414">
        <v>34</v>
      </c>
      <c r="F28" s="414">
        <v>32</v>
      </c>
      <c r="G28" s="414">
        <v>-5</v>
      </c>
      <c r="H28" s="414">
        <v>-5</v>
      </c>
      <c r="I28" s="414">
        <v>0</v>
      </c>
      <c r="J28" s="414"/>
    </row>
    <row r="29" spans="1:10" x14ac:dyDescent="0.2">
      <c r="A29" s="404">
        <v>105</v>
      </c>
      <c r="B29" s="404" t="s">
        <v>306</v>
      </c>
      <c r="C29" s="414">
        <v>1898</v>
      </c>
      <c r="D29" s="414">
        <v>1699</v>
      </c>
      <c r="E29" s="414">
        <v>1902</v>
      </c>
      <c r="F29" s="414">
        <v>1708</v>
      </c>
      <c r="G29" s="414">
        <v>-4</v>
      </c>
      <c r="H29" s="414">
        <v>-9</v>
      </c>
      <c r="I29" s="414">
        <v>5</v>
      </c>
      <c r="J29" s="414"/>
    </row>
    <row r="30" spans="1:10" x14ac:dyDescent="0.2">
      <c r="A30" s="404">
        <v>114</v>
      </c>
      <c r="B30" s="404" t="s">
        <v>308</v>
      </c>
      <c r="C30" s="414">
        <v>1043</v>
      </c>
      <c r="D30" s="414">
        <v>885</v>
      </c>
      <c r="E30" s="414">
        <v>1046</v>
      </c>
      <c r="F30" s="414">
        <v>876</v>
      </c>
      <c r="G30" s="414">
        <v>-3</v>
      </c>
      <c r="H30" s="414">
        <v>9</v>
      </c>
      <c r="I30" s="414">
        <v>-12</v>
      </c>
      <c r="J30" s="414"/>
    </row>
    <row r="31" spans="1:10" x14ac:dyDescent="0.2">
      <c r="A31" s="404">
        <v>88</v>
      </c>
      <c r="B31" s="404" t="s">
        <v>246</v>
      </c>
      <c r="C31" s="414">
        <v>948</v>
      </c>
      <c r="D31" s="414">
        <v>886</v>
      </c>
      <c r="E31" s="414">
        <v>951</v>
      </c>
      <c r="F31" s="414">
        <v>876</v>
      </c>
      <c r="G31" s="414">
        <v>-3</v>
      </c>
      <c r="H31" s="414">
        <v>10</v>
      </c>
      <c r="I31" s="414">
        <v>-13</v>
      </c>
      <c r="J31" s="414"/>
    </row>
    <row r="32" spans="1:10" x14ac:dyDescent="0.2">
      <c r="A32" s="404">
        <v>112</v>
      </c>
      <c r="B32" s="404" t="s">
        <v>307</v>
      </c>
      <c r="C32" s="414">
        <v>408</v>
      </c>
      <c r="D32" s="414">
        <v>391</v>
      </c>
      <c r="E32" s="414">
        <v>410</v>
      </c>
      <c r="F32" s="414">
        <v>393</v>
      </c>
      <c r="G32" s="414">
        <v>-2</v>
      </c>
      <c r="H32" s="414">
        <v>-2</v>
      </c>
      <c r="I32" s="414">
        <v>0</v>
      </c>
      <c r="J32" s="414"/>
    </row>
    <row r="33" spans="1:10" x14ac:dyDescent="0.2">
      <c r="A33" s="404">
        <v>25</v>
      </c>
      <c r="B33" s="404" t="s">
        <v>286</v>
      </c>
      <c r="C33" s="414">
        <v>601</v>
      </c>
      <c r="D33" s="414">
        <v>520</v>
      </c>
      <c r="E33" s="414">
        <v>603</v>
      </c>
      <c r="F33" s="414">
        <v>521</v>
      </c>
      <c r="G33" s="414">
        <v>-2</v>
      </c>
      <c r="H33" s="414">
        <v>-1</v>
      </c>
      <c r="I33" s="414">
        <v>-1</v>
      </c>
      <c r="J33" s="414"/>
    </row>
    <row r="34" spans="1:10" x14ac:dyDescent="0.2">
      <c r="A34" s="404">
        <v>41</v>
      </c>
      <c r="B34" s="404" t="s">
        <v>264</v>
      </c>
      <c r="C34" s="414">
        <v>121</v>
      </c>
      <c r="D34" s="414">
        <v>101</v>
      </c>
      <c r="E34" s="414">
        <v>123</v>
      </c>
      <c r="F34" s="414">
        <v>101</v>
      </c>
      <c r="G34" s="414">
        <v>-2</v>
      </c>
      <c r="H34" s="414">
        <v>0</v>
      </c>
      <c r="I34" s="414">
        <v>-2</v>
      </c>
      <c r="J34" s="414"/>
    </row>
    <row r="35" spans="1:10" x14ac:dyDescent="0.2">
      <c r="A35" s="404">
        <v>61</v>
      </c>
      <c r="B35" s="404" t="s">
        <v>274</v>
      </c>
      <c r="C35" s="414">
        <v>185</v>
      </c>
      <c r="D35" s="414">
        <v>180</v>
      </c>
      <c r="E35" s="414">
        <v>187</v>
      </c>
      <c r="F35" s="414">
        <v>180</v>
      </c>
      <c r="G35" s="414">
        <v>-2</v>
      </c>
      <c r="H35" s="414">
        <v>0</v>
      </c>
      <c r="I35" s="414">
        <v>-2</v>
      </c>
      <c r="J35" s="414"/>
    </row>
    <row r="36" spans="1:10" x14ac:dyDescent="0.2">
      <c r="A36" s="404">
        <v>11</v>
      </c>
      <c r="B36" s="404" t="s">
        <v>283</v>
      </c>
      <c r="C36" s="414">
        <v>18</v>
      </c>
      <c r="D36" s="414">
        <v>18</v>
      </c>
      <c r="E36" s="414">
        <v>19</v>
      </c>
      <c r="F36" s="414">
        <v>19</v>
      </c>
      <c r="G36" s="414">
        <v>-1</v>
      </c>
      <c r="H36" s="414">
        <v>-1</v>
      </c>
      <c r="I36" s="414">
        <v>0</v>
      </c>
      <c r="J36" s="414"/>
    </row>
    <row r="37" spans="1:10" x14ac:dyDescent="0.2">
      <c r="A37" s="404">
        <v>54</v>
      </c>
      <c r="B37" s="404" t="s">
        <v>259</v>
      </c>
      <c r="C37" s="414">
        <v>156</v>
      </c>
      <c r="D37" s="414">
        <v>153</v>
      </c>
      <c r="E37" s="414">
        <v>157</v>
      </c>
      <c r="F37" s="414">
        <v>154</v>
      </c>
      <c r="G37" s="414">
        <v>-1</v>
      </c>
      <c r="H37" s="414">
        <v>-1</v>
      </c>
      <c r="I37" s="414">
        <v>0</v>
      </c>
      <c r="J37" s="414"/>
    </row>
    <row r="38" spans="1:10" x14ac:dyDescent="0.2">
      <c r="A38" s="404">
        <v>71</v>
      </c>
      <c r="B38" s="404" t="s">
        <v>278</v>
      </c>
      <c r="C38" s="414">
        <v>28</v>
      </c>
      <c r="D38" s="414">
        <v>28</v>
      </c>
      <c r="E38" s="414">
        <v>29</v>
      </c>
      <c r="F38" s="414">
        <v>29</v>
      </c>
      <c r="G38" s="414">
        <v>-1</v>
      </c>
      <c r="H38" s="414">
        <v>-1</v>
      </c>
      <c r="I38" s="414">
        <v>0</v>
      </c>
      <c r="J38" s="414"/>
    </row>
    <row r="39" spans="1:10" x14ac:dyDescent="0.2">
      <c r="A39" s="404">
        <v>72</v>
      </c>
      <c r="B39" s="404" t="s">
        <v>289</v>
      </c>
      <c r="C39" s="414">
        <v>81</v>
      </c>
      <c r="D39" s="414">
        <v>78</v>
      </c>
      <c r="E39" s="414">
        <v>82</v>
      </c>
      <c r="F39" s="414">
        <v>79</v>
      </c>
      <c r="G39" s="414">
        <v>-1</v>
      </c>
      <c r="H39" s="414">
        <v>-1</v>
      </c>
      <c r="I39" s="414">
        <v>0</v>
      </c>
      <c r="J39" s="414"/>
    </row>
    <row r="40" spans="1:10" x14ac:dyDescent="0.2">
      <c r="A40" s="404">
        <v>104</v>
      </c>
      <c r="B40" s="404" t="s">
        <v>267</v>
      </c>
      <c r="C40" s="414">
        <v>53</v>
      </c>
      <c r="D40" s="414">
        <v>43</v>
      </c>
      <c r="E40" s="414">
        <v>53</v>
      </c>
      <c r="F40" s="414">
        <v>43</v>
      </c>
      <c r="G40" s="414">
        <v>0</v>
      </c>
      <c r="H40" s="414">
        <v>0</v>
      </c>
      <c r="I40" s="414">
        <v>0</v>
      </c>
      <c r="J40" s="414"/>
    </row>
    <row r="41" spans="1:10" x14ac:dyDescent="0.2">
      <c r="A41" s="404">
        <v>115</v>
      </c>
      <c r="B41" s="404" t="s">
        <v>261</v>
      </c>
      <c r="C41" s="414">
        <v>41</v>
      </c>
      <c r="D41" s="414">
        <v>41</v>
      </c>
      <c r="E41" s="414">
        <v>41</v>
      </c>
      <c r="F41" s="414">
        <v>41</v>
      </c>
      <c r="G41" s="414">
        <v>0</v>
      </c>
      <c r="H41" s="414">
        <v>0</v>
      </c>
      <c r="I41" s="414">
        <v>0</v>
      </c>
      <c r="J41" s="414"/>
    </row>
    <row r="42" spans="1:10" x14ac:dyDescent="0.2">
      <c r="A42" s="404">
        <v>118</v>
      </c>
      <c r="B42" s="404" t="s">
        <v>300</v>
      </c>
      <c r="C42" s="414">
        <v>633</v>
      </c>
      <c r="D42" s="414">
        <v>499</v>
      </c>
      <c r="E42" s="414">
        <v>633</v>
      </c>
      <c r="F42" s="414">
        <v>499</v>
      </c>
      <c r="G42" s="414">
        <v>0</v>
      </c>
      <c r="H42" s="414">
        <v>0</v>
      </c>
      <c r="I42" s="414">
        <v>0</v>
      </c>
      <c r="J42" s="414"/>
    </row>
    <row r="43" spans="1:10" x14ac:dyDescent="0.2">
      <c r="A43" s="404">
        <v>4</v>
      </c>
      <c r="B43" s="404" t="s">
        <v>254</v>
      </c>
      <c r="C43" s="414">
        <v>60</v>
      </c>
      <c r="D43" s="414">
        <v>49</v>
      </c>
      <c r="E43" s="414">
        <v>60</v>
      </c>
      <c r="F43" s="414">
        <v>49</v>
      </c>
      <c r="G43" s="414">
        <v>0</v>
      </c>
      <c r="H43" s="414">
        <v>0</v>
      </c>
      <c r="I43" s="414">
        <v>0</v>
      </c>
      <c r="J43" s="414"/>
    </row>
    <row r="44" spans="1:10" x14ac:dyDescent="0.2">
      <c r="A44" s="404">
        <v>56</v>
      </c>
      <c r="B44" s="404" t="s">
        <v>271</v>
      </c>
      <c r="C44" s="414">
        <v>1</v>
      </c>
      <c r="D44" s="414">
        <v>1</v>
      </c>
      <c r="E44" s="414">
        <v>1</v>
      </c>
      <c r="F44" s="414">
        <v>1</v>
      </c>
      <c r="G44" s="414">
        <v>0</v>
      </c>
      <c r="H44" s="414">
        <v>0</v>
      </c>
      <c r="I44" s="414">
        <v>0</v>
      </c>
      <c r="J44" s="414"/>
    </row>
    <row r="45" spans="1:10" x14ac:dyDescent="0.2">
      <c r="A45" s="404">
        <v>57</v>
      </c>
      <c r="B45" s="404" t="s">
        <v>272</v>
      </c>
      <c r="C45" s="414">
        <v>93</v>
      </c>
      <c r="D45" s="414">
        <v>88</v>
      </c>
      <c r="E45" s="414">
        <v>93</v>
      </c>
      <c r="F45" s="414">
        <v>89</v>
      </c>
      <c r="G45" s="414">
        <v>0</v>
      </c>
      <c r="H45" s="414">
        <v>-1</v>
      </c>
      <c r="I45" s="414">
        <v>1</v>
      </c>
      <c r="J45" s="414"/>
    </row>
    <row r="46" spans="1:10" x14ac:dyDescent="0.2">
      <c r="A46" s="404">
        <v>59</v>
      </c>
      <c r="B46" s="404" t="s">
        <v>298</v>
      </c>
      <c r="C46" s="414">
        <v>942</v>
      </c>
      <c r="D46" s="414">
        <v>800</v>
      </c>
      <c r="E46" s="414">
        <v>942</v>
      </c>
      <c r="F46" s="414">
        <v>788</v>
      </c>
      <c r="G46" s="414">
        <v>0</v>
      </c>
      <c r="H46" s="414">
        <v>12</v>
      </c>
      <c r="I46" s="414">
        <v>-12</v>
      </c>
      <c r="J46" s="414"/>
    </row>
    <row r="47" spans="1:10" x14ac:dyDescent="0.2">
      <c r="A47" s="404">
        <v>75</v>
      </c>
      <c r="B47" s="404" t="s">
        <v>280</v>
      </c>
      <c r="C47" s="414">
        <v>31</v>
      </c>
      <c r="D47" s="414">
        <v>30</v>
      </c>
      <c r="E47" s="414">
        <v>31</v>
      </c>
      <c r="F47" s="414">
        <v>30</v>
      </c>
      <c r="G47" s="414">
        <v>0</v>
      </c>
      <c r="H47" s="414">
        <v>0</v>
      </c>
      <c r="I47" s="414">
        <v>0</v>
      </c>
      <c r="J47" s="414"/>
    </row>
    <row r="48" spans="1:10" x14ac:dyDescent="0.2">
      <c r="A48" s="404">
        <v>81</v>
      </c>
      <c r="B48" s="404" t="s">
        <v>281</v>
      </c>
      <c r="C48" s="414">
        <v>1</v>
      </c>
      <c r="D48" s="414">
        <v>1</v>
      </c>
      <c r="E48" s="414">
        <v>1</v>
      </c>
      <c r="F48" s="414">
        <v>1</v>
      </c>
      <c r="G48" s="414">
        <v>0</v>
      </c>
      <c r="H48" s="414">
        <v>0</v>
      </c>
      <c r="I48" s="414">
        <v>0</v>
      </c>
      <c r="J48" s="414"/>
    </row>
    <row r="49" spans="1:10" x14ac:dyDescent="0.2">
      <c r="A49" s="404">
        <v>15</v>
      </c>
      <c r="B49" s="404" t="s">
        <v>313</v>
      </c>
      <c r="C49" s="414">
        <v>11060</v>
      </c>
      <c r="D49" s="414">
        <v>8411</v>
      </c>
      <c r="E49" s="414">
        <v>11059</v>
      </c>
      <c r="F49" s="414">
        <v>8330</v>
      </c>
      <c r="G49" s="414">
        <v>1</v>
      </c>
      <c r="H49" s="414">
        <v>81</v>
      </c>
      <c r="I49" s="414">
        <v>-80</v>
      </c>
      <c r="J49" s="414"/>
    </row>
    <row r="50" spans="1:10" x14ac:dyDescent="0.2">
      <c r="A50" s="404">
        <v>26</v>
      </c>
      <c r="B50" s="404" t="s">
        <v>292</v>
      </c>
      <c r="C50" s="414">
        <v>129</v>
      </c>
      <c r="D50" s="414">
        <v>113</v>
      </c>
      <c r="E50" s="414">
        <v>128</v>
      </c>
      <c r="F50" s="414">
        <v>112</v>
      </c>
      <c r="G50" s="414">
        <v>1</v>
      </c>
      <c r="H50" s="414">
        <v>1</v>
      </c>
      <c r="I50" s="414">
        <v>0</v>
      </c>
      <c r="J50" s="414"/>
    </row>
    <row r="51" spans="1:10" x14ac:dyDescent="0.2">
      <c r="A51" s="404">
        <v>27</v>
      </c>
      <c r="B51" s="404" t="s">
        <v>305</v>
      </c>
      <c r="C51" s="414">
        <v>58</v>
      </c>
      <c r="D51" s="414">
        <v>35</v>
      </c>
      <c r="E51" s="414">
        <v>57</v>
      </c>
      <c r="F51" s="414">
        <v>35</v>
      </c>
      <c r="G51" s="414">
        <v>1</v>
      </c>
      <c r="H51" s="414">
        <v>0</v>
      </c>
      <c r="I51" s="414">
        <v>1</v>
      </c>
      <c r="J51" s="414"/>
    </row>
    <row r="52" spans="1:10" x14ac:dyDescent="0.2">
      <c r="A52" s="404">
        <v>29</v>
      </c>
      <c r="B52" s="404" t="s">
        <v>270</v>
      </c>
      <c r="C52" s="414">
        <v>197</v>
      </c>
      <c r="D52" s="414">
        <v>159</v>
      </c>
      <c r="E52" s="414">
        <v>196</v>
      </c>
      <c r="F52" s="414">
        <v>158</v>
      </c>
      <c r="G52" s="414">
        <v>1</v>
      </c>
      <c r="H52" s="414">
        <v>1</v>
      </c>
      <c r="I52" s="414">
        <v>0</v>
      </c>
      <c r="J52" s="414"/>
    </row>
    <row r="53" spans="1:10" x14ac:dyDescent="0.2">
      <c r="A53" s="404">
        <v>31</v>
      </c>
      <c r="B53" s="404" t="s">
        <v>288</v>
      </c>
      <c r="C53" s="414">
        <v>6</v>
      </c>
      <c r="D53" s="414">
        <v>1</v>
      </c>
      <c r="E53" s="414">
        <v>5</v>
      </c>
      <c r="F53" s="414">
        <v>1</v>
      </c>
      <c r="G53" s="414">
        <v>1</v>
      </c>
      <c r="H53" s="414">
        <v>0</v>
      </c>
      <c r="I53" s="414">
        <v>1</v>
      </c>
      <c r="J53" s="414"/>
    </row>
    <row r="54" spans="1:10" x14ac:dyDescent="0.2">
      <c r="A54" s="404">
        <v>34</v>
      </c>
      <c r="B54" s="404" t="s">
        <v>295</v>
      </c>
      <c r="C54" s="414">
        <v>10</v>
      </c>
      <c r="D54" s="414">
        <v>8</v>
      </c>
      <c r="E54" s="414">
        <v>9</v>
      </c>
      <c r="F54" s="414">
        <v>7</v>
      </c>
      <c r="G54" s="414">
        <v>1</v>
      </c>
      <c r="H54" s="414">
        <v>1</v>
      </c>
      <c r="I54" s="414">
        <v>0</v>
      </c>
      <c r="J54" s="414"/>
    </row>
    <row r="55" spans="1:10" x14ac:dyDescent="0.2">
      <c r="A55" s="404">
        <v>38</v>
      </c>
      <c r="B55" s="404" t="s">
        <v>257</v>
      </c>
      <c r="C55" s="414">
        <v>155</v>
      </c>
      <c r="D55" s="414">
        <v>118</v>
      </c>
      <c r="E55" s="414">
        <v>154</v>
      </c>
      <c r="F55" s="414">
        <v>117</v>
      </c>
      <c r="G55" s="414">
        <v>1</v>
      </c>
      <c r="H55" s="414">
        <v>1</v>
      </c>
      <c r="I55" s="414">
        <v>0</v>
      </c>
      <c r="J55" s="414"/>
    </row>
    <row r="56" spans="1:10" x14ac:dyDescent="0.2">
      <c r="A56" s="404">
        <v>49</v>
      </c>
      <c r="B56" s="404" t="s">
        <v>293</v>
      </c>
      <c r="C56" s="414">
        <v>56</v>
      </c>
      <c r="D56" s="414">
        <v>54</v>
      </c>
      <c r="E56" s="414">
        <v>55</v>
      </c>
      <c r="F56" s="414">
        <v>53</v>
      </c>
      <c r="G56" s="414">
        <v>1</v>
      </c>
      <c r="H56" s="414">
        <v>1</v>
      </c>
      <c r="I56" s="414">
        <v>0</v>
      </c>
      <c r="J56" s="414"/>
    </row>
    <row r="57" spans="1:10" x14ac:dyDescent="0.2">
      <c r="A57" s="404">
        <v>60</v>
      </c>
      <c r="B57" s="404" t="s">
        <v>273</v>
      </c>
      <c r="C57" s="414">
        <v>46</v>
      </c>
      <c r="D57" s="414">
        <v>45</v>
      </c>
      <c r="E57" s="414">
        <v>45</v>
      </c>
      <c r="F57" s="414">
        <v>44</v>
      </c>
      <c r="G57" s="414">
        <v>1</v>
      </c>
      <c r="H57" s="414">
        <v>1</v>
      </c>
      <c r="I57" s="414">
        <v>0</v>
      </c>
      <c r="J57" s="414"/>
    </row>
    <row r="58" spans="1:10" x14ac:dyDescent="0.2">
      <c r="A58" s="404">
        <v>10</v>
      </c>
      <c r="B58" s="404" t="s">
        <v>260</v>
      </c>
      <c r="C58" s="414">
        <v>55</v>
      </c>
      <c r="D58" s="414">
        <v>51</v>
      </c>
      <c r="E58" s="414">
        <v>53</v>
      </c>
      <c r="F58" s="414">
        <v>49</v>
      </c>
      <c r="G58" s="414">
        <v>2</v>
      </c>
      <c r="H58" s="414">
        <v>2</v>
      </c>
      <c r="I58" s="414">
        <v>0</v>
      </c>
      <c r="J58" s="414"/>
    </row>
    <row r="59" spans="1:10" x14ac:dyDescent="0.2">
      <c r="A59" s="404">
        <v>122</v>
      </c>
      <c r="B59" s="404" t="s">
        <v>248</v>
      </c>
      <c r="C59" s="414">
        <v>42</v>
      </c>
      <c r="D59" s="414">
        <v>41</v>
      </c>
      <c r="E59" s="414">
        <v>40</v>
      </c>
      <c r="F59" s="414">
        <v>39</v>
      </c>
      <c r="G59" s="414">
        <v>2</v>
      </c>
      <c r="H59" s="414">
        <v>2</v>
      </c>
      <c r="I59" s="414">
        <v>0</v>
      </c>
      <c r="J59" s="414"/>
    </row>
    <row r="60" spans="1:10" x14ac:dyDescent="0.2">
      <c r="A60" s="404">
        <v>32</v>
      </c>
      <c r="B60" s="404" t="s">
        <v>243</v>
      </c>
      <c r="C60" s="414">
        <v>140</v>
      </c>
      <c r="D60" s="414">
        <v>130</v>
      </c>
      <c r="E60" s="414">
        <v>138</v>
      </c>
      <c r="F60" s="414">
        <v>128</v>
      </c>
      <c r="G60" s="414">
        <v>2</v>
      </c>
      <c r="H60" s="414">
        <v>2</v>
      </c>
      <c r="I60" s="414">
        <v>0</v>
      </c>
      <c r="J60" s="414"/>
    </row>
    <row r="61" spans="1:10" x14ac:dyDescent="0.2">
      <c r="A61" s="404">
        <v>84</v>
      </c>
      <c r="B61" s="404" t="s">
        <v>297</v>
      </c>
      <c r="C61" s="414">
        <v>403</v>
      </c>
      <c r="D61" s="414">
        <v>340</v>
      </c>
      <c r="E61" s="414">
        <v>401</v>
      </c>
      <c r="F61" s="414">
        <v>341</v>
      </c>
      <c r="G61" s="414">
        <v>2</v>
      </c>
      <c r="H61" s="414">
        <v>-1</v>
      </c>
      <c r="I61" s="414">
        <v>3</v>
      </c>
      <c r="J61" s="414"/>
    </row>
    <row r="62" spans="1:10" x14ac:dyDescent="0.2">
      <c r="A62" s="404">
        <v>90</v>
      </c>
      <c r="B62" s="404" t="s">
        <v>266</v>
      </c>
      <c r="C62" s="414">
        <v>108</v>
      </c>
      <c r="D62" s="414">
        <v>105</v>
      </c>
      <c r="E62" s="414">
        <v>106</v>
      </c>
      <c r="F62" s="414">
        <v>103</v>
      </c>
      <c r="G62" s="414">
        <v>2</v>
      </c>
      <c r="H62" s="414">
        <v>2</v>
      </c>
      <c r="I62" s="414">
        <v>0</v>
      </c>
      <c r="J62" s="414"/>
    </row>
    <row r="63" spans="1:10" x14ac:dyDescent="0.2">
      <c r="A63" s="404">
        <v>125</v>
      </c>
      <c r="B63" s="404" t="s">
        <v>251</v>
      </c>
      <c r="C63" s="414">
        <v>663</v>
      </c>
      <c r="D63" s="414">
        <v>597</v>
      </c>
      <c r="E63" s="414">
        <v>660</v>
      </c>
      <c r="F63" s="414">
        <v>592</v>
      </c>
      <c r="G63" s="414">
        <v>3</v>
      </c>
      <c r="H63" s="414">
        <v>5</v>
      </c>
      <c r="I63" s="414">
        <v>-2</v>
      </c>
      <c r="J63" s="414"/>
    </row>
    <row r="64" spans="1:10" x14ac:dyDescent="0.2">
      <c r="A64" s="404">
        <v>28</v>
      </c>
      <c r="B64" s="404" t="s">
        <v>287</v>
      </c>
      <c r="C64" s="414">
        <v>57</v>
      </c>
      <c r="D64" s="414">
        <v>18</v>
      </c>
      <c r="E64" s="414">
        <v>54</v>
      </c>
      <c r="F64" s="414">
        <v>18</v>
      </c>
      <c r="G64" s="414">
        <v>3</v>
      </c>
      <c r="H64" s="414">
        <v>0</v>
      </c>
      <c r="I64" s="414">
        <v>3</v>
      </c>
      <c r="J64" s="414"/>
    </row>
    <row r="65" spans="1:10" x14ac:dyDescent="0.2">
      <c r="A65" s="404">
        <v>17</v>
      </c>
      <c r="B65" s="404" t="s">
        <v>262</v>
      </c>
      <c r="C65" s="414">
        <v>368</v>
      </c>
      <c r="D65" s="414">
        <v>317</v>
      </c>
      <c r="E65" s="414">
        <v>364</v>
      </c>
      <c r="F65" s="414">
        <v>318</v>
      </c>
      <c r="G65" s="414">
        <v>4</v>
      </c>
      <c r="H65" s="414">
        <v>-1</v>
      </c>
      <c r="I65" s="414">
        <v>5</v>
      </c>
      <c r="J65" s="414"/>
    </row>
    <row r="66" spans="1:10" x14ac:dyDescent="0.2">
      <c r="A66" s="404">
        <v>45</v>
      </c>
      <c r="B66" s="404" t="s">
        <v>258</v>
      </c>
      <c r="C66" s="414">
        <v>538</v>
      </c>
      <c r="D66" s="414">
        <v>526</v>
      </c>
      <c r="E66" s="414">
        <v>534</v>
      </c>
      <c r="F66" s="414">
        <v>522</v>
      </c>
      <c r="G66" s="414">
        <v>4</v>
      </c>
      <c r="H66" s="414">
        <v>4</v>
      </c>
      <c r="I66" s="414">
        <v>0</v>
      </c>
      <c r="J66" s="414"/>
    </row>
    <row r="67" spans="1:10" x14ac:dyDescent="0.2">
      <c r="A67" s="404">
        <v>52</v>
      </c>
      <c r="B67" s="404" t="s">
        <v>250</v>
      </c>
      <c r="C67" s="414">
        <v>92</v>
      </c>
      <c r="D67" s="414">
        <v>91</v>
      </c>
      <c r="E67" s="414">
        <v>88</v>
      </c>
      <c r="F67" s="414">
        <v>87</v>
      </c>
      <c r="G67" s="414">
        <v>4</v>
      </c>
      <c r="H67" s="414">
        <v>4</v>
      </c>
      <c r="I67" s="414">
        <v>0</v>
      </c>
      <c r="J67" s="414"/>
    </row>
    <row r="68" spans="1:10" x14ac:dyDescent="0.2">
      <c r="A68" s="404">
        <v>58</v>
      </c>
      <c r="B68" s="404" t="s">
        <v>290</v>
      </c>
      <c r="C68" s="414">
        <v>547</v>
      </c>
      <c r="D68" s="414">
        <v>506</v>
      </c>
      <c r="E68" s="414">
        <v>543</v>
      </c>
      <c r="F68" s="414">
        <v>506</v>
      </c>
      <c r="G68" s="414">
        <v>4</v>
      </c>
      <c r="H68" s="414">
        <v>0</v>
      </c>
      <c r="I68" s="414">
        <v>4</v>
      </c>
      <c r="J68" s="414"/>
    </row>
    <row r="69" spans="1:10" x14ac:dyDescent="0.2">
      <c r="A69" s="404">
        <v>103</v>
      </c>
      <c r="B69" s="404" t="s">
        <v>247</v>
      </c>
      <c r="C69" s="414">
        <v>450</v>
      </c>
      <c r="D69" s="414">
        <v>405</v>
      </c>
      <c r="E69" s="414">
        <v>445</v>
      </c>
      <c r="F69" s="414">
        <v>402</v>
      </c>
      <c r="G69" s="414">
        <v>5</v>
      </c>
      <c r="H69" s="414">
        <v>3</v>
      </c>
      <c r="I69" s="414">
        <v>2</v>
      </c>
      <c r="J69" s="414"/>
    </row>
    <row r="70" spans="1:10" x14ac:dyDescent="0.2">
      <c r="A70" s="404">
        <v>20</v>
      </c>
      <c r="B70" s="404" t="s">
        <v>231</v>
      </c>
      <c r="C70" s="414">
        <v>226</v>
      </c>
      <c r="D70" s="414">
        <v>178</v>
      </c>
      <c r="E70" s="414">
        <v>221</v>
      </c>
      <c r="F70" s="414">
        <v>176</v>
      </c>
      <c r="G70" s="414">
        <v>5</v>
      </c>
      <c r="H70" s="414">
        <v>2</v>
      </c>
      <c r="I70" s="414">
        <v>3</v>
      </c>
      <c r="J70" s="414"/>
    </row>
    <row r="71" spans="1:10" x14ac:dyDescent="0.2">
      <c r="A71" s="404">
        <v>40</v>
      </c>
      <c r="B71" s="404" t="s">
        <v>263</v>
      </c>
      <c r="C71" s="414">
        <v>204</v>
      </c>
      <c r="D71" s="414">
        <v>112</v>
      </c>
      <c r="E71" s="414">
        <v>199</v>
      </c>
      <c r="F71" s="414">
        <v>106</v>
      </c>
      <c r="G71" s="414">
        <v>5</v>
      </c>
      <c r="H71" s="414">
        <v>6</v>
      </c>
      <c r="I71" s="414">
        <v>-1</v>
      </c>
      <c r="J71" s="414"/>
    </row>
    <row r="72" spans="1:10" x14ac:dyDescent="0.2">
      <c r="A72" s="404">
        <v>14</v>
      </c>
      <c r="B72" s="404" t="s">
        <v>311</v>
      </c>
      <c r="C72" s="414">
        <v>603</v>
      </c>
      <c r="D72" s="414">
        <v>363</v>
      </c>
      <c r="E72" s="414">
        <v>597</v>
      </c>
      <c r="F72" s="414">
        <v>351</v>
      </c>
      <c r="G72" s="414">
        <v>6</v>
      </c>
      <c r="H72" s="414">
        <v>12</v>
      </c>
      <c r="I72" s="414">
        <v>-6</v>
      </c>
      <c r="J72" s="414"/>
    </row>
    <row r="73" spans="1:10" x14ac:dyDescent="0.2">
      <c r="A73" s="404">
        <v>33</v>
      </c>
      <c r="B73" s="404" t="s">
        <v>249</v>
      </c>
      <c r="C73" s="414">
        <v>730</v>
      </c>
      <c r="D73" s="414">
        <v>707</v>
      </c>
      <c r="E73" s="414">
        <v>724</v>
      </c>
      <c r="F73" s="414">
        <v>698</v>
      </c>
      <c r="G73" s="414">
        <v>6</v>
      </c>
      <c r="H73" s="414">
        <v>9</v>
      </c>
      <c r="I73" s="414">
        <v>-3</v>
      </c>
      <c r="J73" s="414"/>
    </row>
    <row r="74" spans="1:10" x14ac:dyDescent="0.2">
      <c r="A74" s="404">
        <v>69</v>
      </c>
      <c r="B74" s="404" t="s">
        <v>277</v>
      </c>
      <c r="C74" s="414">
        <v>73</v>
      </c>
      <c r="D74" s="414">
        <v>8</v>
      </c>
      <c r="E74" s="414">
        <v>67</v>
      </c>
      <c r="F74" s="414">
        <v>8</v>
      </c>
      <c r="G74" s="414">
        <v>6</v>
      </c>
      <c r="H74" s="414">
        <v>0</v>
      </c>
      <c r="I74" s="414">
        <v>6</v>
      </c>
      <c r="J74" s="414"/>
    </row>
    <row r="75" spans="1:10" x14ac:dyDescent="0.2">
      <c r="A75" s="404">
        <v>102</v>
      </c>
      <c r="B75" s="404" t="s">
        <v>294</v>
      </c>
      <c r="C75" s="414">
        <v>956</v>
      </c>
      <c r="D75" s="414">
        <v>431</v>
      </c>
      <c r="E75" s="414">
        <v>949</v>
      </c>
      <c r="F75" s="414">
        <v>425</v>
      </c>
      <c r="G75" s="414">
        <v>7</v>
      </c>
      <c r="H75" s="414">
        <v>6</v>
      </c>
      <c r="I75" s="414">
        <v>1</v>
      </c>
      <c r="J75" s="414"/>
    </row>
    <row r="76" spans="1:10" x14ac:dyDescent="0.2">
      <c r="A76" s="404">
        <v>110</v>
      </c>
      <c r="B76" s="404" t="s">
        <v>284</v>
      </c>
      <c r="C76" s="414">
        <v>538</v>
      </c>
      <c r="D76" s="414">
        <v>463</v>
      </c>
      <c r="E76" s="414">
        <v>531</v>
      </c>
      <c r="F76" s="414">
        <v>475</v>
      </c>
      <c r="G76" s="414">
        <v>7</v>
      </c>
      <c r="H76" s="414">
        <v>-12</v>
      </c>
      <c r="I76" s="414">
        <v>19</v>
      </c>
      <c r="J76" s="414"/>
    </row>
    <row r="77" spans="1:10" x14ac:dyDescent="0.2">
      <c r="A77" s="404">
        <v>19</v>
      </c>
      <c r="B77" s="404" t="s">
        <v>318</v>
      </c>
      <c r="C77" s="414">
        <v>670</v>
      </c>
      <c r="D77" s="414">
        <v>510</v>
      </c>
      <c r="E77" s="414">
        <v>663</v>
      </c>
      <c r="F77" s="414">
        <v>506</v>
      </c>
      <c r="G77" s="414">
        <v>7</v>
      </c>
      <c r="H77" s="414">
        <v>4</v>
      </c>
      <c r="I77" s="414">
        <v>3</v>
      </c>
      <c r="J77" s="414"/>
    </row>
    <row r="78" spans="1:10" x14ac:dyDescent="0.2">
      <c r="A78" s="404">
        <v>89</v>
      </c>
      <c r="B78" s="404" t="s">
        <v>282</v>
      </c>
      <c r="C78" s="414">
        <v>47</v>
      </c>
      <c r="D78" s="414">
        <v>38</v>
      </c>
      <c r="E78" s="414">
        <v>40</v>
      </c>
      <c r="F78" s="414">
        <v>38</v>
      </c>
      <c r="G78" s="414">
        <v>7</v>
      </c>
      <c r="H78" s="414">
        <v>0</v>
      </c>
      <c r="I78" s="414">
        <v>7</v>
      </c>
      <c r="J78" s="414"/>
    </row>
    <row r="79" spans="1:10" x14ac:dyDescent="0.2">
      <c r="A79" s="404">
        <v>47</v>
      </c>
      <c r="B79" s="404" t="s">
        <v>237</v>
      </c>
      <c r="C79" s="414">
        <v>1294</v>
      </c>
      <c r="D79" s="414">
        <v>1241</v>
      </c>
      <c r="E79" s="414">
        <v>1285</v>
      </c>
      <c r="F79" s="414">
        <v>1234</v>
      </c>
      <c r="G79" s="414">
        <v>9</v>
      </c>
      <c r="H79" s="414">
        <v>7</v>
      </c>
      <c r="I79" s="414">
        <v>2</v>
      </c>
      <c r="J79" s="414"/>
    </row>
    <row r="80" spans="1:10" x14ac:dyDescent="0.2">
      <c r="A80" s="404">
        <v>87</v>
      </c>
      <c r="B80" s="404" t="s">
        <v>291</v>
      </c>
      <c r="C80" s="414">
        <v>712</v>
      </c>
      <c r="D80" s="414">
        <v>687</v>
      </c>
      <c r="E80" s="414">
        <v>702</v>
      </c>
      <c r="F80" s="414">
        <v>676</v>
      </c>
      <c r="G80" s="414">
        <v>10</v>
      </c>
      <c r="H80" s="414">
        <v>11</v>
      </c>
      <c r="I80" s="414">
        <v>-1</v>
      </c>
      <c r="J80" s="414"/>
    </row>
    <row r="81" spans="1:10" x14ac:dyDescent="0.2">
      <c r="A81" s="404">
        <v>109</v>
      </c>
      <c r="B81" s="404" t="s">
        <v>242</v>
      </c>
      <c r="C81" s="414">
        <v>1173</v>
      </c>
      <c r="D81" s="414">
        <v>1168</v>
      </c>
      <c r="E81" s="414">
        <v>1162</v>
      </c>
      <c r="F81" s="414">
        <v>1157</v>
      </c>
      <c r="G81" s="414">
        <v>11</v>
      </c>
      <c r="H81" s="414">
        <v>11</v>
      </c>
      <c r="I81" s="414">
        <v>0</v>
      </c>
      <c r="J81" s="414"/>
    </row>
    <row r="82" spans="1:10" x14ac:dyDescent="0.2">
      <c r="A82" s="404">
        <v>116</v>
      </c>
      <c r="B82" s="404" t="s">
        <v>235</v>
      </c>
      <c r="C82" s="414">
        <v>658</v>
      </c>
      <c r="D82" s="414">
        <v>636</v>
      </c>
      <c r="E82" s="414">
        <v>644</v>
      </c>
      <c r="F82" s="414">
        <v>618</v>
      </c>
      <c r="G82" s="414">
        <v>14</v>
      </c>
      <c r="H82" s="414">
        <v>18</v>
      </c>
      <c r="I82" s="414">
        <v>-4</v>
      </c>
      <c r="J82" s="414"/>
    </row>
    <row r="83" spans="1:10" x14ac:dyDescent="0.2">
      <c r="A83" s="404">
        <v>76</v>
      </c>
      <c r="B83" s="404" t="s">
        <v>265</v>
      </c>
      <c r="C83" s="414">
        <v>341</v>
      </c>
      <c r="D83" s="414">
        <v>287</v>
      </c>
      <c r="E83" s="414">
        <v>327</v>
      </c>
      <c r="F83" s="414">
        <v>285</v>
      </c>
      <c r="G83" s="414">
        <v>14</v>
      </c>
      <c r="H83" s="414">
        <v>2</v>
      </c>
      <c r="I83" s="414">
        <v>12</v>
      </c>
      <c r="J83" s="414"/>
    </row>
    <row r="84" spans="1:10" x14ac:dyDescent="0.2">
      <c r="A84" s="404">
        <v>83</v>
      </c>
      <c r="B84" s="404" t="s">
        <v>218</v>
      </c>
      <c r="C84" s="414">
        <v>13372</v>
      </c>
      <c r="D84" s="414">
        <v>10559</v>
      </c>
      <c r="E84" s="414">
        <v>13357</v>
      </c>
      <c r="F84" s="414">
        <v>10644</v>
      </c>
      <c r="G84" s="414">
        <v>15</v>
      </c>
      <c r="H84" s="414">
        <v>-85</v>
      </c>
      <c r="I84" s="414">
        <v>100</v>
      </c>
      <c r="J84" s="414"/>
    </row>
    <row r="85" spans="1:10" x14ac:dyDescent="0.2">
      <c r="A85" s="404">
        <v>95</v>
      </c>
      <c r="B85" s="404" t="s">
        <v>219</v>
      </c>
      <c r="C85" s="414">
        <v>529</v>
      </c>
      <c r="D85" s="414">
        <v>246</v>
      </c>
      <c r="E85" s="414">
        <v>512</v>
      </c>
      <c r="F85" s="414">
        <v>251</v>
      </c>
      <c r="G85" s="414">
        <v>17</v>
      </c>
      <c r="H85" s="414">
        <v>-5</v>
      </c>
      <c r="I85" s="414">
        <v>22</v>
      </c>
      <c r="J85" s="414"/>
    </row>
    <row r="86" spans="1:10" x14ac:dyDescent="0.2">
      <c r="A86" s="404">
        <v>77</v>
      </c>
      <c r="B86" s="404" t="s">
        <v>238</v>
      </c>
      <c r="C86" s="414">
        <v>1006</v>
      </c>
      <c r="D86" s="414">
        <v>855</v>
      </c>
      <c r="E86" s="414">
        <v>988</v>
      </c>
      <c r="F86" s="414">
        <v>852</v>
      </c>
      <c r="G86" s="414">
        <v>18</v>
      </c>
      <c r="H86" s="414">
        <v>3</v>
      </c>
      <c r="I86" s="414">
        <v>15</v>
      </c>
      <c r="J86" s="414"/>
    </row>
    <row r="87" spans="1:10" x14ac:dyDescent="0.2">
      <c r="A87" s="404">
        <v>91</v>
      </c>
      <c r="B87" s="404" t="s">
        <v>236</v>
      </c>
      <c r="C87" s="414">
        <v>1723</v>
      </c>
      <c r="D87" s="414">
        <v>1589</v>
      </c>
      <c r="E87" s="414">
        <v>1703</v>
      </c>
      <c r="F87" s="414">
        <v>1576</v>
      </c>
      <c r="G87" s="414">
        <v>20</v>
      </c>
      <c r="H87" s="414">
        <v>13</v>
      </c>
      <c r="I87" s="414">
        <v>7</v>
      </c>
      <c r="J87" s="414"/>
    </row>
    <row r="88" spans="1:10" x14ac:dyDescent="0.2">
      <c r="A88" s="404">
        <v>9</v>
      </c>
      <c r="B88" s="404" t="s">
        <v>316</v>
      </c>
      <c r="C88" s="414">
        <v>1817</v>
      </c>
      <c r="D88" s="414">
        <v>1523</v>
      </c>
      <c r="E88" s="414">
        <v>1796</v>
      </c>
      <c r="F88" s="414">
        <v>1526</v>
      </c>
      <c r="G88" s="414">
        <v>21</v>
      </c>
      <c r="H88" s="414">
        <v>-3</v>
      </c>
      <c r="I88" s="414">
        <v>24</v>
      </c>
      <c r="J88" s="414"/>
    </row>
    <row r="89" spans="1:10" x14ac:dyDescent="0.2">
      <c r="A89" s="404">
        <v>16</v>
      </c>
      <c r="B89" s="404" t="s">
        <v>319</v>
      </c>
      <c r="C89" s="414">
        <v>2981</v>
      </c>
      <c r="D89" s="414">
        <v>2847</v>
      </c>
      <c r="E89" s="414">
        <v>2959</v>
      </c>
      <c r="F89" s="414">
        <v>2806</v>
      </c>
      <c r="G89" s="414">
        <v>22</v>
      </c>
      <c r="H89" s="414">
        <v>41</v>
      </c>
      <c r="I89" s="414">
        <v>-19</v>
      </c>
      <c r="J89" s="414"/>
    </row>
    <row r="90" spans="1:10" x14ac:dyDescent="0.2">
      <c r="A90" s="404">
        <v>36</v>
      </c>
      <c r="B90" s="404" t="s">
        <v>253</v>
      </c>
      <c r="C90" s="414">
        <v>639</v>
      </c>
      <c r="D90" s="414">
        <v>590</v>
      </c>
      <c r="E90" s="414">
        <v>617</v>
      </c>
      <c r="F90" s="414">
        <v>585</v>
      </c>
      <c r="G90" s="414">
        <v>22</v>
      </c>
      <c r="H90" s="414">
        <v>5</v>
      </c>
      <c r="I90" s="414">
        <v>17</v>
      </c>
      <c r="J90" s="414"/>
    </row>
    <row r="91" spans="1:10" x14ac:dyDescent="0.2">
      <c r="A91" s="404">
        <v>82</v>
      </c>
      <c r="B91" s="404" t="s">
        <v>222</v>
      </c>
      <c r="C91" s="414">
        <v>4158</v>
      </c>
      <c r="D91" s="414">
        <v>2286</v>
      </c>
      <c r="E91" s="414">
        <v>4134</v>
      </c>
      <c r="F91" s="414">
        <v>2284</v>
      </c>
      <c r="G91" s="414">
        <v>24</v>
      </c>
      <c r="H91" s="414">
        <v>2</v>
      </c>
      <c r="I91" s="414">
        <v>22</v>
      </c>
      <c r="J91" s="414"/>
    </row>
    <row r="92" spans="1:10" x14ac:dyDescent="0.2">
      <c r="A92" s="404">
        <v>35</v>
      </c>
      <c r="B92" s="404" t="s">
        <v>227</v>
      </c>
      <c r="C92" s="414">
        <v>3285</v>
      </c>
      <c r="D92" s="414">
        <v>3169</v>
      </c>
      <c r="E92" s="414">
        <v>3260</v>
      </c>
      <c r="F92" s="414">
        <v>3140</v>
      </c>
      <c r="G92" s="414">
        <v>25</v>
      </c>
      <c r="H92" s="414">
        <v>29</v>
      </c>
      <c r="I92" s="414">
        <v>-4</v>
      </c>
      <c r="J92" s="414"/>
    </row>
    <row r="93" spans="1:10" x14ac:dyDescent="0.2">
      <c r="A93" s="404">
        <v>12</v>
      </c>
      <c r="B93" s="404" t="s">
        <v>269</v>
      </c>
      <c r="C93" s="414">
        <v>78</v>
      </c>
      <c r="D93" s="414">
        <v>73</v>
      </c>
      <c r="E93" s="414">
        <v>52</v>
      </c>
      <c r="F93" s="414">
        <v>47</v>
      </c>
      <c r="G93" s="414">
        <v>26</v>
      </c>
      <c r="H93" s="414">
        <v>26</v>
      </c>
      <c r="I93" s="414">
        <v>0</v>
      </c>
      <c r="J93" s="414"/>
    </row>
    <row r="94" spans="1:10" x14ac:dyDescent="0.2">
      <c r="A94" s="404">
        <v>107</v>
      </c>
      <c r="B94" s="404" t="s">
        <v>312</v>
      </c>
      <c r="C94" s="414">
        <v>367</v>
      </c>
      <c r="D94" s="414">
        <v>106</v>
      </c>
      <c r="E94" s="414">
        <v>340</v>
      </c>
      <c r="F94" s="414">
        <v>110</v>
      </c>
      <c r="G94" s="414">
        <v>27</v>
      </c>
      <c r="H94" s="414">
        <v>-4</v>
      </c>
      <c r="I94" s="414">
        <v>31</v>
      </c>
      <c r="J94" s="414"/>
    </row>
    <row r="95" spans="1:10" x14ac:dyDescent="0.2">
      <c r="A95" s="404">
        <v>42</v>
      </c>
      <c r="B95" s="404" t="s">
        <v>233</v>
      </c>
      <c r="C95" s="414">
        <v>611</v>
      </c>
      <c r="D95" s="414">
        <v>577</v>
      </c>
      <c r="E95" s="414">
        <v>584</v>
      </c>
      <c r="F95" s="414">
        <v>549</v>
      </c>
      <c r="G95" s="414">
        <v>27</v>
      </c>
      <c r="H95" s="414">
        <v>28</v>
      </c>
      <c r="I95" s="414">
        <v>-1</v>
      </c>
      <c r="J95" s="414"/>
    </row>
    <row r="96" spans="1:10" x14ac:dyDescent="0.2">
      <c r="A96" s="404">
        <v>65</v>
      </c>
      <c r="B96" s="404" t="s">
        <v>255</v>
      </c>
      <c r="C96" s="414">
        <v>423</v>
      </c>
      <c r="D96" s="414">
        <v>395</v>
      </c>
      <c r="E96" s="414">
        <v>396</v>
      </c>
      <c r="F96" s="414">
        <v>368</v>
      </c>
      <c r="G96" s="414">
        <v>27</v>
      </c>
      <c r="H96" s="414">
        <v>27</v>
      </c>
      <c r="I96" s="414">
        <v>0</v>
      </c>
      <c r="J96" s="414"/>
    </row>
    <row r="97" spans="1:10" x14ac:dyDescent="0.2">
      <c r="A97" s="404">
        <v>68</v>
      </c>
      <c r="B97" s="404" t="s">
        <v>276</v>
      </c>
      <c r="C97" s="414">
        <v>187</v>
      </c>
      <c r="D97" s="414">
        <v>151</v>
      </c>
      <c r="E97" s="414">
        <v>159</v>
      </c>
      <c r="F97" s="414">
        <v>141</v>
      </c>
      <c r="G97" s="414">
        <v>28</v>
      </c>
      <c r="H97" s="414">
        <v>10</v>
      </c>
      <c r="I97" s="414">
        <v>18</v>
      </c>
      <c r="J97" s="414"/>
    </row>
    <row r="98" spans="1:10" x14ac:dyDescent="0.2">
      <c r="A98" s="404">
        <v>117</v>
      </c>
      <c r="B98" s="404" t="s">
        <v>268</v>
      </c>
      <c r="C98" s="414">
        <v>46</v>
      </c>
      <c r="D98" s="414">
        <v>46</v>
      </c>
      <c r="E98" s="414">
        <v>15</v>
      </c>
      <c r="F98" s="414">
        <v>15</v>
      </c>
      <c r="G98" s="414">
        <v>31</v>
      </c>
      <c r="H98" s="414">
        <v>31</v>
      </c>
      <c r="I98" s="414">
        <v>0</v>
      </c>
      <c r="J98" s="414"/>
    </row>
    <row r="99" spans="1:10" x14ac:dyDescent="0.2">
      <c r="A99" s="404">
        <v>5</v>
      </c>
      <c r="B99" s="404" t="s">
        <v>234</v>
      </c>
      <c r="C99" s="414">
        <v>1673</v>
      </c>
      <c r="D99" s="414">
        <v>1552</v>
      </c>
      <c r="E99" s="414">
        <v>1640</v>
      </c>
      <c r="F99" s="414">
        <v>1512</v>
      </c>
      <c r="G99" s="414">
        <v>33</v>
      </c>
      <c r="H99" s="414">
        <v>40</v>
      </c>
      <c r="I99" s="414">
        <v>-7</v>
      </c>
      <c r="J99" s="414"/>
    </row>
    <row r="100" spans="1:10" x14ac:dyDescent="0.2">
      <c r="A100" s="404">
        <v>64</v>
      </c>
      <c r="B100" s="404" t="s">
        <v>303</v>
      </c>
      <c r="C100" s="414">
        <v>525</v>
      </c>
      <c r="D100" s="414">
        <v>446</v>
      </c>
      <c r="E100" s="414">
        <v>492</v>
      </c>
      <c r="F100" s="414">
        <v>411</v>
      </c>
      <c r="G100" s="414">
        <v>33</v>
      </c>
      <c r="H100" s="414">
        <v>35</v>
      </c>
      <c r="I100" s="414">
        <v>-2</v>
      </c>
      <c r="J100" s="414"/>
    </row>
    <row r="101" spans="1:10" x14ac:dyDescent="0.2">
      <c r="A101" s="404">
        <v>73</v>
      </c>
      <c r="B101" s="404" t="s">
        <v>240</v>
      </c>
      <c r="C101" s="414">
        <v>14063</v>
      </c>
      <c r="D101" s="414">
        <v>13787</v>
      </c>
      <c r="E101" s="414">
        <v>14025</v>
      </c>
      <c r="F101" s="414">
        <v>13719</v>
      </c>
      <c r="G101" s="414">
        <v>38</v>
      </c>
      <c r="H101" s="414">
        <v>68</v>
      </c>
      <c r="I101" s="414">
        <v>-30</v>
      </c>
      <c r="J101" s="414"/>
    </row>
    <row r="102" spans="1:10" x14ac:dyDescent="0.2">
      <c r="A102" s="404">
        <v>85</v>
      </c>
      <c r="B102" s="404" t="s">
        <v>211</v>
      </c>
      <c r="C102" s="414">
        <v>6741</v>
      </c>
      <c r="D102" s="414">
        <v>5735</v>
      </c>
      <c r="E102" s="414">
        <v>6703</v>
      </c>
      <c r="F102" s="414">
        <v>5712</v>
      </c>
      <c r="G102" s="414">
        <v>38</v>
      </c>
      <c r="H102" s="414">
        <v>23</v>
      </c>
      <c r="I102" s="414">
        <v>15</v>
      </c>
      <c r="J102" s="414"/>
    </row>
    <row r="103" spans="1:10" x14ac:dyDescent="0.2">
      <c r="A103" s="404">
        <v>51</v>
      </c>
      <c r="B103" s="404" t="s">
        <v>224</v>
      </c>
      <c r="C103" s="414">
        <v>1166</v>
      </c>
      <c r="D103" s="414">
        <v>1130</v>
      </c>
      <c r="E103" s="414">
        <v>1127</v>
      </c>
      <c r="F103" s="414">
        <v>1095</v>
      </c>
      <c r="G103" s="414">
        <v>39</v>
      </c>
      <c r="H103" s="414">
        <v>35</v>
      </c>
      <c r="I103" s="414">
        <v>4</v>
      </c>
      <c r="J103" s="414"/>
    </row>
    <row r="104" spans="1:10" x14ac:dyDescent="0.2">
      <c r="A104" s="404">
        <v>30</v>
      </c>
      <c r="B104" s="404" t="s">
        <v>226</v>
      </c>
      <c r="C104" s="414">
        <v>5832</v>
      </c>
      <c r="D104" s="414">
        <v>4758</v>
      </c>
      <c r="E104" s="414">
        <v>5792</v>
      </c>
      <c r="F104" s="414">
        <v>4726</v>
      </c>
      <c r="G104" s="414">
        <v>40</v>
      </c>
      <c r="H104" s="414">
        <v>32</v>
      </c>
      <c r="I104" s="414">
        <v>8</v>
      </c>
      <c r="J104" s="414"/>
    </row>
    <row r="105" spans="1:10" x14ac:dyDescent="0.2">
      <c r="A105" s="404">
        <v>78</v>
      </c>
      <c r="B105" s="404" t="s">
        <v>239</v>
      </c>
      <c r="C105" s="414">
        <v>3735</v>
      </c>
      <c r="D105" s="414">
        <v>3710</v>
      </c>
      <c r="E105" s="414">
        <v>3687</v>
      </c>
      <c r="F105" s="414">
        <v>3662</v>
      </c>
      <c r="G105" s="414">
        <v>48</v>
      </c>
      <c r="H105" s="414">
        <v>48</v>
      </c>
      <c r="I105" s="414">
        <v>0</v>
      </c>
      <c r="J105" s="414"/>
    </row>
    <row r="106" spans="1:10" x14ac:dyDescent="0.2">
      <c r="A106" s="404">
        <v>3</v>
      </c>
      <c r="B106" s="404" t="s">
        <v>215</v>
      </c>
      <c r="C106" s="414">
        <v>1327</v>
      </c>
      <c r="D106" s="414">
        <v>1150</v>
      </c>
      <c r="E106" s="414">
        <v>1278</v>
      </c>
      <c r="F106" s="414">
        <v>1111</v>
      </c>
      <c r="G106" s="414">
        <v>49</v>
      </c>
      <c r="H106" s="414">
        <v>39</v>
      </c>
      <c r="I106" s="414">
        <v>10</v>
      </c>
      <c r="J106" s="414"/>
    </row>
    <row r="107" spans="1:10" x14ac:dyDescent="0.2">
      <c r="A107" s="404">
        <v>44</v>
      </c>
      <c r="B107" s="404" t="s">
        <v>304</v>
      </c>
      <c r="C107" s="414">
        <v>4106</v>
      </c>
      <c r="D107" s="414">
        <v>3917</v>
      </c>
      <c r="E107" s="414">
        <v>4055</v>
      </c>
      <c r="F107" s="414">
        <v>3858</v>
      </c>
      <c r="G107" s="414">
        <v>51</v>
      </c>
      <c r="H107" s="414">
        <v>59</v>
      </c>
      <c r="I107" s="414">
        <v>-8</v>
      </c>
      <c r="J107" s="414"/>
    </row>
    <row r="108" spans="1:10" x14ac:dyDescent="0.2">
      <c r="A108" s="404">
        <v>21</v>
      </c>
      <c r="B108" s="404" t="s">
        <v>245</v>
      </c>
      <c r="C108" s="414">
        <v>2934</v>
      </c>
      <c r="D108" s="414">
        <v>2542</v>
      </c>
      <c r="E108" s="414">
        <v>2882</v>
      </c>
      <c r="F108" s="414">
        <v>2510</v>
      </c>
      <c r="G108" s="414">
        <v>52</v>
      </c>
      <c r="H108" s="414">
        <v>32</v>
      </c>
      <c r="I108" s="414">
        <v>20</v>
      </c>
      <c r="J108" s="414"/>
    </row>
    <row r="109" spans="1:10" x14ac:dyDescent="0.2">
      <c r="A109" s="404">
        <v>24</v>
      </c>
      <c r="B109" s="404" t="s">
        <v>223</v>
      </c>
      <c r="C109" s="414">
        <v>2444</v>
      </c>
      <c r="D109" s="414">
        <v>2296</v>
      </c>
      <c r="E109" s="414">
        <v>2375</v>
      </c>
      <c r="F109" s="414">
        <v>2236</v>
      </c>
      <c r="G109" s="414">
        <v>69</v>
      </c>
      <c r="H109" s="414">
        <v>60</v>
      </c>
      <c r="I109" s="414">
        <v>9</v>
      </c>
      <c r="J109" s="414"/>
    </row>
    <row r="110" spans="1:10" x14ac:dyDescent="0.2">
      <c r="A110" s="404">
        <v>13</v>
      </c>
      <c r="B110" s="404" t="s">
        <v>244</v>
      </c>
      <c r="C110" s="414">
        <v>9403</v>
      </c>
      <c r="D110" s="414">
        <v>7941</v>
      </c>
      <c r="E110" s="414">
        <v>9319</v>
      </c>
      <c r="F110" s="414">
        <v>7887</v>
      </c>
      <c r="G110" s="414">
        <v>84</v>
      </c>
      <c r="H110" s="414">
        <v>54</v>
      </c>
      <c r="I110" s="414">
        <v>30</v>
      </c>
      <c r="J110" s="414"/>
    </row>
    <row r="111" spans="1:10" x14ac:dyDescent="0.2">
      <c r="A111" s="404">
        <v>79</v>
      </c>
      <c r="B111" s="404" t="s">
        <v>296</v>
      </c>
      <c r="C111" s="414">
        <v>1554</v>
      </c>
      <c r="D111" s="414">
        <v>930</v>
      </c>
      <c r="E111" s="414">
        <v>1462</v>
      </c>
      <c r="F111" s="414">
        <v>865</v>
      </c>
      <c r="G111" s="414">
        <v>92</v>
      </c>
      <c r="H111" s="414">
        <v>65</v>
      </c>
      <c r="I111" s="414">
        <v>27</v>
      </c>
      <c r="J111" s="414"/>
    </row>
    <row r="112" spans="1:10" x14ac:dyDescent="0.2">
      <c r="A112" s="404">
        <v>94</v>
      </c>
      <c r="B112" s="404" t="s">
        <v>309</v>
      </c>
      <c r="C112" s="414">
        <v>6183</v>
      </c>
      <c r="D112" s="414">
        <v>3547</v>
      </c>
      <c r="E112" s="414">
        <v>6084</v>
      </c>
      <c r="F112" s="414">
        <v>3369</v>
      </c>
      <c r="G112" s="414">
        <v>99</v>
      </c>
      <c r="H112" s="414">
        <v>178</v>
      </c>
      <c r="I112" s="414">
        <v>-79</v>
      </c>
      <c r="J112" s="414"/>
    </row>
    <row r="113" spans="1:10" x14ac:dyDescent="0.2">
      <c r="A113" s="404">
        <v>121</v>
      </c>
      <c r="B113" s="404" t="s">
        <v>207</v>
      </c>
      <c r="C113" s="414">
        <v>7823</v>
      </c>
      <c r="D113" s="414">
        <v>2688</v>
      </c>
      <c r="E113" s="414">
        <v>7684</v>
      </c>
      <c r="F113" s="414">
        <v>2671</v>
      </c>
      <c r="G113" s="414">
        <v>139</v>
      </c>
      <c r="H113" s="414">
        <v>17</v>
      </c>
      <c r="I113" s="414">
        <v>122</v>
      </c>
      <c r="J113" s="414"/>
    </row>
    <row r="114" spans="1:10" x14ac:dyDescent="0.2">
      <c r="A114" s="404">
        <v>2</v>
      </c>
      <c r="B114" s="404" t="s">
        <v>301</v>
      </c>
      <c r="C114" s="414">
        <v>5202</v>
      </c>
      <c r="D114" s="414">
        <v>4237</v>
      </c>
      <c r="E114" s="414">
        <v>5032</v>
      </c>
      <c r="F114" s="414">
        <v>3979</v>
      </c>
      <c r="G114" s="414">
        <v>170</v>
      </c>
      <c r="H114" s="414">
        <v>258</v>
      </c>
      <c r="I114" s="414">
        <v>-88</v>
      </c>
      <c r="J114" s="414"/>
    </row>
    <row r="115" spans="1:10" x14ac:dyDescent="0.2">
      <c r="A115" s="404">
        <v>8</v>
      </c>
      <c r="B115" s="404" t="s">
        <v>206</v>
      </c>
      <c r="C115" s="414">
        <v>11417</v>
      </c>
      <c r="D115" s="414">
        <v>10826</v>
      </c>
      <c r="E115" s="414">
        <v>11230</v>
      </c>
      <c r="F115" s="414">
        <v>10610</v>
      </c>
      <c r="G115" s="414">
        <v>187</v>
      </c>
      <c r="H115" s="414">
        <v>216</v>
      </c>
      <c r="I115" s="414">
        <v>-29</v>
      </c>
      <c r="J115" s="414"/>
    </row>
    <row r="116" spans="1:10" x14ac:dyDescent="0.2">
      <c r="A116" s="404">
        <v>108</v>
      </c>
      <c r="B116" s="404" t="s">
        <v>216</v>
      </c>
      <c r="C116" s="414">
        <v>3329</v>
      </c>
      <c r="D116" s="414">
        <v>1879</v>
      </c>
      <c r="E116" s="414">
        <v>3114</v>
      </c>
      <c r="F116" s="414">
        <v>1833</v>
      </c>
      <c r="G116" s="414">
        <v>215</v>
      </c>
      <c r="H116" s="414">
        <v>46</v>
      </c>
      <c r="I116" s="414">
        <v>169</v>
      </c>
      <c r="J116" s="414"/>
    </row>
    <row r="117" spans="1:10" x14ac:dyDescent="0.2">
      <c r="A117" s="404">
        <v>113</v>
      </c>
      <c r="B117" s="404" t="s">
        <v>321</v>
      </c>
      <c r="C117" s="414">
        <v>4520</v>
      </c>
      <c r="D117" s="414">
        <v>1514</v>
      </c>
      <c r="E117" s="414">
        <v>4297</v>
      </c>
      <c r="F117" s="414">
        <v>1496</v>
      </c>
      <c r="G117" s="414">
        <v>223</v>
      </c>
      <c r="H117" s="414">
        <v>18</v>
      </c>
      <c r="I117" s="414">
        <v>205</v>
      </c>
      <c r="J117" s="414"/>
    </row>
    <row r="118" spans="1:10" x14ac:dyDescent="0.2">
      <c r="A118" s="404">
        <v>119</v>
      </c>
      <c r="B118" s="404" t="s">
        <v>322</v>
      </c>
      <c r="C118" s="414">
        <v>2836</v>
      </c>
      <c r="D118" s="414">
        <v>1001</v>
      </c>
      <c r="E118" s="414">
        <v>2572</v>
      </c>
      <c r="F118" s="414">
        <v>965</v>
      </c>
      <c r="G118" s="414">
        <v>264</v>
      </c>
      <c r="H118" s="414">
        <v>36</v>
      </c>
      <c r="I118" s="414">
        <v>228</v>
      </c>
      <c r="J118" s="414"/>
    </row>
    <row r="119" spans="1:10" x14ac:dyDescent="0.2">
      <c r="A119" s="404">
        <v>86</v>
      </c>
      <c r="B119" s="404" t="s">
        <v>213</v>
      </c>
      <c r="C119" s="414">
        <v>2266</v>
      </c>
      <c r="D119" s="414">
        <v>1239</v>
      </c>
      <c r="E119" s="414">
        <v>1989</v>
      </c>
      <c r="F119" s="414">
        <v>1157</v>
      </c>
      <c r="G119" s="414">
        <v>277</v>
      </c>
      <c r="H119" s="414">
        <v>82</v>
      </c>
      <c r="I119" s="414">
        <v>195</v>
      </c>
      <c r="J119" s="414"/>
    </row>
    <row r="120" spans="1:10" x14ac:dyDescent="0.2">
      <c r="A120" s="404">
        <v>63</v>
      </c>
      <c r="B120" s="404" t="s">
        <v>205</v>
      </c>
      <c r="C120" s="414">
        <v>20862</v>
      </c>
      <c r="D120" s="414">
        <v>18874</v>
      </c>
      <c r="E120" s="414">
        <v>20518</v>
      </c>
      <c r="F120" s="414">
        <v>18558</v>
      </c>
      <c r="G120" s="414">
        <v>344</v>
      </c>
      <c r="H120" s="414">
        <v>316</v>
      </c>
      <c r="I120" s="414">
        <v>28</v>
      </c>
      <c r="J120" s="414"/>
    </row>
    <row r="121" spans="1:10" x14ac:dyDescent="0.2">
      <c r="A121" s="404">
        <v>53</v>
      </c>
      <c r="B121" s="404" t="s">
        <v>209</v>
      </c>
      <c r="C121" s="414">
        <v>34187</v>
      </c>
      <c r="D121" s="414">
        <v>24616</v>
      </c>
      <c r="E121" s="414">
        <v>33835</v>
      </c>
      <c r="F121" s="414">
        <v>24395</v>
      </c>
      <c r="G121" s="414">
        <v>352</v>
      </c>
      <c r="H121" s="414">
        <v>221</v>
      </c>
      <c r="I121" s="414">
        <v>131</v>
      </c>
      <c r="J121" s="414"/>
    </row>
    <row r="122" spans="1:10" x14ac:dyDescent="0.2">
      <c r="A122" s="404">
        <v>6</v>
      </c>
      <c r="B122" s="404" t="s">
        <v>230</v>
      </c>
      <c r="C122" s="414">
        <v>5707</v>
      </c>
      <c r="D122" s="414">
        <v>5306</v>
      </c>
      <c r="E122" s="414">
        <v>5346</v>
      </c>
      <c r="F122" s="414">
        <v>4947</v>
      </c>
      <c r="G122" s="414">
        <v>361</v>
      </c>
      <c r="H122" s="414">
        <v>359</v>
      </c>
      <c r="I122" s="414">
        <v>2</v>
      </c>
      <c r="J122" s="414"/>
    </row>
    <row r="123" spans="1:10" x14ac:dyDescent="0.2">
      <c r="A123" s="404">
        <v>101</v>
      </c>
      <c r="B123" s="404" t="s">
        <v>212</v>
      </c>
      <c r="C123" s="414">
        <v>29698</v>
      </c>
      <c r="D123" s="414">
        <v>28250</v>
      </c>
      <c r="E123" s="414">
        <v>29282</v>
      </c>
      <c r="F123" s="414">
        <v>27902</v>
      </c>
      <c r="G123" s="414">
        <v>416</v>
      </c>
      <c r="H123" s="414">
        <v>348</v>
      </c>
      <c r="I123" s="414">
        <v>68</v>
      </c>
      <c r="J123" s="414"/>
    </row>
    <row r="124" spans="1:10" x14ac:dyDescent="0.2">
      <c r="A124" s="404">
        <v>70</v>
      </c>
      <c r="B124" s="404" t="s">
        <v>214</v>
      </c>
      <c r="C124" s="414">
        <v>50509</v>
      </c>
      <c r="D124" s="414">
        <v>40915</v>
      </c>
      <c r="E124" s="414">
        <v>50086</v>
      </c>
      <c r="F124" s="414">
        <v>40899</v>
      </c>
      <c r="G124" s="414">
        <v>423</v>
      </c>
      <c r="H124" s="414">
        <v>16</v>
      </c>
      <c r="I124" s="414">
        <v>407</v>
      </c>
      <c r="J124" s="414"/>
    </row>
    <row r="125" spans="1:10" x14ac:dyDescent="0.2">
      <c r="A125" s="404">
        <v>50</v>
      </c>
      <c r="B125" s="404" t="s">
        <v>210</v>
      </c>
      <c r="C125" s="414">
        <v>8413</v>
      </c>
      <c r="D125" s="414">
        <v>3646</v>
      </c>
      <c r="E125" s="414">
        <v>7755</v>
      </c>
      <c r="F125" s="414">
        <v>3513</v>
      </c>
      <c r="G125" s="414">
        <v>658</v>
      </c>
      <c r="H125" s="414">
        <v>133</v>
      </c>
      <c r="I125" s="414">
        <v>525</v>
      </c>
      <c r="J125" s="414"/>
    </row>
    <row r="126" spans="1:10" x14ac:dyDescent="0.2">
      <c r="A126" s="404">
        <v>97</v>
      </c>
      <c r="B126" s="404" t="s">
        <v>201</v>
      </c>
      <c r="C126" s="414">
        <v>86015</v>
      </c>
      <c r="D126" s="414">
        <v>73040</v>
      </c>
      <c r="E126" s="414">
        <v>85264</v>
      </c>
      <c r="F126" s="414">
        <v>72439</v>
      </c>
      <c r="G126" s="414">
        <v>751</v>
      </c>
      <c r="H126" s="414">
        <v>601</v>
      </c>
      <c r="I126" s="414">
        <v>150</v>
      </c>
      <c r="J126" s="414"/>
    </row>
    <row r="127" spans="1:10" x14ac:dyDescent="0.2">
      <c r="A127" s="404">
        <v>23</v>
      </c>
      <c r="B127" s="404" t="s">
        <v>204</v>
      </c>
      <c r="C127" s="414">
        <v>34196</v>
      </c>
      <c r="D127" s="414">
        <v>22654</v>
      </c>
      <c r="E127" s="414">
        <v>32775</v>
      </c>
      <c r="F127" s="414">
        <v>22400</v>
      </c>
      <c r="G127" s="414">
        <v>1421</v>
      </c>
      <c r="H127" s="414">
        <v>254</v>
      </c>
      <c r="I127" s="414">
        <v>1167</v>
      </c>
      <c r="J127" s="414"/>
    </row>
    <row r="128" spans="1:10" x14ac:dyDescent="0.2">
      <c r="A128" s="404">
        <v>67</v>
      </c>
      <c r="B128" s="404" t="s">
        <v>202</v>
      </c>
      <c r="C128" s="414">
        <v>67943</v>
      </c>
      <c r="D128" s="414">
        <v>49869</v>
      </c>
      <c r="E128" s="414">
        <v>66355</v>
      </c>
      <c r="F128" s="414">
        <v>49575</v>
      </c>
      <c r="G128" s="414">
        <v>1588</v>
      </c>
      <c r="H128" s="414">
        <v>294</v>
      </c>
      <c r="I128" s="414">
        <v>1294</v>
      </c>
      <c r="J128" s="414"/>
    </row>
    <row r="129" spans="1:10" x14ac:dyDescent="0.2">
      <c r="A129" s="404">
        <v>98</v>
      </c>
      <c r="B129" s="404" t="s">
        <v>203</v>
      </c>
      <c r="C129" s="414">
        <v>112509</v>
      </c>
      <c r="D129" s="414">
        <v>96524</v>
      </c>
      <c r="E129" s="414">
        <v>110328</v>
      </c>
      <c r="F129" s="414">
        <v>95171</v>
      </c>
      <c r="G129" s="414">
        <v>2181</v>
      </c>
      <c r="H129" s="414">
        <v>1353</v>
      </c>
      <c r="I129" s="414">
        <v>828</v>
      </c>
      <c r="J129" s="414"/>
    </row>
    <row r="130" spans="1:10" x14ac:dyDescent="0.2">
      <c r="A130" s="404">
        <v>120</v>
      </c>
      <c r="B130" s="404" t="s">
        <v>200</v>
      </c>
      <c r="C130" s="414">
        <v>397676</v>
      </c>
      <c r="D130" s="414">
        <v>339771</v>
      </c>
      <c r="E130" s="414">
        <v>393898</v>
      </c>
      <c r="F130" s="414">
        <v>337118</v>
      </c>
      <c r="G130" s="414">
        <v>3778</v>
      </c>
      <c r="H130" s="414">
        <v>2653</v>
      </c>
      <c r="I130" s="414">
        <v>1125</v>
      </c>
      <c r="J130" s="414"/>
    </row>
    <row r="131" spans="1:10" x14ac:dyDescent="0.2">
      <c r="A131" s="404">
        <v>39</v>
      </c>
      <c r="B131" s="404" t="s">
        <v>62</v>
      </c>
      <c r="C131" s="414">
        <v>698511</v>
      </c>
      <c r="D131" s="414">
        <v>632431</v>
      </c>
      <c r="E131" s="414">
        <v>693928</v>
      </c>
      <c r="F131" s="414">
        <v>628242</v>
      </c>
      <c r="G131" s="414">
        <v>4583</v>
      </c>
      <c r="H131" s="414">
        <v>4189</v>
      </c>
      <c r="I131" s="414">
        <v>394</v>
      </c>
      <c r="J131" s="414"/>
    </row>
  </sheetData>
  <mergeCells count="1">
    <mergeCell ref="H1:I1"/>
  </mergeCells>
  <hyperlinks>
    <hyperlink ref="H1:I1" location="Index!A1" display="Regresar al Índice" xr:uid="{97AA3F6B-B296-46F8-AF76-4D5C0B3AEEC5}"/>
  </hyperlinks>
  <pageMargins left="0.7" right="0.7" top="0.75" bottom="0.75" header="0.3" footer="0.3"/>
  <pageSetup paperSize="9" orientation="portrait" horizontalDpi="300" verticalDpi="30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8"/>
  <dimension ref="A1:Z59"/>
  <sheetViews>
    <sheetView workbookViewId="0">
      <pane xSplit="12" topLeftCell="T1" activePane="topRight" state="frozen"/>
      <selection activeCell="I7" sqref="I7"/>
      <selection pane="topRight" activeCell="I7" sqref="I7"/>
    </sheetView>
  </sheetViews>
  <sheetFormatPr baseColWidth="10" defaultColWidth="15.28515625" defaultRowHeight="12.75" x14ac:dyDescent="0.2"/>
  <cols>
    <col min="1" max="10" width="15.28515625" style="418"/>
    <col min="11" max="11" width="5" style="418" customWidth="1"/>
    <col min="12" max="12" width="21.42578125" style="418" customWidth="1"/>
    <col min="13" max="19" width="9.7109375" style="418" customWidth="1"/>
    <col min="20" max="20" width="10.7109375" style="418" customWidth="1"/>
    <col min="21" max="22" width="12.42578125" style="418" customWidth="1"/>
    <col min="23" max="23" width="9.7109375" style="418" customWidth="1"/>
    <col min="24" max="24" width="10.7109375" style="418" customWidth="1"/>
    <col min="25" max="25" width="9.7109375" style="418" customWidth="1"/>
    <col min="26" max="27" width="14.5703125" style="418" customWidth="1"/>
    <col min="28" max="32" width="15.28515625" style="418" customWidth="1"/>
    <col min="33" max="16384" width="15.28515625" style="418"/>
  </cols>
  <sheetData>
    <row r="1" spans="1:26" ht="15" x14ac:dyDescent="0.25">
      <c r="A1" s="179" t="s">
        <v>1451</v>
      </c>
      <c r="H1" s="400" t="s">
        <v>39</v>
      </c>
      <c r="I1" s="400"/>
      <c r="X1" s="419"/>
      <c r="Y1" s="419"/>
      <c r="Z1" s="419"/>
    </row>
    <row r="2" spans="1:26" x14ac:dyDescent="0.2">
      <c r="A2" s="418" t="s">
        <v>195</v>
      </c>
    </row>
    <row r="5" spans="1:26" x14ac:dyDescent="0.2">
      <c r="A5" s="418" t="s">
        <v>377</v>
      </c>
      <c r="B5" s="418" t="s">
        <v>378</v>
      </c>
      <c r="C5" s="418" t="s">
        <v>329</v>
      </c>
      <c r="D5" s="418" t="s">
        <v>379</v>
      </c>
      <c r="E5" s="418" t="s">
        <v>380</v>
      </c>
      <c r="F5" s="418" t="s">
        <v>381</v>
      </c>
      <c r="G5" s="418" t="s">
        <v>382</v>
      </c>
      <c r="H5" s="418" t="s">
        <v>334</v>
      </c>
      <c r="I5" s="418" t="s">
        <v>383</v>
      </c>
    </row>
    <row r="6" spans="1:26" x14ac:dyDescent="0.2">
      <c r="A6" s="418">
        <v>2013</v>
      </c>
      <c r="B6" s="422">
        <v>70246</v>
      </c>
      <c r="C6" s="422">
        <v>282499</v>
      </c>
      <c r="D6" s="422">
        <v>98394</v>
      </c>
      <c r="E6" s="422">
        <v>9369</v>
      </c>
      <c r="F6" s="422">
        <v>347298</v>
      </c>
      <c r="G6" s="422">
        <v>3034</v>
      </c>
      <c r="H6" s="422">
        <v>523456</v>
      </c>
      <c r="I6" s="422">
        <v>62952</v>
      </c>
      <c r="L6" s="448" t="s">
        <v>384</v>
      </c>
      <c r="M6" s="448" t="s">
        <v>385</v>
      </c>
      <c r="N6" s="448" t="s">
        <v>386</v>
      </c>
      <c r="O6" s="448" t="s">
        <v>387</v>
      </c>
      <c r="P6" s="448" t="s">
        <v>388</v>
      </c>
      <c r="Q6" s="13" t="s">
        <v>391</v>
      </c>
      <c r="R6" s="13" t="s">
        <v>654</v>
      </c>
      <c r="S6" s="448" t="s">
        <v>680</v>
      </c>
      <c r="T6" s="448" t="s">
        <v>694</v>
      </c>
      <c r="U6" s="448" t="s">
        <v>747</v>
      </c>
      <c r="V6" s="448" t="s">
        <v>852</v>
      </c>
    </row>
    <row r="7" spans="1:26" x14ac:dyDescent="0.2">
      <c r="A7" s="418">
        <v>2014</v>
      </c>
      <c r="B7" s="422">
        <v>77509</v>
      </c>
      <c r="C7" s="422">
        <v>295797</v>
      </c>
      <c r="D7" s="422">
        <v>107248</v>
      </c>
      <c r="E7" s="422">
        <v>9548</v>
      </c>
      <c r="F7" s="422">
        <v>363344</v>
      </c>
      <c r="G7" s="422">
        <v>2860</v>
      </c>
      <c r="H7" s="422">
        <v>540644</v>
      </c>
      <c r="I7" s="422">
        <v>66390</v>
      </c>
      <c r="K7" s="454"/>
      <c r="L7" s="448" t="s">
        <v>378</v>
      </c>
      <c r="M7" s="448">
        <v>112151</v>
      </c>
      <c r="N7" s="448">
        <v>112730</v>
      </c>
      <c r="O7" s="448">
        <v>113150</v>
      </c>
      <c r="P7" s="454">
        <v>115014</v>
      </c>
      <c r="Q7" s="33">
        <v>112715</v>
      </c>
      <c r="R7" s="33">
        <v>105937</v>
      </c>
      <c r="S7" s="418">
        <v>96061</v>
      </c>
      <c r="T7" s="418">
        <v>105222</v>
      </c>
      <c r="U7" s="418">
        <v>107865</v>
      </c>
      <c r="V7" s="418">
        <v>110774</v>
      </c>
      <c r="W7" s="16">
        <f>V7/$V$15</f>
        <v>6.194256777537082E-2</v>
      </c>
    </row>
    <row r="8" spans="1:26" x14ac:dyDescent="0.2">
      <c r="A8" s="418">
        <v>2015</v>
      </c>
      <c r="B8" s="422">
        <v>82606</v>
      </c>
      <c r="C8" s="422">
        <v>312586</v>
      </c>
      <c r="D8" s="422">
        <v>119587</v>
      </c>
      <c r="E8" s="422">
        <v>9329</v>
      </c>
      <c r="F8" s="422">
        <v>385457</v>
      </c>
      <c r="G8" s="422">
        <v>2875</v>
      </c>
      <c r="H8" s="422">
        <v>551836</v>
      </c>
      <c r="I8" s="422">
        <v>70979</v>
      </c>
      <c r="K8" s="454"/>
      <c r="L8" s="448" t="s">
        <v>329</v>
      </c>
      <c r="M8" s="448">
        <v>365082</v>
      </c>
      <c r="N8" s="448">
        <v>366494</v>
      </c>
      <c r="O8" s="448">
        <v>366843</v>
      </c>
      <c r="P8" s="454">
        <v>363126</v>
      </c>
      <c r="Q8" s="33">
        <v>358826</v>
      </c>
      <c r="R8" s="33">
        <v>357790</v>
      </c>
      <c r="S8" s="418">
        <v>357820</v>
      </c>
      <c r="T8" s="418">
        <v>359421</v>
      </c>
      <c r="U8" s="418">
        <v>360668</v>
      </c>
      <c r="V8" s="418">
        <v>365761</v>
      </c>
      <c r="W8" s="16">
        <f t="shared" ref="W8:W13" si="0">V8/$V$15</f>
        <v>0.20452611201263299</v>
      </c>
    </row>
    <row r="9" spans="1:26" x14ac:dyDescent="0.2">
      <c r="A9" s="418">
        <v>2016</v>
      </c>
      <c r="B9" s="422">
        <v>89558</v>
      </c>
      <c r="C9" s="422">
        <v>334254</v>
      </c>
      <c r="D9" s="422">
        <v>130890</v>
      </c>
      <c r="E9" s="422">
        <v>9329</v>
      </c>
      <c r="F9" s="422">
        <v>407270</v>
      </c>
      <c r="G9" s="422">
        <v>3040</v>
      </c>
      <c r="H9" s="422">
        <v>575641</v>
      </c>
      <c r="I9" s="422">
        <v>74255</v>
      </c>
      <c r="K9" s="454"/>
      <c r="L9" s="448" t="s">
        <v>379</v>
      </c>
      <c r="M9" s="448">
        <v>147610</v>
      </c>
      <c r="N9" s="448">
        <v>150698</v>
      </c>
      <c r="O9" s="448">
        <v>149690</v>
      </c>
      <c r="P9" s="454">
        <v>138688</v>
      </c>
      <c r="Q9" s="33">
        <v>137575</v>
      </c>
      <c r="R9" s="33">
        <v>139757</v>
      </c>
      <c r="S9" s="418">
        <v>138201</v>
      </c>
      <c r="T9" s="418">
        <v>137917</v>
      </c>
      <c r="U9" s="418">
        <v>137841</v>
      </c>
      <c r="V9" s="418">
        <v>139444</v>
      </c>
      <c r="W9" s="16">
        <f>V9/$V$15</f>
        <v>7.797424865824841E-2</v>
      </c>
    </row>
    <row r="10" spans="1:26" x14ac:dyDescent="0.2">
      <c r="A10" s="418">
        <v>2017</v>
      </c>
      <c r="B10" s="422">
        <v>96726</v>
      </c>
      <c r="C10" s="422">
        <v>343480</v>
      </c>
      <c r="D10" s="422">
        <v>144472</v>
      </c>
      <c r="E10" s="422">
        <v>9194</v>
      </c>
      <c r="F10" s="422">
        <v>435724</v>
      </c>
      <c r="G10" s="422">
        <v>3204</v>
      </c>
      <c r="H10" s="422">
        <v>605107</v>
      </c>
      <c r="I10" s="422">
        <v>79961</v>
      </c>
      <c r="K10" s="454"/>
      <c r="L10" s="448" t="s">
        <v>380</v>
      </c>
      <c r="M10" s="448">
        <v>9895</v>
      </c>
      <c r="N10" s="448">
        <v>9952</v>
      </c>
      <c r="O10" s="448">
        <v>9921</v>
      </c>
      <c r="P10" s="454">
        <v>9758</v>
      </c>
      <c r="Q10" s="33">
        <v>9733</v>
      </c>
      <c r="R10" s="33">
        <v>9474</v>
      </c>
      <c r="S10" s="418">
        <v>9829</v>
      </c>
      <c r="T10" s="418">
        <v>9818</v>
      </c>
      <c r="U10" s="418">
        <v>9911</v>
      </c>
      <c r="V10" s="418">
        <v>9901</v>
      </c>
      <c r="W10" s="16">
        <f t="shared" si="0"/>
        <v>5.5364378242543063E-3</v>
      </c>
    </row>
    <row r="11" spans="1:26" x14ac:dyDescent="0.2">
      <c r="A11" s="418">
        <v>2018</v>
      </c>
      <c r="B11" s="422">
        <v>104065</v>
      </c>
      <c r="C11" s="422">
        <v>354114</v>
      </c>
      <c r="D11" s="422">
        <v>141254</v>
      </c>
      <c r="E11" s="422">
        <v>9458</v>
      </c>
      <c r="F11" s="422">
        <v>452017</v>
      </c>
      <c r="G11" s="422">
        <v>2703</v>
      </c>
      <c r="H11" s="422">
        <v>614655</v>
      </c>
      <c r="I11" s="422">
        <v>82734</v>
      </c>
      <c r="K11" s="454"/>
      <c r="L11" s="448" t="s">
        <v>381</v>
      </c>
      <c r="M11" s="448">
        <v>458363</v>
      </c>
      <c r="N11" s="448">
        <v>461538</v>
      </c>
      <c r="O11" s="448">
        <v>459451</v>
      </c>
      <c r="P11" s="454">
        <v>452234</v>
      </c>
      <c r="Q11" s="33">
        <v>444648</v>
      </c>
      <c r="R11" s="33">
        <v>441629</v>
      </c>
      <c r="S11" s="418">
        <v>440830</v>
      </c>
      <c r="T11" s="418">
        <v>443332</v>
      </c>
      <c r="U11" s="418">
        <v>447361</v>
      </c>
      <c r="V11" s="418">
        <v>451827</v>
      </c>
      <c r="W11" s="16">
        <f>V11/$V$15</f>
        <v>0.25265246872228564</v>
      </c>
    </row>
    <row r="12" spans="1:26" x14ac:dyDescent="0.2">
      <c r="A12" s="418">
        <v>2019</v>
      </c>
      <c r="B12" s="422">
        <v>109333</v>
      </c>
      <c r="C12" s="422">
        <v>363625</v>
      </c>
      <c r="D12" s="422">
        <v>141943</v>
      </c>
      <c r="E12" s="422">
        <v>9697</v>
      </c>
      <c r="F12" s="422">
        <v>458198</v>
      </c>
      <c r="G12" s="422">
        <v>2683</v>
      </c>
      <c r="H12" s="422">
        <v>640252</v>
      </c>
      <c r="I12" s="422">
        <v>86968</v>
      </c>
      <c r="K12" s="454"/>
      <c r="L12" s="448" t="s">
        <v>382</v>
      </c>
      <c r="M12" s="448">
        <v>2719</v>
      </c>
      <c r="N12" s="448">
        <v>2748</v>
      </c>
      <c r="O12" s="448">
        <v>2670</v>
      </c>
      <c r="P12" s="454">
        <v>2534</v>
      </c>
      <c r="Q12" s="33">
        <v>2618</v>
      </c>
      <c r="R12" s="33">
        <v>2625</v>
      </c>
      <c r="S12" s="418">
        <v>2588</v>
      </c>
      <c r="T12" s="418">
        <v>2601</v>
      </c>
      <c r="U12" s="418">
        <v>2605</v>
      </c>
      <c r="V12" s="418">
        <v>2611</v>
      </c>
      <c r="W12" s="16">
        <f t="shared" si="0"/>
        <v>1.4600180950538322E-3</v>
      </c>
    </row>
    <row r="13" spans="1:26" x14ac:dyDescent="0.2">
      <c r="A13" s="423">
        <v>44105</v>
      </c>
      <c r="B13" s="422">
        <v>110774</v>
      </c>
      <c r="C13" s="422">
        <v>365761</v>
      </c>
      <c r="D13" s="422">
        <v>139444</v>
      </c>
      <c r="E13" s="422">
        <v>9901</v>
      </c>
      <c r="F13" s="422">
        <v>451827</v>
      </c>
      <c r="G13" s="422">
        <v>2611</v>
      </c>
      <c r="H13" s="422">
        <v>619956</v>
      </c>
      <c r="I13" s="422">
        <v>88060</v>
      </c>
      <c r="J13" s="422"/>
      <c r="K13" s="454"/>
      <c r="L13" s="448" t="s">
        <v>334</v>
      </c>
      <c r="M13" s="448">
        <v>639358</v>
      </c>
      <c r="N13" s="448">
        <v>646025</v>
      </c>
      <c r="O13" s="448">
        <v>641048</v>
      </c>
      <c r="P13" s="454">
        <v>624221</v>
      </c>
      <c r="Q13" s="33">
        <v>617059</v>
      </c>
      <c r="R13" s="33">
        <v>611383</v>
      </c>
      <c r="S13" s="418">
        <v>609696</v>
      </c>
      <c r="T13" s="418">
        <v>612253</v>
      </c>
      <c r="U13" s="418">
        <v>615269</v>
      </c>
      <c r="V13" s="418">
        <v>619956</v>
      </c>
      <c r="W13" s="16">
        <f t="shared" si="0"/>
        <v>0.34666678595832767</v>
      </c>
    </row>
    <row r="14" spans="1:26" x14ac:dyDescent="0.2">
      <c r="A14" s="423"/>
      <c r="B14" s="422"/>
      <c r="C14" s="422"/>
      <c r="D14" s="422"/>
      <c r="E14" s="422"/>
      <c r="F14" s="422"/>
      <c r="G14" s="422"/>
      <c r="H14" s="422"/>
      <c r="I14" s="422"/>
      <c r="J14" s="9"/>
      <c r="K14" s="454"/>
      <c r="L14" s="448" t="s">
        <v>383</v>
      </c>
      <c r="M14" s="448">
        <v>87115</v>
      </c>
      <c r="N14" s="448">
        <v>87781</v>
      </c>
      <c r="O14" s="448">
        <v>89167</v>
      </c>
      <c r="P14" s="454">
        <v>88220</v>
      </c>
      <c r="Q14" s="33">
        <v>87150</v>
      </c>
      <c r="R14" s="33">
        <v>87170</v>
      </c>
      <c r="S14" s="418">
        <v>87610</v>
      </c>
      <c r="T14" s="418">
        <v>87932</v>
      </c>
      <c r="U14" s="418">
        <v>88141</v>
      </c>
      <c r="V14" s="418">
        <v>88060</v>
      </c>
      <c r="W14" s="16">
        <f>V14/$V$15</f>
        <v>4.9241360953826301E-2</v>
      </c>
    </row>
    <row r="15" spans="1:26" x14ac:dyDescent="0.2">
      <c r="L15" s="448" t="s">
        <v>389</v>
      </c>
      <c r="M15" s="448">
        <v>1822293</v>
      </c>
      <c r="N15" s="448">
        <v>1837966</v>
      </c>
      <c r="O15" s="448">
        <v>1831940</v>
      </c>
      <c r="P15" s="455">
        <f>SUM(P7:P14)</f>
        <v>1793795</v>
      </c>
      <c r="Q15" s="33">
        <v>1770324</v>
      </c>
      <c r="R15" s="33">
        <v>1755765</v>
      </c>
      <c r="S15" s="418">
        <v>1742635</v>
      </c>
      <c r="T15" s="418">
        <v>1758496</v>
      </c>
      <c r="U15" s="418">
        <v>1769661</v>
      </c>
      <c r="V15" s="418">
        <f>SUM(V7:V14)</f>
        <v>1788334</v>
      </c>
      <c r="W15" s="16">
        <f>SUM(W7:W14)</f>
        <v>0.99999999999999989</v>
      </c>
    </row>
    <row r="16" spans="1:26" x14ac:dyDescent="0.2">
      <c r="A16" s="418" t="s">
        <v>853</v>
      </c>
      <c r="B16" s="16">
        <f>B13/B12-1</f>
        <v>1.3179918231458032E-2</v>
      </c>
      <c r="C16" s="16">
        <f t="shared" ref="C16:H16" si="1">C13/C12-1</f>
        <v>5.8741835682365462E-3</v>
      </c>
      <c r="D16" s="16">
        <f t="shared" si="1"/>
        <v>-1.7605658609441854E-2</v>
      </c>
      <c r="E16" s="16">
        <f t="shared" si="1"/>
        <v>2.1037434258017962E-2</v>
      </c>
      <c r="F16" s="16">
        <f t="shared" si="1"/>
        <v>-1.390446924691946E-2</v>
      </c>
      <c r="G16" s="16">
        <f t="shared" si="1"/>
        <v>-2.6835631755497524E-2</v>
      </c>
      <c r="H16" s="16">
        <f t="shared" si="1"/>
        <v>-3.1700018117866047E-2</v>
      </c>
      <c r="I16" s="16">
        <f>I13/I12-1</f>
        <v>1.2556342562781708E-2</v>
      </c>
    </row>
    <row r="17" spans="1:15" x14ac:dyDescent="0.2">
      <c r="A17" s="418" t="s">
        <v>854</v>
      </c>
      <c r="B17" s="422">
        <f>B13-B12</f>
        <v>1441</v>
      </c>
      <c r="C17" s="418">
        <f t="shared" ref="C17:H17" si="2">C13-C12</f>
        <v>2136</v>
      </c>
      <c r="D17" s="418">
        <f t="shared" si="2"/>
        <v>-2499</v>
      </c>
      <c r="E17" s="418">
        <f t="shared" si="2"/>
        <v>204</v>
      </c>
      <c r="F17" s="418">
        <f t="shared" si="2"/>
        <v>-6371</v>
      </c>
      <c r="G17" s="418">
        <f t="shared" si="2"/>
        <v>-72</v>
      </c>
      <c r="H17" s="422">
        <f t="shared" si="2"/>
        <v>-20296</v>
      </c>
      <c r="I17" s="422">
        <f>I13-I12</f>
        <v>1092</v>
      </c>
    </row>
    <row r="19" spans="1:15" x14ac:dyDescent="0.2">
      <c r="L19" s="13"/>
    </row>
    <row r="20" spans="1:15" x14ac:dyDescent="0.2">
      <c r="L20" s="13"/>
    </row>
    <row r="21" spans="1:15" x14ac:dyDescent="0.2">
      <c r="L21" s="13"/>
      <c r="O21" s="456"/>
    </row>
    <row r="22" spans="1:15" x14ac:dyDescent="0.2">
      <c r="L22" s="13"/>
      <c r="O22" s="454"/>
    </row>
    <row r="23" spans="1:15" x14ac:dyDescent="0.2">
      <c r="L23" s="13"/>
      <c r="O23" s="454"/>
    </row>
    <row r="24" spans="1:15" x14ac:dyDescent="0.2">
      <c r="L24" s="13"/>
      <c r="O24" s="454"/>
    </row>
    <row r="25" spans="1:15" x14ac:dyDescent="0.2">
      <c r="L25" s="13"/>
      <c r="O25" s="454"/>
    </row>
    <row r="26" spans="1:15" x14ac:dyDescent="0.2">
      <c r="L26" s="13"/>
      <c r="O26" s="454"/>
    </row>
    <row r="27" spans="1:15" x14ac:dyDescent="0.2">
      <c r="L27" s="13"/>
      <c r="O27" s="454"/>
    </row>
    <row r="28" spans="1:15" x14ac:dyDescent="0.2">
      <c r="L28" s="13"/>
      <c r="O28" s="454"/>
    </row>
    <row r="29" spans="1:15" x14ac:dyDescent="0.2">
      <c r="L29" s="454"/>
      <c r="M29" s="454"/>
      <c r="N29" s="454"/>
      <c r="O29" s="454"/>
    </row>
    <row r="30" spans="1:15" x14ac:dyDescent="0.2">
      <c r="L30" s="454"/>
      <c r="M30" s="454"/>
      <c r="N30" s="454"/>
      <c r="O30" s="455"/>
    </row>
    <row r="47" spans="2:4" hidden="1" x14ac:dyDescent="0.2">
      <c r="B47" s="418" t="s">
        <v>384</v>
      </c>
      <c r="C47" s="418" t="s">
        <v>390</v>
      </c>
    </row>
    <row r="48" spans="2:4" hidden="1" x14ac:dyDescent="0.2">
      <c r="B48" s="418" t="s">
        <v>378</v>
      </c>
      <c r="C48" s="418">
        <v>109333</v>
      </c>
      <c r="D48" s="418">
        <f>C48/$C$56</f>
        <v>6.0315032997756382E-2</v>
      </c>
    </row>
    <row r="49" spans="2:4" hidden="1" x14ac:dyDescent="0.2">
      <c r="B49" s="418" t="s">
        <v>329</v>
      </c>
      <c r="C49" s="418">
        <v>363625</v>
      </c>
      <c r="D49" s="418">
        <f t="shared" ref="D49:D55" si="3">C49/$C$56</f>
        <v>0.20059866530516099</v>
      </c>
    </row>
    <row r="50" spans="2:4" hidden="1" x14ac:dyDescent="0.2">
      <c r="B50" s="418" t="s">
        <v>379</v>
      </c>
      <c r="C50" s="418">
        <v>141943</v>
      </c>
      <c r="D50" s="418">
        <f t="shared" si="3"/>
        <v>7.8304781985315819E-2</v>
      </c>
    </row>
    <row r="51" spans="2:4" hidden="1" x14ac:dyDescent="0.2">
      <c r="B51" s="418" t="s">
        <v>380</v>
      </c>
      <c r="C51" s="418">
        <v>9697</v>
      </c>
      <c r="D51" s="418">
        <f t="shared" si="3"/>
        <v>5.3494816293273182E-3</v>
      </c>
    </row>
    <row r="52" spans="2:4" hidden="1" x14ac:dyDescent="0.2">
      <c r="B52" s="418" t="s">
        <v>381</v>
      </c>
      <c r="C52" s="418">
        <v>458198</v>
      </c>
      <c r="D52" s="418">
        <f t="shared" si="3"/>
        <v>0.25277114402335965</v>
      </c>
    </row>
    <row r="53" spans="2:4" hidden="1" x14ac:dyDescent="0.2">
      <c r="B53" s="418" t="s">
        <v>382</v>
      </c>
      <c r="C53" s="418">
        <v>2683</v>
      </c>
      <c r="D53" s="418">
        <f t="shared" si="3"/>
        <v>1.4801133558301736E-3</v>
      </c>
    </row>
    <row r="54" spans="2:4" hidden="1" x14ac:dyDescent="0.2">
      <c r="B54" s="418" t="s">
        <v>334</v>
      </c>
      <c r="C54" s="418">
        <v>640252</v>
      </c>
      <c r="D54" s="418">
        <f t="shared" si="3"/>
        <v>0.35320370342787194</v>
      </c>
    </row>
    <row r="55" spans="2:4" hidden="1" x14ac:dyDescent="0.2">
      <c r="B55" s="418" t="s">
        <v>383</v>
      </c>
      <c r="C55" s="418">
        <v>86968</v>
      </c>
      <c r="D55" s="418">
        <f t="shared" si="3"/>
        <v>4.7977077275377762E-2</v>
      </c>
    </row>
    <row r="56" spans="2:4" hidden="1" x14ac:dyDescent="0.2">
      <c r="B56" s="418" t="s">
        <v>389</v>
      </c>
      <c r="C56" s="418">
        <v>1812699</v>
      </c>
      <c r="D56" s="418">
        <f>SUM(D48:D55)</f>
        <v>1</v>
      </c>
    </row>
    <row r="57" spans="2:4" hidden="1" x14ac:dyDescent="0.2"/>
    <row r="58" spans="2:4" hidden="1" x14ac:dyDescent="0.2"/>
    <row r="59" spans="2:4" hidden="1" x14ac:dyDescent="0.2"/>
  </sheetData>
  <mergeCells count="2">
    <mergeCell ref="H1:I1"/>
    <mergeCell ref="X1:Z1"/>
  </mergeCells>
  <hyperlinks>
    <hyperlink ref="H1:I1" location="Index!A1" display="Regresar al Índice" xr:uid="{00000000-0004-0000-5200-000000000000}"/>
  </hyperlinks>
  <pageMargins left="0.7" right="0.7" top="0.75" bottom="0.75" header="0.3" footer="0.3"/>
  <pageSetup orientation="portrait" horizontalDpi="4294967295" verticalDpi="4294967295"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9"/>
  <dimension ref="A1:P26"/>
  <sheetViews>
    <sheetView workbookViewId="0">
      <selection activeCell="I7" sqref="I7"/>
    </sheetView>
  </sheetViews>
  <sheetFormatPr baseColWidth="10" defaultColWidth="11.42578125" defaultRowHeight="12.75" x14ac:dyDescent="0.2"/>
  <cols>
    <col min="1" max="1" width="34.85546875" style="418" customWidth="1"/>
    <col min="2" max="2" width="9.42578125" style="418" customWidth="1"/>
    <col min="3" max="12" width="11.42578125" style="418"/>
    <col min="13" max="13" width="0" style="418" hidden="1" customWidth="1"/>
    <col min="14" max="14" width="26.28515625" style="418" hidden="1" customWidth="1"/>
    <col min="15" max="16" width="11.42578125" style="418" hidden="1" customWidth="1"/>
    <col min="17" max="17" width="11.42578125" style="418" customWidth="1"/>
    <col min="18" max="16384" width="11.42578125" style="418"/>
  </cols>
  <sheetData>
    <row r="1" spans="1:14" ht="15" customHeight="1" x14ac:dyDescent="0.25">
      <c r="A1" s="179" t="s">
        <v>1452</v>
      </c>
      <c r="H1" s="400" t="s">
        <v>39</v>
      </c>
      <c r="I1" s="400"/>
      <c r="J1" s="400"/>
    </row>
    <row r="5" spans="1:14" ht="25.5" x14ac:dyDescent="0.2">
      <c r="A5" s="418" t="s">
        <v>364</v>
      </c>
      <c r="B5" s="453" t="s">
        <v>852</v>
      </c>
      <c r="C5" s="420" t="s">
        <v>366</v>
      </c>
      <c r="N5" s="418" t="s">
        <v>392</v>
      </c>
    </row>
    <row r="6" spans="1:14" x14ac:dyDescent="0.2">
      <c r="A6" s="418" t="s">
        <v>328</v>
      </c>
      <c r="B6" s="418">
        <v>110774</v>
      </c>
      <c r="C6" s="16">
        <f t="shared" ref="C6:C13" si="0">B6/$B$14</f>
        <v>6.194256777537082E-2</v>
      </c>
      <c r="N6" s="418">
        <v>108770</v>
      </c>
    </row>
    <row r="7" spans="1:14" x14ac:dyDescent="0.2">
      <c r="A7" s="418" t="s">
        <v>329</v>
      </c>
      <c r="B7" s="418">
        <v>365761</v>
      </c>
      <c r="C7" s="16">
        <f t="shared" si="0"/>
        <v>0.20452611201263299</v>
      </c>
      <c r="N7" s="418">
        <v>364270</v>
      </c>
    </row>
    <row r="8" spans="1:14" x14ac:dyDescent="0.2">
      <c r="A8" s="418" t="s">
        <v>330</v>
      </c>
      <c r="B8" s="418">
        <v>139444</v>
      </c>
      <c r="C8" s="16">
        <f t="shared" si="0"/>
        <v>7.797424865824841E-2</v>
      </c>
      <c r="N8" s="418">
        <v>150933</v>
      </c>
    </row>
    <row r="9" spans="1:14" x14ac:dyDescent="0.2">
      <c r="A9" s="418" t="s">
        <v>331</v>
      </c>
      <c r="B9" s="418">
        <v>9901</v>
      </c>
      <c r="C9" s="16">
        <f t="shared" si="0"/>
        <v>5.5364378242543063E-3</v>
      </c>
      <c r="N9" s="418">
        <v>9755</v>
      </c>
    </row>
    <row r="10" spans="1:14" x14ac:dyDescent="0.2">
      <c r="A10" s="418" t="s">
        <v>332</v>
      </c>
      <c r="B10" s="418">
        <v>451827</v>
      </c>
      <c r="C10" s="16">
        <f t="shared" si="0"/>
        <v>0.25265246872228564</v>
      </c>
      <c r="N10" s="418">
        <v>464598</v>
      </c>
    </row>
    <row r="11" spans="1:14" x14ac:dyDescent="0.2">
      <c r="A11" s="418" t="s">
        <v>333</v>
      </c>
      <c r="B11" s="418">
        <v>2611</v>
      </c>
      <c r="C11" s="16">
        <f t="shared" si="0"/>
        <v>1.4600180950538322E-3</v>
      </c>
      <c r="N11" s="418">
        <v>2733</v>
      </c>
    </row>
    <row r="12" spans="1:14" x14ac:dyDescent="0.2">
      <c r="A12" s="418" t="s">
        <v>334</v>
      </c>
      <c r="B12" s="418">
        <v>619956</v>
      </c>
      <c r="C12" s="16">
        <f t="shared" si="0"/>
        <v>0.34666678595832767</v>
      </c>
      <c r="N12" s="418">
        <v>641445</v>
      </c>
    </row>
    <row r="13" spans="1:14" x14ac:dyDescent="0.2">
      <c r="A13" s="418" t="s">
        <v>335</v>
      </c>
      <c r="B13" s="418">
        <v>88060</v>
      </c>
      <c r="C13" s="16">
        <f t="shared" si="0"/>
        <v>4.9241360953826301E-2</v>
      </c>
      <c r="N13" s="418">
        <v>86187</v>
      </c>
    </row>
    <row r="14" spans="1:14" x14ac:dyDescent="0.2">
      <c r="A14" s="418" t="s">
        <v>54</v>
      </c>
      <c r="B14" s="418">
        <f>SUM(B6:B13)</f>
        <v>1788334</v>
      </c>
      <c r="C14" s="16">
        <f>SUM(C6:C13)</f>
        <v>0.99999999999999989</v>
      </c>
      <c r="N14" s="418">
        <v>1828691</v>
      </c>
    </row>
    <row r="18" spans="1:3" x14ac:dyDescent="0.2">
      <c r="A18" s="448"/>
      <c r="C18" s="14"/>
    </row>
    <row r="19" spans="1:3" x14ac:dyDescent="0.2">
      <c r="A19" s="448"/>
      <c r="C19" s="14"/>
    </row>
    <row r="20" spans="1:3" x14ac:dyDescent="0.2">
      <c r="A20" s="448"/>
      <c r="C20" s="14"/>
    </row>
    <row r="21" spans="1:3" x14ac:dyDescent="0.2">
      <c r="A21" s="448"/>
      <c r="C21" s="14"/>
    </row>
    <row r="22" spans="1:3" x14ac:dyDescent="0.2">
      <c r="A22" s="448"/>
      <c r="C22" s="14"/>
    </row>
    <row r="23" spans="1:3" x14ac:dyDescent="0.2">
      <c r="A23" s="448"/>
      <c r="C23" s="14"/>
    </row>
    <row r="24" spans="1:3" x14ac:dyDescent="0.2">
      <c r="A24" s="448"/>
      <c r="C24" s="14"/>
    </row>
    <row r="25" spans="1:3" x14ac:dyDescent="0.2">
      <c r="A25" s="448"/>
      <c r="C25" s="14"/>
    </row>
    <row r="26" spans="1:3" x14ac:dyDescent="0.2">
      <c r="C26" s="14"/>
    </row>
  </sheetData>
  <mergeCells count="1">
    <mergeCell ref="H1:J1"/>
  </mergeCells>
  <hyperlinks>
    <hyperlink ref="H1" location="Index!A1" display="Regresar al Índice" xr:uid="{00000000-0004-0000-5300-000000000000}"/>
    <hyperlink ref="H1:I1" location="Index!A1" display="Regresar al Índice" xr:uid="{00000000-0004-0000-5300-000001000000}"/>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70"/>
  <dimension ref="A1:P17"/>
  <sheetViews>
    <sheetView workbookViewId="0">
      <selection activeCell="I7" sqref="I7"/>
    </sheetView>
  </sheetViews>
  <sheetFormatPr baseColWidth="10" defaultColWidth="11.42578125" defaultRowHeight="12.75" x14ac:dyDescent="0.2"/>
  <cols>
    <col min="1" max="1" width="15.140625" style="418" customWidth="1"/>
    <col min="2" max="16384" width="11.42578125" style="418"/>
  </cols>
  <sheetData>
    <row r="1" spans="1:16" ht="15" customHeight="1" x14ac:dyDescent="0.25">
      <c r="A1" s="179" t="s">
        <v>1453</v>
      </c>
      <c r="B1" s="26"/>
      <c r="C1" s="26"/>
      <c r="D1" s="26"/>
      <c r="E1" s="26"/>
      <c r="F1" s="26"/>
      <c r="G1" s="26"/>
      <c r="H1" s="402" t="s">
        <v>39</v>
      </c>
      <c r="I1" s="402"/>
      <c r="J1" s="450"/>
      <c r="K1" s="84"/>
      <c r="L1" s="84"/>
      <c r="O1" s="419"/>
      <c r="P1" s="419"/>
    </row>
    <row r="2" spans="1:16" x14ac:dyDescent="0.2">
      <c r="A2" s="418" t="s">
        <v>195</v>
      </c>
    </row>
    <row r="5" spans="1:16" x14ac:dyDescent="0.2">
      <c r="A5" s="418" t="s">
        <v>377</v>
      </c>
      <c r="B5" s="418" t="s">
        <v>393</v>
      </c>
    </row>
    <row r="6" spans="1:16" x14ac:dyDescent="0.2">
      <c r="A6" s="418">
        <v>2013</v>
      </c>
      <c r="B6" s="422">
        <v>70246</v>
      </c>
    </row>
    <row r="7" spans="1:16" x14ac:dyDescent="0.2">
      <c r="A7" s="418">
        <v>2014</v>
      </c>
      <c r="B7" s="422">
        <v>77509</v>
      </c>
    </row>
    <row r="8" spans="1:16" x14ac:dyDescent="0.2">
      <c r="A8" s="418">
        <v>2015</v>
      </c>
      <c r="B8" s="422">
        <v>82606</v>
      </c>
    </row>
    <row r="9" spans="1:16" x14ac:dyDescent="0.2">
      <c r="A9" s="418">
        <v>2016</v>
      </c>
      <c r="B9" s="422">
        <v>89558</v>
      </c>
    </row>
    <row r="10" spans="1:16" x14ac:dyDescent="0.2">
      <c r="A10" s="418">
        <v>2017</v>
      </c>
      <c r="B10" s="422">
        <v>96726</v>
      </c>
    </row>
    <row r="11" spans="1:16" x14ac:dyDescent="0.2">
      <c r="A11" s="418">
        <v>2018</v>
      </c>
      <c r="B11" s="422">
        <v>104065</v>
      </c>
    </row>
    <row r="12" spans="1:16" x14ac:dyDescent="0.2">
      <c r="A12" s="418">
        <v>2019</v>
      </c>
      <c r="B12" s="422">
        <v>109333</v>
      </c>
    </row>
    <row r="13" spans="1:16" x14ac:dyDescent="0.2">
      <c r="A13" s="423">
        <v>44105</v>
      </c>
      <c r="B13" s="422">
        <v>110774</v>
      </c>
      <c r="C13" s="16"/>
    </row>
    <row r="14" spans="1:16" x14ac:dyDescent="0.2">
      <c r="C14" s="422"/>
    </row>
    <row r="16" spans="1:16" x14ac:dyDescent="0.2">
      <c r="A16" s="418" t="s">
        <v>855</v>
      </c>
      <c r="B16" s="16">
        <f>B13/B12-1</f>
        <v>1.3179918231458032E-2</v>
      </c>
    </row>
    <row r="17" spans="1:2" x14ac:dyDescent="0.2">
      <c r="A17" s="418" t="s">
        <v>856</v>
      </c>
      <c r="B17" s="422">
        <f>B13-B12</f>
        <v>1441</v>
      </c>
    </row>
  </sheetData>
  <mergeCells count="2">
    <mergeCell ref="O1:P1"/>
    <mergeCell ref="H1:I1"/>
  </mergeCells>
  <hyperlinks>
    <hyperlink ref="H1:I1" location="Index!A1" display="Regresar al Índice" xr:uid="{00000000-0004-0000-5400-000000000000}"/>
  </hyperlink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71"/>
  <dimension ref="A1:R23"/>
  <sheetViews>
    <sheetView workbookViewId="0">
      <selection activeCell="I7" sqref="I7"/>
    </sheetView>
  </sheetViews>
  <sheetFormatPr baseColWidth="10" defaultColWidth="11.42578125" defaultRowHeight="12.75" x14ac:dyDescent="0.2"/>
  <cols>
    <col min="1" max="1" width="22.7109375" style="418" customWidth="1"/>
    <col min="2" max="10" width="11.42578125" style="418"/>
    <col min="11" max="11" width="11.42578125" style="418" customWidth="1"/>
    <col min="12" max="12" width="25.5703125" style="418" hidden="1" customWidth="1"/>
    <col min="13" max="16" width="11.42578125" style="418" hidden="1" customWidth="1"/>
    <col min="17" max="20" width="11.42578125" style="418" customWidth="1"/>
    <col min="21" max="16384" width="11.42578125" style="418"/>
  </cols>
  <sheetData>
    <row r="1" spans="1:18" ht="15" x14ac:dyDescent="0.25">
      <c r="A1" s="179" t="s">
        <v>1454</v>
      </c>
      <c r="B1" s="451"/>
      <c r="C1" s="451"/>
      <c r="D1" s="451"/>
      <c r="E1" s="451"/>
      <c r="F1" s="451"/>
      <c r="G1" s="451"/>
      <c r="H1" s="400" t="s">
        <v>39</v>
      </c>
      <c r="I1" s="400"/>
      <c r="J1" s="82"/>
      <c r="K1" s="82"/>
      <c r="L1" s="82"/>
      <c r="M1" s="82"/>
      <c r="N1" s="82"/>
      <c r="O1" s="82"/>
      <c r="P1" s="82"/>
      <c r="Q1" s="82"/>
      <c r="R1" s="82"/>
    </row>
    <row r="2" spans="1:18" x14ac:dyDescent="0.2">
      <c r="A2" s="418" t="s">
        <v>195</v>
      </c>
    </row>
    <row r="3" spans="1:18" x14ac:dyDescent="0.2">
      <c r="L3" s="448" t="s">
        <v>681</v>
      </c>
      <c r="M3" s="448" t="s">
        <v>852</v>
      </c>
    </row>
    <row r="4" spans="1:18" x14ac:dyDescent="0.2">
      <c r="L4" s="448" t="s">
        <v>394</v>
      </c>
      <c r="M4" s="33">
        <v>87868</v>
      </c>
    </row>
    <row r="5" spans="1:18" x14ac:dyDescent="0.2">
      <c r="A5" s="418" t="s">
        <v>364</v>
      </c>
      <c r="B5" s="418" t="s">
        <v>366</v>
      </c>
      <c r="L5" s="448" t="s">
        <v>395</v>
      </c>
      <c r="M5" s="13">
        <v>41</v>
      </c>
    </row>
    <row r="6" spans="1:18" x14ac:dyDescent="0.2">
      <c r="A6" s="418" t="s">
        <v>396</v>
      </c>
      <c r="B6" s="16">
        <f>M4/$M$9</f>
        <v>0.79321862530918807</v>
      </c>
      <c r="L6" s="448" t="s">
        <v>397</v>
      </c>
      <c r="M6" s="33">
        <v>21533</v>
      </c>
    </row>
    <row r="7" spans="1:18" x14ac:dyDescent="0.2">
      <c r="A7" s="418" t="s">
        <v>398</v>
      </c>
      <c r="B7" s="16">
        <f>M5/$M$9</f>
        <v>3.7012295303952188E-4</v>
      </c>
      <c r="L7" s="448" t="s">
        <v>399</v>
      </c>
      <c r="M7" s="33">
        <v>947</v>
      </c>
    </row>
    <row r="8" spans="1:18" x14ac:dyDescent="0.2">
      <c r="A8" s="418" t="s">
        <v>400</v>
      </c>
      <c r="B8" s="16">
        <f>M6/$M$9</f>
        <v>0.1943867694585372</v>
      </c>
      <c r="L8" s="448" t="s">
        <v>401</v>
      </c>
      <c r="M8" s="13">
        <v>385</v>
      </c>
    </row>
    <row r="9" spans="1:18" x14ac:dyDescent="0.2">
      <c r="A9" s="418" t="s">
        <v>402</v>
      </c>
      <c r="B9" s="16">
        <f>M7/$M$9</f>
        <v>8.5489374763031041E-3</v>
      </c>
      <c r="L9" s="448" t="s">
        <v>378</v>
      </c>
      <c r="M9" s="33">
        <v>110774</v>
      </c>
    </row>
    <row r="10" spans="1:18" x14ac:dyDescent="0.2">
      <c r="A10" s="418" t="s">
        <v>403</v>
      </c>
      <c r="B10" s="16">
        <f>M8/$M$9</f>
        <v>3.4755448029320959E-3</v>
      </c>
    </row>
    <row r="11" spans="1:18" x14ac:dyDescent="0.2">
      <c r="A11" s="418" t="s">
        <v>54</v>
      </c>
      <c r="B11" s="16">
        <f>SUM(B6:B10)</f>
        <v>1</v>
      </c>
    </row>
    <row r="14" spans="1:18" x14ac:dyDescent="0.2">
      <c r="B14" s="452">
        <f>B7+B9+B10</f>
        <v>1.2394605232274722E-2</v>
      </c>
    </row>
    <row r="17" spans="1:2" x14ac:dyDescent="0.2">
      <c r="A17" s="13"/>
      <c r="B17" s="13"/>
    </row>
    <row r="18" spans="1:2" x14ac:dyDescent="0.2">
      <c r="A18" s="33"/>
      <c r="B18" s="33"/>
    </row>
    <row r="19" spans="1:2" x14ac:dyDescent="0.2">
      <c r="A19" s="13"/>
      <c r="B19" s="13"/>
    </row>
    <row r="20" spans="1:2" x14ac:dyDescent="0.2">
      <c r="A20" s="33"/>
      <c r="B20" s="33"/>
    </row>
    <row r="21" spans="1:2" x14ac:dyDescent="0.2">
      <c r="A21" s="13"/>
      <c r="B21" s="13"/>
    </row>
    <row r="22" spans="1:2" x14ac:dyDescent="0.2">
      <c r="A22" s="13"/>
      <c r="B22" s="13"/>
    </row>
    <row r="23" spans="1:2" x14ac:dyDescent="0.2">
      <c r="A23" s="33"/>
      <c r="B23" s="33"/>
    </row>
  </sheetData>
  <mergeCells count="1">
    <mergeCell ref="H1:I1"/>
  </mergeCells>
  <hyperlinks>
    <hyperlink ref="H1:I1" location="Index!A1" display="Regresar al Índice" xr:uid="{00000000-0004-0000-55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2"/>
  <dimension ref="A1:P37"/>
  <sheetViews>
    <sheetView workbookViewId="0">
      <selection activeCell="I7" sqref="I7"/>
    </sheetView>
  </sheetViews>
  <sheetFormatPr baseColWidth="10" defaultColWidth="11.42578125" defaultRowHeight="12.75" x14ac:dyDescent="0.2"/>
  <cols>
    <col min="1" max="1" width="11.5703125" style="418" bestFit="1" customWidth="1"/>
    <col min="2" max="2" width="14.28515625" style="418" customWidth="1"/>
    <col min="3" max="16384" width="11.42578125" style="418"/>
  </cols>
  <sheetData>
    <row r="1" spans="1:16" ht="15" x14ac:dyDescent="0.25">
      <c r="A1" s="179" t="s">
        <v>1455</v>
      </c>
      <c r="B1" s="450"/>
      <c r="C1" s="450"/>
      <c r="D1" s="450"/>
      <c r="E1" s="450"/>
      <c r="F1" s="450"/>
      <c r="G1" s="450"/>
      <c r="H1" s="400" t="s">
        <v>39</v>
      </c>
      <c r="I1" s="400"/>
      <c r="J1" s="144"/>
      <c r="K1" s="144"/>
      <c r="O1" s="419"/>
      <c r="P1" s="419"/>
    </row>
    <row r="2" spans="1:16" x14ac:dyDescent="0.2">
      <c r="A2" s="418" t="s">
        <v>195</v>
      </c>
    </row>
    <row r="5" spans="1:16" x14ac:dyDescent="0.2">
      <c r="A5" s="418" t="s">
        <v>377</v>
      </c>
      <c r="B5" s="418" t="s">
        <v>393</v>
      </c>
    </row>
    <row r="6" spans="1:16" x14ac:dyDescent="0.2">
      <c r="A6" s="418">
        <v>2013</v>
      </c>
      <c r="B6" s="422">
        <v>347298</v>
      </c>
    </row>
    <row r="7" spans="1:16" x14ac:dyDescent="0.2">
      <c r="A7" s="418">
        <v>2014</v>
      </c>
      <c r="B7" s="422">
        <v>363344</v>
      </c>
    </row>
    <row r="8" spans="1:16" x14ac:dyDescent="0.2">
      <c r="A8" s="418">
        <v>2015</v>
      </c>
      <c r="B8" s="422">
        <v>385457</v>
      </c>
    </row>
    <row r="9" spans="1:16" x14ac:dyDescent="0.2">
      <c r="A9" s="418">
        <v>2016</v>
      </c>
      <c r="B9" s="422">
        <v>407270</v>
      </c>
    </row>
    <row r="10" spans="1:16" x14ac:dyDescent="0.2">
      <c r="A10" s="418">
        <v>2017</v>
      </c>
      <c r="B10" s="422">
        <v>435724</v>
      </c>
    </row>
    <row r="11" spans="1:16" x14ac:dyDescent="0.2">
      <c r="A11" s="418">
        <v>2018</v>
      </c>
      <c r="B11" s="422">
        <v>452017</v>
      </c>
    </row>
    <row r="12" spans="1:16" x14ac:dyDescent="0.2">
      <c r="A12" s="418">
        <v>2019</v>
      </c>
      <c r="B12" s="422">
        <v>458198</v>
      </c>
    </row>
    <row r="13" spans="1:16" x14ac:dyDescent="0.2">
      <c r="A13" s="423">
        <v>44105</v>
      </c>
      <c r="B13" s="422">
        <v>451827</v>
      </c>
    </row>
    <row r="15" spans="1:16" x14ac:dyDescent="0.2">
      <c r="A15" s="418" t="s">
        <v>857</v>
      </c>
      <c r="B15" s="16">
        <f>B13/B12-1</f>
        <v>-1.390446924691946E-2</v>
      </c>
    </row>
    <row r="16" spans="1:16" x14ac:dyDescent="0.2">
      <c r="A16" s="418" t="s">
        <v>858</v>
      </c>
      <c r="B16" s="422">
        <f>B13-B12</f>
        <v>-6371</v>
      </c>
    </row>
    <row r="21" spans="1:2" hidden="1" x14ac:dyDescent="0.2">
      <c r="A21" s="418">
        <v>2013</v>
      </c>
      <c r="B21" s="418">
        <v>347298</v>
      </c>
    </row>
    <row r="22" spans="1:2" hidden="1" x14ac:dyDescent="0.2">
      <c r="A22" s="418">
        <v>2014</v>
      </c>
      <c r="B22" s="418">
        <v>363344</v>
      </c>
    </row>
    <row r="23" spans="1:2" hidden="1" x14ac:dyDescent="0.2">
      <c r="A23" s="418">
        <v>2015</v>
      </c>
      <c r="B23" s="418">
        <v>385457</v>
      </c>
    </row>
    <row r="24" spans="1:2" hidden="1" x14ac:dyDescent="0.2">
      <c r="A24" s="418">
        <v>2016</v>
      </c>
      <c r="B24" s="418">
        <v>407270</v>
      </c>
    </row>
    <row r="25" spans="1:2" hidden="1" x14ac:dyDescent="0.2">
      <c r="A25" s="418">
        <v>2017</v>
      </c>
      <c r="B25" s="418">
        <v>435724</v>
      </c>
    </row>
    <row r="26" spans="1:2" hidden="1" x14ac:dyDescent="0.2">
      <c r="A26" s="418">
        <v>2018</v>
      </c>
      <c r="B26" s="418">
        <v>452017</v>
      </c>
    </row>
    <row r="27" spans="1:2" hidden="1" x14ac:dyDescent="0.2">
      <c r="A27" s="418">
        <v>43466</v>
      </c>
      <c r="B27" s="418">
        <v>454528</v>
      </c>
    </row>
    <row r="28" spans="1:2" hidden="1" x14ac:dyDescent="0.2">
      <c r="A28" s="418">
        <v>43497</v>
      </c>
      <c r="B28" s="418">
        <v>457311</v>
      </c>
    </row>
    <row r="29" spans="1:2" hidden="1" x14ac:dyDescent="0.2">
      <c r="A29" s="418">
        <v>43525</v>
      </c>
      <c r="B29" s="418">
        <v>458843</v>
      </c>
    </row>
    <row r="30" spans="1:2" hidden="1" x14ac:dyDescent="0.2">
      <c r="A30" s="418">
        <v>43556</v>
      </c>
      <c r="B30" s="418">
        <v>459454</v>
      </c>
    </row>
    <row r="31" spans="1:2" hidden="1" x14ac:dyDescent="0.2">
      <c r="A31" s="418">
        <v>43586</v>
      </c>
      <c r="B31" s="418">
        <v>460324</v>
      </c>
    </row>
    <row r="32" spans="1:2" hidden="1" x14ac:dyDescent="0.2">
      <c r="A32" s="418">
        <v>43617</v>
      </c>
      <c r="B32" s="418">
        <v>460017</v>
      </c>
    </row>
    <row r="33" spans="1:2" hidden="1" x14ac:dyDescent="0.2">
      <c r="A33" s="418">
        <v>43647</v>
      </c>
      <c r="B33" s="418">
        <v>461674</v>
      </c>
    </row>
    <row r="34" spans="1:2" hidden="1" x14ac:dyDescent="0.2">
      <c r="A34" s="418">
        <v>43678</v>
      </c>
      <c r="B34" s="418">
        <v>461682</v>
      </c>
    </row>
    <row r="35" spans="1:2" hidden="1" x14ac:dyDescent="0.2">
      <c r="A35" s="418" t="s">
        <v>404</v>
      </c>
      <c r="B35" s="418">
        <f>B34/B33-1</f>
        <v>1.7328244605430143E-5</v>
      </c>
    </row>
    <row r="36" spans="1:2" hidden="1" x14ac:dyDescent="0.2">
      <c r="A36" s="418" t="s">
        <v>405</v>
      </c>
      <c r="B36" s="418">
        <f>B34-B33</f>
        <v>8</v>
      </c>
    </row>
    <row r="37" spans="1:2" hidden="1" x14ac:dyDescent="0.2"/>
  </sheetData>
  <mergeCells count="3">
    <mergeCell ref="O1:P1"/>
    <mergeCell ref="J1:K1"/>
    <mergeCell ref="H1:I1"/>
  </mergeCells>
  <hyperlinks>
    <hyperlink ref="H1:I1" location="Index!A1" display="Regresar al Índice" xr:uid="{00000000-0004-0000-56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3"/>
  <dimension ref="A1:P39"/>
  <sheetViews>
    <sheetView workbookViewId="0">
      <selection activeCell="I7" sqref="I7"/>
    </sheetView>
  </sheetViews>
  <sheetFormatPr baseColWidth="10" defaultColWidth="11.42578125" defaultRowHeight="12.75" x14ac:dyDescent="0.2"/>
  <cols>
    <col min="1" max="1" width="57.42578125" style="418" customWidth="1"/>
    <col min="2" max="2" width="11.7109375" style="418" bestFit="1" customWidth="1"/>
    <col min="3" max="12" width="11.42578125" style="418"/>
    <col min="13" max="13" width="42.42578125" style="418" customWidth="1"/>
    <col min="14" max="14" width="20" style="418" customWidth="1"/>
    <col min="15" max="16384" width="11.42578125" style="418"/>
  </cols>
  <sheetData>
    <row r="1" spans="1:16" ht="15" x14ac:dyDescent="0.25">
      <c r="A1" s="179" t="s">
        <v>1456</v>
      </c>
      <c r="H1" s="400" t="s">
        <v>39</v>
      </c>
      <c r="I1" s="400"/>
      <c r="O1" s="419" t="s">
        <v>324</v>
      </c>
      <c r="P1" s="419"/>
    </row>
    <row r="2" spans="1:16" x14ac:dyDescent="0.2">
      <c r="A2" s="418" t="s">
        <v>195</v>
      </c>
    </row>
    <row r="4" spans="1:16" x14ac:dyDescent="0.2">
      <c r="A4" s="70" t="s">
        <v>406</v>
      </c>
      <c r="B4" s="420" t="s">
        <v>366</v>
      </c>
    </row>
    <row r="5" spans="1:16" x14ac:dyDescent="0.2">
      <c r="A5" s="13" t="s">
        <v>407</v>
      </c>
      <c r="B5" s="16">
        <f>B27/$B$37</f>
        <v>0.21301515845666594</v>
      </c>
      <c r="C5" s="14"/>
    </row>
    <row r="6" spans="1:16" x14ac:dyDescent="0.2">
      <c r="A6" s="13" t="s">
        <v>408</v>
      </c>
      <c r="B6" s="16">
        <f t="shared" ref="B6:B14" si="0">B28/$B$37</f>
        <v>0.12669893565457577</v>
      </c>
      <c r="C6" s="14"/>
    </row>
    <row r="7" spans="1:16" x14ac:dyDescent="0.2">
      <c r="A7" s="13" t="s">
        <v>410</v>
      </c>
      <c r="B7" s="16">
        <f t="shared" si="0"/>
        <v>0.10432090158401335</v>
      </c>
      <c r="C7" s="14"/>
    </row>
    <row r="8" spans="1:16" x14ac:dyDescent="0.2">
      <c r="A8" s="13" t="s">
        <v>409</v>
      </c>
      <c r="B8" s="16">
        <f t="shared" si="0"/>
        <v>0.10218512837878214</v>
      </c>
      <c r="C8" s="14"/>
    </row>
    <row r="9" spans="1:16" x14ac:dyDescent="0.2">
      <c r="A9" s="13" t="s">
        <v>411</v>
      </c>
      <c r="B9" s="16">
        <f t="shared" si="0"/>
        <v>8.5550442979281896E-2</v>
      </c>
      <c r="C9" s="14"/>
    </row>
    <row r="10" spans="1:16" x14ac:dyDescent="0.2">
      <c r="A10" s="13" t="s">
        <v>412</v>
      </c>
      <c r="B10" s="16">
        <f t="shared" si="0"/>
        <v>6.0126995509343181E-2</v>
      </c>
      <c r="C10" s="14"/>
    </row>
    <row r="11" spans="1:16" x14ac:dyDescent="0.2">
      <c r="A11" s="13" t="s">
        <v>413</v>
      </c>
      <c r="B11" s="16">
        <f t="shared" si="0"/>
        <v>4.6072943847977214E-2</v>
      </c>
      <c r="C11" s="14"/>
    </row>
    <row r="12" spans="1:16" x14ac:dyDescent="0.2">
      <c r="A12" s="13" t="s">
        <v>414</v>
      </c>
      <c r="B12" s="16">
        <f t="shared" si="0"/>
        <v>4.4935340296175304E-2</v>
      </c>
      <c r="C12" s="14"/>
    </row>
    <row r="13" spans="1:16" x14ac:dyDescent="0.2">
      <c r="A13" s="13" t="s">
        <v>859</v>
      </c>
      <c r="B13" s="16">
        <f t="shared" si="0"/>
        <v>3.8572285410123787E-2</v>
      </c>
      <c r="C13" s="14"/>
    </row>
    <row r="14" spans="1:16" x14ac:dyDescent="0.2">
      <c r="A14" s="418" t="s">
        <v>415</v>
      </c>
      <c r="B14" s="16">
        <f t="shared" si="0"/>
        <v>0.17852186788306143</v>
      </c>
    </row>
    <row r="15" spans="1:16" x14ac:dyDescent="0.2">
      <c r="A15" s="418" t="s">
        <v>381</v>
      </c>
      <c r="B15" s="16">
        <f>SUM(B5:B14)</f>
        <v>1</v>
      </c>
    </row>
    <row r="24" spans="1:13" hidden="1" x14ac:dyDescent="0.2"/>
    <row r="25" spans="1:13" hidden="1" x14ac:dyDescent="0.2">
      <c r="M25" s="418">
        <v>0.30199999999999999</v>
      </c>
    </row>
    <row r="26" spans="1:13" hidden="1" x14ac:dyDescent="0.2">
      <c r="A26" s="70" t="s">
        <v>406</v>
      </c>
      <c r="B26" s="449" t="s">
        <v>860</v>
      </c>
    </row>
    <row r="27" spans="1:13" hidden="1" x14ac:dyDescent="0.2">
      <c r="A27" s="13" t="s">
        <v>407</v>
      </c>
      <c r="B27" s="33">
        <v>96246</v>
      </c>
      <c r="C27" s="447"/>
    </row>
    <row r="28" spans="1:13" hidden="1" x14ac:dyDescent="0.2">
      <c r="A28" s="13" t="s">
        <v>408</v>
      </c>
      <c r="B28" s="33">
        <v>57246</v>
      </c>
      <c r="C28" s="447"/>
    </row>
    <row r="29" spans="1:13" hidden="1" x14ac:dyDescent="0.2">
      <c r="A29" s="13" t="s">
        <v>410</v>
      </c>
      <c r="B29" s="33">
        <v>47135</v>
      </c>
      <c r="C29" s="447"/>
    </row>
    <row r="30" spans="1:13" hidden="1" x14ac:dyDescent="0.2">
      <c r="A30" s="13" t="s">
        <v>409</v>
      </c>
      <c r="B30" s="33">
        <v>46170</v>
      </c>
      <c r="C30" s="447"/>
    </row>
    <row r="31" spans="1:13" hidden="1" x14ac:dyDescent="0.2">
      <c r="A31" s="13" t="s">
        <v>411</v>
      </c>
      <c r="B31" s="33">
        <v>38654</v>
      </c>
      <c r="C31" s="447"/>
    </row>
    <row r="32" spans="1:13" hidden="1" x14ac:dyDescent="0.2">
      <c r="A32" s="13" t="s">
        <v>412</v>
      </c>
      <c r="B32" s="33">
        <v>27167</v>
      </c>
      <c r="C32" s="447"/>
    </row>
    <row r="33" spans="1:3" hidden="1" x14ac:dyDescent="0.2">
      <c r="A33" s="13" t="s">
        <v>413</v>
      </c>
      <c r="B33" s="33">
        <v>20817</v>
      </c>
      <c r="C33" s="447"/>
    </row>
    <row r="34" spans="1:3" hidden="1" x14ac:dyDescent="0.2">
      <c r="A34" s="13" t="s">
        <v>414</v>
      </c>
      <c r="B34" s="33">
        <v>20303</v>
      </c>
      <c r="C34" s="447"/>
    </row>
    <row r="35" spans="1:3" hidden="1" x14ac:dyDescent="0.2">
      <c r="A35" s="13" t="s">
        <v>859</v>
      </c>
      <c r="B35" s="33">
        <v>17428</v>
      </c>
      <c r="C35" s="447"/>
    </row>
    <row r="36" spans="1:3" hidden="1" x14ac:dyDescent="0.2">
      <c r="A36" s="13" t="s">
        <v>415</v>
      </c>
      <c r="B36" s="33">
        <v>80661</v>
      </c>
      <c r="C36" s="447"/>
    </row>
    <row r="37" spans="1:3" hidden="1" x14ac:dyDescent="0.2">
      <c r="A37" s="418" t="s">
        <v>381</v>
      </c>
      <c r="B37" s="418">
        <v>451827</v>
      </c>
    </row>
    <row r="38" spans="1:3" hidden="1" x14ac:dyDescent="0.2"/>
    <row r="39" spans="1:3" hidden="1" x14ac:dyDescent="0.2"/>
  </sheetData>
  <mergeCells count="2">
    <mergeCell ref="H1:I1"/>
    <mergeCell ref="O1:P1"/>
  </mergeCells>
  <hyperlinks>
    <hyperlink ref="H1:I1" location="Index!A1" display="Regresar al Índice" xr:uid="{00000000-0004-0000-5700-000000000000}"/>
    <hyperlink ref="O1:P1" location="Index!B2" display="Regresar al índice" xr:uid="{00000000-0004-0000-5700-000001000000}"/>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4"/>
  <dimension ref="A1:P27"/>
  <sheetViews>
    <sheetView workbookViewId="0">
      <selection activeCell="I7" sqref="I7"/>
    </sheetView>
  </sheetViews>
  <sheetFormatPr baseColWidth="10" defaultColWidth="11.42578125" defaultRowHeight="12.75" x14ac:dyDescent="0.2"/>
  <cols>
    <col min="1" max="16384" width="11.42578125" style="418"/>
  </cols>
  <sheetData>
    <row r="1" spans="1:16" ht="15" x14ac:dyDescent="0.25">
      <c r="A1" s="179" t="s">
        <v>1457</v>
      </c>
      <c r="H1" s="400" t="s">
        <v>39</v>
      </c>
      <c r="I1" s="400"/>
      <c r="J1" s="82"/>
      <c r="K1" s="82"/>
      <c r="O1" s="419"/>
      <c r="P1" s="419"/>
    </row>
    <row r="2" spans="1:16" x14ac:dyDescent="0.2">
      <c r="A2" s="418" t="s">
        <v>195</v>
      </c>
    </row>
    <row r="5" spans="1:16" x14ac:dyDescent="0.2">
      <c r="A5" s="418" t="s">
        <v>377</v>
      </c>
      <c r="B5" s="418" t="s">
        <v>393</v>
      </c>
    </row>
    <row r="6" spans="1:16" x14ac:dyDescent="0.2">
      <c r="A6" s="418">
        <v>2013</v>
      </c>
      <c r="B6" s="422">
        <v>282499</v>
      </c>
    </row>
    <row r="7" spans="1:16" x14ac:dyDescent="0.2">
      <c r="A7" s="418">
        <v>2014</v>
      </c>
      <c r="B7" s="422">
        <v>295797</v>
      </c>
    </row>
    <row r="8" spans="1:16" x14ac:dyDescent="0.2">
      <c r="A8" s="418">
        <v>2015</v>
      </c>
      <c r="B8" s="422">
        <v>312586</v>
      </c>
    </row>
    <row r="9" spans="1:16" x14ac:dyDescent="0.2">
      <c r="A9" s="418">
        <v>2016</v>
      </c>
      <c r="B9" s="422">
        <v>334254</v>
      </c>
    </row>
    <row r="10" spans="1:16" x14ac:dyDescent="0.2">
      <c r="A10" s="418">
        <v>2017</v>
      </c>
      <c r="B10" s="422">
        <v>343480</v>
      </c>
    </row>
    <row r="11" spans="1:16" x14ac:dyDescent="0.2">
      <c r="A11" s="418">
        <v>2018</v>
      </c>
      <c r="B11" s="422">
        <v>354114</v>
      </c>
    </row>
    <row r="12" spans="1:16" x14ac:dyDescent="0.2">
      <c r="A12" s="418">
        <v>2019</v>
      </c>
      <c r="B12" s="422">
        <v>363625</v>
      </c>
    </row>
    <row r="13" spans="1:16" x14ac:dyDescent="0.2">
      <c r="A13" s="423">
        <v>44105</v>
      </c>
      <c r="B13" s="422">
        <v>365761</v>
      </c>
    </row>
    <row r="16" spans="1:16" x14ac:dyDescent="0.2">
      <c r="A16" s="418" t="s">
        <v>857</v>
      </c>
      <c r="B16" s="16">
        <f>B13/B12-1</f>
        <v>5.8741835682365462E-3</v>
      </c>
    </row>
    <row r="17" spans="1:2" x14ac:dyDescent="0.2">
      <c r="A17" s="418" t="s">
        <v>858</v>
      </c>
      <c r="B17" s="422">
        <f>B13-B12</f>
        <v>2136</v>
      </c>
    </row>
    <row r="21" spans="1:2" ht="12.75" hidden="1" customHeight="1" x14ac:dyDescent="0.2">
      <c r="A21" s="418" t="s">
        <v>416</v>
      </c>
      <c r="B21" s="418">
        <f>B12/B11-1</f>
        <v>2.6858582264468467E-2</v>
      </c>
    </row>
    <row r="22" spans="1:2" ht="12.75" hidden="1" customHeight="1" x14ac:dyDescent="0.2">
      <c r="A22" s="418" t="s">
        <v>417</v>
      </c>
      <c r="B22" s="418">
        <f>B12-B11</f>
        <v>9511</v>
      </c>
    </row>
    <row r="23" spans="1:2" ht="12.75" hidden="1" customHeight="1" x14ac:dyDescent="0.2"/>
    <row r="24" spans="1:2" ht="14.25" hidden="1" customHeight="1" x14ac:dyDescent="0.2">
      <c r="A24" s="418">
        <v>43770</v>
      </c>
      <c r="B24" s="418">
        <v>368314</v>
      </c>
    </row>
    <row r="25" spans="1:2" ht="12.75" hidden="1" customHeight="1" x14ac:dyDescent="0.2">
      <c r="A25" s="418" t="s">
        <v>418</v>
      </c>
      <c r="B25" s="418">
        <f>B12/B24-1</f>
        <v>-1.2730984974776982E-2</v>
      </c>
    </row>
    <row r="26" spans="1:2" ht="12.75" hidden="1" customHeight="1" x14ac:dyDescent="0.2">
      <c r="A26" s="418" t="s">
        <v>417</v>
      </c>
      <c r="B26" s="418">
        <f>B12-B24</f>
        <v>-4689</v>
      </c>
    </row>
    <row r="27" spans="1:2" ht="12.75" hidden="1" customHeight="1" x14ac:dyDescent="0.2"/>
  </sheetData>
  <mergeCells count="2">
    <mergeCell ref="O1:P1"/>
    <mergeCell ref="H1:I1"/>
  </mergeCells>
  <hyperlinks>
    <hyperlink ref="H1:I1" location="Index!A1" display="Regresar al Índice" xr:uid="{00000000-0004-0000-58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FD94-027A-4B61-8D7C-17DEC6D3202C}">
  <sheetPr codeName="Hoja22"/>
  <dimension ref="A1:I16"/>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1518</v>
      </c>
      <c r="G1" s="129" t="s">
        <v>39</v>
      </c>
      <c r="H1" s="400"/>
      <c r="I1" s="400"/>
    </row>
    <row r="2" spans="1:9" x14ac:dyDescent="0.2">
      <c r="A2" s="11" t="s">
        <v>1548</v>
      </c>
    </row>
    <row r="6" spans="1:9" ht="14.25" x14ac:dyDescent="0.2">
      <c r="B6" s="179"/>
      <c r="C6" s="179"/>
      <c r="D6" s="179"/>
      <c r="E6" s="179"/>
    </row>
    <row r="7" spans="1:9" ht="25.5" x14ac:dyDescent="0.2">
      <c r="B7" s="159" t="s">
        <v>888</v>
      </c>
      <c r="C7" s="160" t="s">
        <v>889</v>
      </c>
      <c r="D7" s="160" t="s">
        <v>890</v>
      </c>
      <c r="E7" s="179"/>
    </row>
    <row r="8" spans="1:9" ht="14.25" x14ac:dyDescent="0.2">
      <c r="B8" s="185" t="s">
        <v>938</v>
      </c>
      <c r="C8" s="162">
        <v>135</v>
      </c>
      <c r="D8" s="163">
        <v>0.373</v>
      </c>
      <c r="E8" s="179"/>
    </row>
    <row r="9" spans="1:9" ht="14.25" x14ac:dyDescent="0.2">
      <c r="B9" s="185" t="s">
        <v>939</v>
      </c>
      <c r="C9" s="175">
        <v>142</v>
      </c>
      <c r="D9" s="186">
        <v>0.39200000000000002</v>
      </c>
      <c r="E9" s="179"/>
    </row>
    <row r="10" spans="1:9" ht="14.25" x14ac:dyDescent="0.2">
      <c r="B10" s="185" t="s">
        <v>940</v>
      </c>
      <c r="C10" s="162">
        <v>57</v>
      </c>
      <c r="D10" s="163">
        <v>0.157</v>
      </c>
      <c r="E10" s="179"/>
    </row>
    <row r="11" spans="1:9" ht="14.25" x14ac:dyDescent="0.2">
      <c r="B11" s="185" t="s">
        <v>941</v>
      </c>
      <c r="C11" s="175">
        <v>19</v>
      </c>
      <c r="D11" s="186">
        <v>5.1999999999999998E-2</v>
      </c>
      <c r="E11" s="179"/>
    </row>
    <row r="12" spans="1:9" ht="14.25" x14ac:dyDescent="0.2">
      <c r="B12" s="185" t="s">
        <v>942</v>
      </c>
      <c r="C12" s="162">
        <v>9</v>
      </c>
      <c r="D12" s="163">
        <v>2.5000000000000001E-2</v>
      </c>
      <c r="E12" s="179"/>
    </row>
    <row r="13" spans="1:9" ht="14.25" x14ac:dyDescent="0.2">
      <c r="B13" s="185" t="s">
        <v>360</v>
      </c>
      <c r="C13" s="187">
        <v>362</v>
      </c>
      <c r="D13" s="188">
        <v>1</v>
      </c>
      <c r="E13" s="179"/>
    </row>
    <row r="14" spans="1:9" ht="14.25" x14ac:dyDescent="0.2">
      <c r="B14" s="179"/>
      <c r="C14" s="179"/>
      <c r="D14" s="179"/>
      <c r="E14" s="179"/>
    </row>
    <row r="15" spans="1:9" ht="14.25" x14ac:dyDescent="0.2">
      <c r="B15" s="179"/>
      <c r="C15" s="179"/>
      <c r="D15" s="179"/>
      <c r="E15" s="179"/>
    </row>
    <row r="16" spans="1:9" ht="14.25" x14ac:dyDescent="0.2">
      <c r="B16" s="179"/>
      <c r="C16" s="179"/>
      <c r="D16" s="179"/>
      <c r="E16" s="179"/>
    </row>
  </sheetData>
  <mergeCells count="1">
    <mergeCell ref="G1:I1"/>
  </mergeCells>
  <hyperlinks>
    <hyperlink ref="G1:H1" location="Index!A1" display="Regresar al Índice" xr:uid="{3413B418-AEA8-4CC6-A69C-5D4C6AF9FEA3}"/>
    <hyperlink ref="H1:I1" location="Index!A1" display="Regresar al Índice" xr:uid="{780EAD15-D73F-43C6-BD9E-4C99146BB8F6}"/>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5"/>
  <dimension ref="A1:P41"/>
  <sheetViews>
    <sheetView zoomScaleNormal="100" workbookViewId="0">
      <selection activeCell="I7" sqref="I7"/>
    </sheetView>
  </sheetViews>
  <sheetFormatPr baseColWidth="10" defaultColWidth="11.42578125" defaultRowHeight="12.75" x14ac:dyDescent="0.2"/>
  <cols>
    <col min="1" max="1" width="68.140625" style="418" customWidth="1"/>
    <col min="2" max="16384" width="11.42578125" style="418"/>
  </cols>
  <sheetData>
    <row r="1" spans="1:16" ht="15" x14ac:dyDescent="0.25">
      <c r="A1" s="179" t="s">
        <v>1458</v>
      </c>
      <c r="H1" s="400" t="s">
        <v>39</v>
      </c>
      <c r="I1" s="400"/>
      <c r="O1" s="419"/>
      <c r="P1" s="419"/>
    </row>
    <row r="2" spans="1:16" x14ac:dyDescent="0.2">
      <c r="A2" s="418" t="s">
        <v>195</v>
      </c>
    </row>
    <row r="5" spans="1:16" x14ac:dyDescent="0.2">
      <c r="A5" s="70" t="s">
        <v>406</v>
      </c>
      <c r="B5" s="70" t="s">
        <v>366</v>
      </c>
    </row>
    <row r="6" spans="1:16" x14ac:dyDescent="0.2">
      <c r="A6" s="418" t="s">
        <v>419</v>
      </c>
      <c r="B6" s="16">
        <f>B27/$B$36</f>
        <v>0.18840991795188661</v>
      </c>
      <c r="C6" s="14"/>
    </row>
    <row r="7" spans="1:16" x14ac:dyDescent="0.2">
      <c r="A7" s="418" t="s">
        <v>426</v>
      </c>
      <c r="B7" s="16">
        <f>B28/$B$36</f>
        <v>0.17577051681289149</v>
      </c>
      <c r="C7" s="14"/>
    </row>
    <row r="8" spans="1:16" x14ac:dyDescent="0.2">
      <c r="A8" s="418" t="s">
        <v>425</v>
      </c>
      <c r="B8" s="16">
        <f t="shared" ref="B8:B12" si="0">B29/$B$36</f>
        <v>0.14931608345340264</v>
      </c>
      <c r="C8" s="14"/>
    </row>
    <row r="9" spans="1:16" x14ac:dyDescent="0.2">
      <c r="A9" s="418" t="s">
        <v>427</v>
      </c>
      <c r="B9" s="16">
        <f t="shared" si="0"/>
        <v>0.14337504545317845</v>
      </c>
      <c r="C9" s="14"/>
    </row>
    <row r="10" spans="1:16" x14ac:dyDescent="0.2">
      <c r="A10" s="418" t="s">
        <v>424</v>
      </c>
      <c r="B10" s="16">
        <f>B31/$B$36</f>
        <v>0.1151243571621906</v>
      </c>
      <c r="C10" s="14"/>
    </row>
    <row r="11" spans="1:16" x14ac:dyDescent="0.2">
      <c r="A11" s="418" t="s">
        <v>421</v>
      </c>
      <c r="B11" s="16">
        <f t="shared" si="0"/>
        <v>7.6615604178684987E-2</v>
      </c>
      <c r="C11" s="14"/>
    </row>
    <row r="12" spans="1:16" x14ac:dyDescent="0.2">
      <c r="A12" s="418" t="s">
        <v>422</v>
      </c>
      <c r="B12" s="16">
        <f t="shared" si="0"/>
        <v>6.2663870669644933E-2</v>
      </c>
      <c r="C12" s="14"/>
    </row>
    <row r="13" spans="1:16" x14ac:dyDescent="0.2">
      <c r="A13" s="418" t="s">
        <v>420</v>
      </c>
      <c r="B13" s="16">
        <f>B34/$B$36</f>
        <v>5.1213770741003008E-2</v>
      </c>
      <c r="C13" s="14"/>
    </row>
    <row r="14" spans="1:16" x14ac:dyDescent="0.2">
      <c r="A14" s="418" t="s">
        <v>423</v>
      </c>
      <c r="B14" s="16">
        <f>B35/$B$36</f>
        <v>3.7510833577117299E-2</v>
      </c>
      <c r="C14" s="14"/>
    </row>
    <row r="15" spans="1:16" x14ac:dyDescent="0.2">
      <c r="A15" s="418" t="s">
        <v>329</v>
      </c>
      <c r="B15" s="16">
        <f>SUM(B6:B14)</f>
        <v>1</v>
      </c>
      <c r="C15" s="14"/>
    </row>
    <row r="25" spans="1:3" hidden="1" x14ac:dyDescent="0.2"/>
    <row r="26" spans="1:3" ht="12.6" hidden="1" customHeight="1" x14ac:dyDescent="0.2">
      <c r="A26" s="448" t="s">
        <v>384</v>
      </c>
      <c r="B26" s="420" t="s">
        <v>852</v>
      </c>
    </row>
    <row r="27" spans="1:3" ht="12.6" hidden="1" customHeight="1" x14ac:dyDescent="0.2">
      <c r="A27" s="418" t="s">
        <v>419</v>
      </c>
      <c r="B27" s="418">
        <v>68913</v>
      </c>
      <c r="C27" s="447"/>
    </row>
    <row r="28" spans="1:3" ht="12.6" hidden="1" customHeight="1" x14ac:dyDescent="0.2">
      <c r="A28" s="418" t="s">
        <v>426</v>
      </c>
      <c r="B28" s="418">
        <v>64290</v>
      </c>
      <c r="C28" s="447"/>
    </row>
    <row r="29" spans="1:3" ht="12.6" hidden="1" customHeight="1" x14ac:dyDescent="0.2">
      <c r="A29" s="418" t="s">
        <v>425</v>
      </c>
      <c r="B29" s="418">
        <v>54614</v>
      </c>
      <c r="C29" s="447"/>
    </row>
    <row r="30" spans="1:3" ht="12.6" hidden="1" customHeight="1" x14ac:dyDescent="0.2">
      <c r="A30" s="418" t="s">
        <v>427</v>
      </c>
      <c r="B30" s="418">
        <v>52441</v>
      </c>
      <c r="C30" s="447"/>
    </row>
    <row r="31" spans="1:3" ht="12.6" hidden="1" customHeight="1" x14ac:dyDescent="0.2">
      <c r="A31" s="418" t="s">
        <v>424</v>
      </c>
      <c r="B31" s="418">
        <v>42108</v>
      </c>
      <c r="C31" s="447"/>
    </row>
    <row r="32" spans="1:3" ht="12.6" hidden="1" customHeight="1" x14ac:dyDescent="0.2">
      <c r="A32" s="418" t="s">
        <v>421</v>
      </c>
      <c r="B32" s="418">
        <v>28023</v>
      </c>
      <c r="C32" s="447"/>
    </row>
    <row r="33" spans="1:3" ht="12.6" hidden="1" customHeight="1" x14ac:dyDescent="0.2">
      <c r="A33" s="418" t="s">
        <v>422</v>
      </c>
      <c r="B33" s="418">
        <v>22920</v>
      </c>
      <c r="C33" s="447"/>
    </row>
    <row r="34" spans="1:3" hidden="1" x14ac:dyDescent="0.2">
      <c r="A34" s="418" t="s">
        <v>420</v>
      </c>
      <c r="B34" s="418">
        <v>18732</v>
      </c>
      <c r="C34" s="447"/>
    </row>
    <row r="35" spans="1:3" hidden="1" x14ac:dyDescent="0.2">
      <c r="A35" s="418" t="s">
        <v>423</v>
      </c>
      <c r="B35" s="418">
        <v>13720</v>
      </c>
      <c r="C35" s="447"/>
    </row>
    <row r="36" spans="1:3" hidden="1" x14ac:dyDescent="0.2">
      <c r="A36" s="418" t="s">
        <v>329</v>
      </c>
      <c r="B36" s="418">
        <v>365761</v>
      </c>
      <c r="C36" s="447"/>
    </row>
    <row r="37" spans="1:3" hidden="1" x14ac:dyDescent="0.2"/>
    <row r="38" spans="1:3" hidden="1" x14ac:dyDescent="0.2"/>
    <row r="39" spans="1:3" hidden="1" x14ac:dyDescent="0.2"/>
    <row r="40" spans="1:3" hidden="1" x14ac:dyDescent="0.2"/>
    <row r="41" spans="1:3" hidden="1" x14ac:dyDescent="0.2"/>
  </sheetData>
  <mergeCells count="2">
    <mergeCell ref="H1:I1"/>
    <mergeCell ref="O1:P1"/>
  </mergeCells>
  <hyperlinks>
    <hyperlink ref="H1:I1" location="Index!A1" display="Regresar al Índice" xr:uid="{00000000-0004-0000-5900-000000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6"/>
  <dimension ref="A1:P17"/>
  <sheetViews>
    <sheetView workbookViewId="0">
      <selection activeCell="I7" sqref="I7"/>
    </sheetView>
  </sheetViews>
  <sheetFormatPr baseColWidth="10" defaultColWidth="11.42578125" defaultRowHeight="12.75" x14ac:dyDescent="0.2"/>
  <cols>
    <col min="1" max="2" width="11.42578125" style="418"/>
    <col min="3" max="3" width="12.85546875" style="418" bestFit="1" customWidth="1"/>
    <col min="4" max="16384" width="11.42578125" style="418"/>
  </cols>
  <sheetData>
    <row r="1" spans="1:16" ht="15" x14ac:dyDescent="0.25">
      <c r="A1" s="179" t="s">
        <v>1459</v>
      </c>
      <c r="H1" s="400" t="s">
        <v>39</v>
      </c>
      <c r="I1" s="400"/>
      <c r="J1" s="145"/>
      <c r="K1" s="145"/>
      <c r="O1" s="419"/>
      <c r="P1" s="419"/>
    </row>
    <row r="2" spans="1:16" x14ac:dyDescent="0.2">
      <c r="A2" s="418" t="s">
        <v>195</v>
      </c>
    </row>
    <row r="5" spans="1:16" x14ac:dyDescent="0.2">
      <c r="A5" s="418" t="s">
        <v>377</v>
      </c>
      <c r="B5" s="418" t="s">
        <v>393</v>
      </c>
    </row>
    <row r="6" spans="1:16" x14ac:dyDescent="0.2">
      <c r="A6" s="418">
        <v>2013</v>
      </c>
      <c r="B6" s="422">
        <v>523456</v>
      </c>
    </row>
    <row r="7" spans="1:16" x14ac:dyDescent="0.2">
      <c r="A7" s="418">
        <v>2014</v>
      </c>
      <c r="B7" s="422">
        <v>540644</v>
      </c>
    </row>
    <row r="8" spans="1:16" x14ac:dyDescent="0.2">
      <c r="A8" s="418">
        <v>2015</v>
      </c>
      <c r="B8" s="422">
        <v>551836</v>
      </c>
    </row>
    <row r="9" spans="1:16" x14ac:dyDescent="0.2">
      <c r="A9" s="418">
        <v>2016</v>
      </c>
      <c r="B9" s="422">
        <v>575641</v>
      </c>
    </row>
    <row r="10" spans="1:16" x14ac:dyDescent="0.2">
      <c r="A10" s="418">
        <v>2017</v>
      </c>
      <c r="B10" s="422">
        <v>605107</v>
      </c>
    </row>
    <row r="11" spans="1:16" x14ac:dyDescent="0.2">
      <c r="A11" s="418">
        <v>2018</v>
      </c>
      <c r="B11" s="422">
        <v>614655</v>
      </c>
    </row>
    <row r="12" spans="1:16" x14ac:dyDescent="0.2">
      <c r="A12" s="418">
        <v>2019</v>
      </c>
      <c r="B12" s="422">
        <v>640252</v>
      </c>
    </row>
    <row r="13" spans="1:16" x14ac:dyDescent="0.2">
      <c r="A13" s="423">
        <v>44105</v>
      </c>
      <c r="B13" s="422">
        <v>619956</v>
      </c>
      <c r="C13" s="16"/>
    </row>
    <row r="16" spans="1:16" x14ac:dyDescent="0.2">
      <c r="A16" s="418" t="s">
        <v>857</v>
      </c>
      <c r="B16" s="16">
        <f>B13/B12-1</f>
        <v>-3.1700018117866047E-2</v>
      </c>
    </row>
    <row r="17" spans="1:2" x14ac:dyDescent="0.2">
      <c r="A17" s="418" t="s">
        <v>858</v>
      </c>
      <c r="B17" s="422">
        <f>B13-B12</f>
        <v>-20296</v>
      </c>
    </row>
  </sheetData>
  <mergeCells count="3">
    <mergeCell ref="O1:P1"/>
    <mergeCell ref="J1:K1"/>
    <mergeCell ref="H1:I1"/>
  </mergeCells>
  <hyperlinks>
    <hyperlink ref="H1:I1" location="Index!A1" display="Regresar al Índice" xr:uid="{00000000-0004-0000-5A00-000000000000}"/>
  </hyperlink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7"/>
  <dimension ref="A1:N40"/>
  <sheetViews>
    <sheetView workbookViewId="0">
      <selection activeCell="I7" sqref="I7"/>
    </sheetView>
  </sheetViews>
  <sheetFormatPr baseColWidth="10" defaultColWidth="11.42578125" defaultRowHeight="12.75" x14ac:dyDescent="0.2"/>
  <cols>
    <col min="1" max="1" width="61.42578125" style="418" customWidth="1"/>
    <col min="2" max="2" width="9.42578125" style="418" customWidth="1"/>
    <col min="3" max="16384" width="11.42578125" style="418"/>
  </cols>
  <sheetData>
    <row r="1" spans="1:14" ht="14.45" customHeight="1" x14ac:dyDescent="0.25">
      <c r="A1" s="179" t="s">
        <v>1460</v>
      </c>
      <c r="F1" s="446"/>
      <c r="G1" s="446"/>
      <c r="H1" s="400" t="s">
        <v>39</v>
      </c>
      <c r="I1" s="400"/>
      <c r="M1" s="419"/>
      <c r="N1" s="419"/>
    </row>
    <row r="2" spans="1:14" x14ac:dyDescent="0.2">
      <c r="A2" s="418" t="s">
        <v>195</v>
      </c>
    </row>
    <row r="5" spans="1:14" x14ac:dyDescent="0.2">
      <c r="A5" s="418" t="s">
        <v>406</v>
      </c>
      <c r="B5" s="418" t="s">
        <v>366</v>
      </c>
    </row>
    <row r="6" spans="1:14" x14ac:dyDescent="0.2">
      <c r="A6" s="418" t="s">
        <v>428</v>
      </c>
      <c r="B6" s="16">
        <f>B28/$B$38</f>
        <v>0.3078557187929466</v>
      </c>
      <c r="C6" s="14"/>
    </row>
    <row r="7" spans="1:14" x14ac:dyDescent="0.2">
      <c r="A7" s="418" t="s">
        <v>429</v>
      </c>
      <c r="B7" s="16">
        <f>B29/$B$38</f>
        <v>0.29544999967739644</v>
      </c>
      <c r="C7" s="14"/>
    </row>
    <row r="8" spans="1:14" x14ac:dyDescent="0.2">
      <c r="A8" s="418" t="s">
        <v>431</v>
      </c>
      <c r="B8" s="16">
        <f>B30/$B$38</f>
        <v>7.6819967868687458E-2</v>
      </c>
      <c r="C8" s="14"/>
    </row>
    <row r="9" spans="1:14" x14ac:dyDescent="0.2">
      <c r="A9" s="418" t="s">
        <v>430</v>
      </c>
      <c r="B9" s="16">
        <f t="shared" ref="B9:B15" si="0">B31/$B$38</f>
        <v>7.4110098135996755E-2</v>
      </c>
      <c r="C9" s="14"/>
    </row>
    <row r="10" spans="1:14" x14ac:dyDescent="0.2">
      <c r="A10" s="418" t="s">
        <v>432</v>
      </c>
      <c r="B10" s="16">
        <f>B32/$B$38</f>
        <v>7.0393705359735201E-2</v>
      </c>
      <c r="C10" s="14"/>
    </row>
    <row r="11" spans="1:14" x14ac:dyDescent="0.2">
      <c r="A11" s="418" t="s">
        <v>433</v>
      </c>
      <c r="B11" s="16">
        <f t="shared" si="0"/>
        <v>4.5216112111182087E-2</v>
      </c>
      <c r="C11" s="14"/>
    </row>
    <row r="12" spans="1:14" x14ac:dyDescent="0.2">
      <c r="A12" s="418" t="s">
        <v>434</v>
      </c>
      <c r="B12" s="16">
        <f t="shared" si="0"/>
        <v>4.2412687352005624E-2</v>
      </c>
      <c r="C12" s="14"/>
    </row>
    <row r="13" spans="1:14" x14ac:dyDescent="0.2">
      <c r="A13" s="418" t="s">
        <v>435</v>
      </c>
      <c r="B13" s="16">
        <f t="shared" si="0"/>
        <v>2.4387214576518334E-2</v>
      </c>
      <c r="C13" s="14"/>
    </row>
    <row r="14" spans="1:14" x14ac:dyDescent="0.2">
      <c r="A14" s="418" t="s">
        <v>436</v>
      </c>
      <c r="B14" s="16">
        <f>B36/$B$38</f>
        <v>2.399363825819897E-2</v>
      </c>
      <c r="C14" s="14"/>
    </row>
    <row r="15" spans="1:14" x14ac:dyDescent="0.2">
      <c r="A15" s="418" t="s">
        <v>415</v>
      </c>
      <c r="B15" s="16">
        <f t="shared" si="0"/>
        <v>3.9360857867332517E-2</v>
      </c>
      <c r="C15" s="14"/>
    </row>
    <row r="16" spans="1:14" x14ac:dyDescent="0.2">
      <c r="A16" s="418" t="s">
        <v>334</v>
      </c>
      <c r="B16" s="16">
        <f>SUM(B6:B15)</f>
        <v>1</v>
      </c>
    </row>
    <row r="22" spans="1:3" ht="14.25" customHeight="1" x14ac:dyDescent="0.2"/>
    <row r="25" spans="1:3" hidden="1" x14ac:dyDescent="0.2"/>
    <row r="26" spans="1:3" hidden="1" x14ac:dyDescent="0.2"/>
    <row r="27" spans="1:3" hidden="1" x14ac:dyDescent="0.2">
      <c r="A27" s="418" t="s">
        <v>406</v>
      </c>
      <c r="B27" s="418" t="s">
        <v>852</v>
      </c>
    </row>
    <row r="28" spans="1:3" hidden="1" x14ac:dyDescent="0.2">
      <c r="A28" s="13" t="s">
        <v>428</v>
      </c>
      <c r="B28" s="33">
        <v>190857</v>
      </c>
      <c r="C28" s="447"/>
    </row>
    <row r="29" spans="1:3" hidden="1" x14ac:dyDescent="0.2">
      <c r="A29" s="13" t="s">
        <v>429</v>
      </c>
      <c r="B29" s="13">
        <v>183166</v>
      </c>
      <c r="C29" s="447"/>
    </row>
    <row r="30" spans="1:3" hidden="1" x14ac:dyDescent="0.2">
      <c r="A30" s="13" t="s">
        <v>431</v>
      </c>
      <c r="B30" s="13">
        <v>47625</v>
      </c>
      <c r="C30" s="447"/>
    </row>
    <row r="31" spans="1:3" hidden="1" x14ac:dyDescent="0.2">
      <c r="A31" s="13" t="s">
        <v>430</v>
      </c>
      <c r="B31" s="13">
        <v>45945</v>
      </c>
      <c r="C31" s="447"/>
    </row>
    <row r="32" spans="1:3" hidden="1" x14ac:dyDescent="0.2">
      <c r="A32" s="13" t="s">
        <v>432</v>
      </c>
      <c r="B32" s="33">
        <v>43641</v>
      </c>
      <c r="C32" s="447"/>
    </row>
    <row r="33" spans="1:3" hidden="1" x14ac:dyDescent="0.2">
      <c r="A33" s="13" t="s">
        <v>433</v>
      </c>
      <c r="B33" s="13">
        <v>28032</v>
      </c>
      <c r="C33" s="447"/>
    </row>
    <row r="34" spans="1:3" hidden="1" x14ac:dyDescent="0.2">
      <c r="A34" s="13" t="s">
        <v>434</v>
      </c>
      <c r="B34" s="33">
        <v>26294</v>
      </c>
      <c r="C34" s="447"/>
    </row>
    <row r="35" spans="1:3" hidden="1" x14ac:dyDescent="0.2">
      <c r="A35" s="13" t="s">
        <v>435</v>
      </c>
      <c r="B35" s="13">
        <v>15119</v>
      </c>
      <c r="C35" s="447"/>
    </row>
    <row r="36" spans="1:3" hidden="1" x14ac:dyDescent="0.2">
      <c r="A36" s="13" t="s">
        <v>436</v>
      </c>
      <c r="B36" s="13">
        <v>14875</v>
      </c>
      <c r="C36" s="447"/>
    </row>
    <row r="37" spans="1:3" hidden="1" x14ac:dyDescent="0.2">
      <c r="A37" s="13" t="s">
        <v>415</v>
      </c>
      <c r="B37" s="33">
        <v>24402</v>
      </c>
      <c r="C37" s="447"/>
    </row>
    <row r="38" spans="1:3" hidden="1" x14ac:dyDescent="0.2">
      <c r="A38" s="13" t="s">
        <v>334</v>
      </c>
      <c r="B38" s="13">
        <v>619956</v>
      </c>
      <c r="C38" s="447"/>
    </row>
    <row r="39" spans="1:3" hidden="1" x14ac:dyDescent="0.2"/>
    <row r="40" spans="1:3" hidden="1" x14ac:dyDescent="0.2"/>
  </sheetData>
  <mergeCells count="3">
    <mergeCell ref="M1:N1"/>
    <mergeCell ref="F1:G1"/>
    <mergeCell ref="H1:I1"/>
  </mergeCells>
  <hyperlinks>
    <hyperlink ref="H1:I1" location="Index!A1" display="Regresar al Índice" xr:uid="{00000000-0004-0000-5B00-000000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5"/>
  <dimension ref="A1:I27"/>
  <sheetViews>
    <sheetView workbookViewId="0">
      <selection activeCell="I7" sqref="I7"/>
    </sheetView>
  </sheetViews>
  <sheetFormatPr baseColWidth="10" defaultColWidth="10.85546875" defaultRowHeight="12.75" x14ac:dyDescent="0.2"/>
  <cols>
    <col min="1" max="1" width="11.5703125" style="418" customWidth="1"/>
    <col min="2" max="2" width="41.85546875" style="418" customWidth="1"/>
    <col min="3" max="3" width="14.7109375" style="418" customWidth="1"/>
    <col min="4" max="16384" width="10.85546875" style="418"/>
  </cols>
  <sheetData>
    <row r="1" spans="1:9" ht="15" x14ac:dyDescent="0.25">
      <c r="A1" s="179" t="s">
        <v>1461</v>
      </c>
      <c r="H1" s="400" t="s">
        <v>39</v>
      </c>
      <c r="I1" s="400"/>
    </row>
    <row r="2" spans="1:9" x14ac:dyDescent="0.2">
      <c r="A2" s="418" t="s">
        <v>195</v>
      </c>
    </row>
    <row r="4" spans="1:9" hidden="1" x14ac:dyDescent="0.2">
      <c r="B4" s="418" t="s">
        <v>364</v>
      </c>
      <c r="C4" s="420" t="s">
        <v>340</v>
      </c>
      <c r="D4" s="420" t="s">
        <v>341</v>
      </c>
      <c r="E4" s="420" t="s">
        <v>54</v>
      </c>
    </row>
    <row r="5" spans="1:9" hidden="1" x14ac:dyDescent="0.2">
      <c r="B5" s="418" t="s">
        <v>378</v>
      </c>
      <c r="C5" s="418">
        <v>76534</v>
      </c>
      <c r="D5" s="418">
        <v>34240</v>
      </c>
      <c r="E5" s="418">
        <v>110774</v>
      </c>
    </row>
    <row r="6" spans="1:9" hidden="1" x14ac:dyDescent="0.2">
      <c r="B6" s="418" t="s">
        <v>329</v>
      </c>
      <c r="C6" s="418">
        <v>212369</v>
      </c>
      <c r="D6" s="418">
        <v>153392</v>
      </c>
      <c r="E6" s="418">
        <v>365761</v>
      </c>
    </row>
    <row r="7" spans="1:9" hidden="1" x14ac:dyDescent="0.2">
      <c r="B7" s="418" t="s">
        <v>379</v>
      </c>
      <c r="C7" s="418">
        <v>119622</v>
      </c>
      <c r="D7" s="418">
        <v>19822</v>
      </c>
      <c r="E7" s="418">
        <v>139444</v>
      </c>
    </row>
    <row r="8" spans="1:9" hidden="1" x14ac:dyDescent="0.2">
      <c r="B8" s="418" t="s">
        <v>380</v>
      </c>
      <c r="C8" s="418">
        <v>7495</v>
      </c>
      <c r="D8" s="418">
        <v>2406</v>
      </c>
      <c r="E8" s="418">
        <v>9901</v>
      </c>
    </row>
    <row r="9" spans="1:9" hidden="1" x14ac:dyDescent="0.2">
      <c r="B9" s="418" t="s">
        <v>381</v>
      </c>
      <c r="C9" s="418">
        <v>275426</v>
      </c>
      <c r="D9" s="418">
        <v>176401</v>
      </c>
      <c r="E9" s="418">
        <v>451827</v>
      </c>
    </row>
    <row r="10" spans="1:9" hidden="1" x14ac:dyDescent="0.2">
      <c r="B10" s="418" t="s">
        <v>382</v>
      </c>
      <c r="C10" s="418">
        <v>2328</v>
      </c>
      <c r="D10" s="418">
        <v>283</v>
      </c>
      <c r="E10" s="418">
        <v>2611</v>
      </c>
    </row>
    <row r="11" spans="1:9" hidden="1" x14ac:dyDescent="0.2">
      <c r="B11" s="418" t="s">
        <v>334</v>
      </c>
      <c r="C11" s="418">
        <v>320439</v>
      </c>
      <c r="D11" s="418">
        <v>299517</v>
      </c>
      <c r="E11" s="418">
        <v>619956</v>
      </c>
    </row>
    <row r="12" spans="1:9" hidden="1" x14ac:dyDescent="0.2">
      <c r="B12" s="418" t="s">
        <v>383</v>
      </c>
      <c r="C12" s="418">
        <v>69001</v>
      </c>
      <c r="D12" s="418">
        <v>19059</v>
      </c>
      <c r="E12" s="418">
        <v>88060</v>
      </c>
    </row>
    <row r="13" spans="1:9" hidden="1" x14ac:dyDescent="0.2">
      <c r="B13" s="418" t="s">
        <v>54</v>
      </c>
      <c r="C13" s="418">
        <f>SUM(C5:C12)</f>
        <v>1083214</v>
      </c>
      <c r="D13" s="418">
        <f>SUM(D5:D12)</f>
        <v>705120</v>
      </c>
      <c r="E13" s="418">
        <f>SUM(E5:E12)</f>
        <v>1788334</v>
      </c>
    </row>
    <row r="14" spans="1:9" hidden="1" x14ac:dyDescent="0.2"/>
    <row r="15" spans="1:9" x14ac:dyDescent="0.2">
      <c r="C15" s="420"/>
    </row>
    <row r="16" spans="1:9" x14ac:dyDescent="0.2">
      <c r="B16" s="418" t="s">
        <v>364</v>
      </c>
      <c r="C16" s="29" t="s">
        <v>340</v>
      </c>
      <c r="D16" s="418" t="s">
        <v>341</v>
      </c>
    </row>
    <row r="17" spans="2:5" x14ac:dyDescent="0.2">
      <c r="B17" s="418" t="s">
        <v>328</v>
      </c>
      <c r="C17" s="16">
        <f>C5/$C$13</f>
        <v>7.0654552101431484E-2</v>
      </c>
      <c r="D17" s="16">
        <f>D5/$D$13</f>
        <v>4.8559110506013158E-2</v>
      </c>
      <c r="E17" s="14"/>
    </row>
    <row r="18" spans="2:5" x14ac:dyDescent="0.2">
      <c r="B18" s="418" t="s">
        <v>329</v>
      </c>
      <c r="C18" s="16">
        <f t="shared" ref="C18:C24" si="0">C6/$C$13</f>
        <v>0.19605451923627279</v>
      </c>
      <c r="D18" s="16">
        <f t="shared" ref="D18:D24" si="1">D6/$D$13</f>
        <v>0.21754027683231222</v>
      </c>
      <c r="E18" s="14">
        <f>C17+C19+C20+C22+C24</f>
        <v>0.25385565548451183</v>
      </c>
    </row>
    <row r="19" spans="2:5" x14ac:dyDescent="0.2">
      <c r="B19" s="418" t="s">
        <v>330</v>
      </c>
      <c r="C19" s="16">
        <f t="shared" si="0"/>
        <v>0.11043247225386674</v>
      </c>
      <c r="D19" s="16">
        <f t="shared" si="1"/>
        <v>2.8111527115951895E-2</v>
      </c>
      <c r="E19" s="14"/>
    </row>
    <row r="20" spans="2:5" x14ac:dyDescent="0.2">
      <c r="B20" s="418" t="s">
        <v>331</v>
      </c>
      <c r="C20" s="16">
        <f t="shared" si="0"/>
        <v>6.9192237175664277E-3</v>
      </c>
      <c r="D20" s="16">
        <f t="shared" si="1"/>
        <v>3.4121851599727706E-3</v>
      </c>
      <c r="E20" s="14"/>
    </row>
    <row r="21" spans="2:5" x14ac:dyDescent="0.2">
      <c r="B21" s="418" t="s">
        <v>332</v>
      </c>
      <c r="C21" s="16">
        <f t="shared" si="0"/>
        <v>0.25426739314669122</v>
      </c>
      <c r="D21" s="16">
        <f t="shared" si="1"/>
        <v>0.25017160199682326</v>
      </c>
      <c r="E21" s="14"/>
    </row>
    <row r="22" spans="2:5" x14ac:dyDescent="0.2">
      <c r="B22" s="418" t="s">
        <v>333</v>
      </c>
      <c r="C22" s="16">
        <f t="shared" si="0"/>
        <v>2.1491598151427141E-3</v>
      </c>
      <c r="D22" s="16">
        <f t="shared" si="1"/>
        <v>4.0135012480145224E-4</v>
      </c>
      <c r="E22" s="14"/>
    </row>
    <row r="23" spans="2:5" x14ac:dyDescent="0.2">
      <c r="B23" s="418" t="s">
        <v>334</v>
      </c>
      <c r="C23" s="16">
        <f t="shared" si="0"/>
        <v>0.29582243213252413</v>
      </c>
      <c r="D23" s="16">
        <f t="shared" si="1"/>
        <v>0.42477450646698434</v>
      </c>
      <c r="E23" s="14"/>
    </row>
    <row r="24" spans="2:5" x14ac:dyDescent="0.2">
      <c r="B24" s="418" t="s">
        <v>335</v>
      </c>
      <c r="C24" s="16">
        <f t="shared" si="0"/>
        <v>6.3700247596504472E-2</v>
      </c>
      <c r="D24" s="16">
        <f t="shared" si="1"/>
        <v>2.7029441797140914E-2</v>
      </c>
      <c r="E24" s="14"/>
    </row>
    <row r="25" spans="2:5" x14ac:dyDescent="0.2">
      <c r="B25" s="418" t="s">
        <v>54</v>
      </c>
      <c r="C25" s="16">
        <f>SUM(C17:C24)</f>
        <v>1</v>
      </c>
      <c r="D25" s="16">
        <f>SUM(D17:D24)</f>
        <v>1</v>
      </c>
      <c r="E25" s="14"/>
    </row>
    <row r="26" spans="2:5" x14ac:dyDescent="0.2">
      <c r="C26" s="16"/>
      <c r="D26" s="16"/>
      <c r="E26" s="14"/>
    </row>
    <row r="27" spans="2:5" x14ac:dyDescent="0.2">
      <c r="B27" s="15" t="s">
        <v>849</v>
      </c>
      <c r="C27" s="16"/>
      <c r="D27" s="16"/>
      <c r="E27" s="14"/>
    </row>
  </sheetData>
  <mergeCells count="1">
    <mergeCell ref="H1:I1"/>
  </mergeCells>
  <hyperlinks>
    <hyperlink ref="H1:I1" location="Index!A1" display="Regresar al Índice" xr:uid="{00000000-0004-0000-4F00-000000000000}"/>
  </hyperlink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6"/>
  <dimension ref="A1:K18"/>
  <sheetViews>
    <sheetView workbookViewId="0">
      <selection activeCell="I7" sqref="I7"/>
    </sheetView>
  </sheetViews>
  <sheetFormatPr baseColWidth="10" defaultRowHeight="12.75" x14ac:dyDescent="0.2"/>
  <cols>
    <col min="1" max="1" width="37" style="13" customWidth="1"/>
    <col min="2" max="3" width="11.42578125" style="13"/>
    <col min="4" max="4" width="12.28515625" style="13" customWidth="1"/>
    <col min="5" max="16384" width="11.42578125" style="13"/>
  </cols>
  <sheetData>
    <row r="1" spans="1:11" ht="15" x14ac:dyDescent="0.25">
      <c r="A1" s="179" t="s">
        <v>1462</v>
      </c>
      <c r="H1" s="402" t="s">
        <v>39</v>
      </c>
      <c r="I1" s="402"/>
      <c r="J1" s="143"/>
      <c r="K1" s="143"/>
    </row>
    <row r="2" spans="1:11" x14ac:dyDescent="0.2">
      <c r="A2" s="418" t="s">
        <v>195</v>
      </c>
    </row>
    <row r="6" spans="1:11" x14ac:dyDescent="0.2">
      <c r="A6" s="418" t="s">
        <v>364</v>
      </c>
      <c r="B6" s="16" t="s">
        <v>340</v>
      </c>
      <c r="C6" s="418" t="s">
        <v>341</v>
      </c>
    </row>
    <row r="7" spans="1:11" x14ac:dyDescent="0.2">
      <c r="A7" s="418" t="s">
        <v>328</v>
      </c>
      <c r="B7" s="16">
        <v>7.0654552101431484E-2</v>
      </c>
      <c r="C7" s="16">
        <v>4.8559110506013158E-2</v>
      </c>
      <c r="E7" s="15" t="s">
        <v>850</v>
      </c>
    </row>
    <row r="8" spans="1:11" x14ac:dyDescent="0.2">
      <c r="A8" s="418" t="s">
        <v>329</v>
      </c>
      <c r="B8" s="16">
        <v>0.19605451923627279</v>
      </c>
      <c r="C8" s="16">
        <v>0.21754027683231222</v>
      </c>
    </row>
    <row r="9" spans="1:11" x14ac:dyDescent="0.2">
      <c r="A9" s="418" t="s">
        <v>330</v>
      </c>
      <c r="B9" s="16">
        <v>0.11043247225386674</v>
      </c>
      <c r="C9" s="16">
        <v>2.8111527115951895E-2</v>
      </c>
    </row>
    <row r="10" spans="1:11" x14ac:dyDescent="0.2">
      <c r="A10" s="418" t="s">
        <v>331</v>
      </c>
      <c r="B10" s="16">
        <v>6.9192237175664277E-3</v>
      </c>
      <c r="C10" s="16">
        <v>3.4121851599727706E-3</v>
      </c>
    </row>
    <row r="11" spans="1:11" x14ac:dyDescent="0.2">
      <c r="A11" s="418" t="s">
        <v>332</v>
      </c>
      <c r="B11" s="16">
        <v>0.25426739314669122</v>
      </c>
      <c r="C11" s="16">
        <v>0.25017160199682326</v>
      </c>
    </row>
    <row r="12" spans="1:11" x14ac:dyDescent="0.2">
      <c r="A12" s="418" t="s">
        <v>333</v>
      </c>
      <c r="B12" s="16">
        <v>2.1491598151427141E-3</v>
      </c>
      <c r="C12" s="16">
        <v>4.0135012480145224E-4</v>
      </c>
    </row>
    <row r="13" spans="1:11" x14ac:dyDescent="0.2">
      <c r="A13" s="418" t="s">
        <v>334</v>
      </c>
      <c r="B13" s="16">
        <v>0.29582243213252413</v>
      </c>
      <c r="C13" s="16">
        <v>0.42477450646698434</v>
      </c>
    </row>
    <row r="14" spans="1:11" x14ac:dyDescent="0.2">
      <c r="A14" s="418" t="s">
        <v>335</v>
      </c>
      <c r="B14" s="16">
        <v>6.3700247596504472E-2</v>
      </c>
      <c r="C14" s="16">
        <v>2.7029441797140914E-2</v>
      </c>
    </row>
    <row r="15" spans="1:11" x14ac:dyDescent="0.2">
      <c r="A15" s="418" t="s">
        <v>54</v>
      </c>
      <c r="B15" s="16">
        <v>1</v>
      </c>
      <c r="C15" s="16">
        <v>1</v>
      </c>
    </row>
    <row r="18" spans="3:3" x14ac:dyDescent="0.2">
      <c r="C18" s="30"/>
    </row>
  </sheetData>
  <mergeCells count="2">
    <mergeCell ref="J1:K1"/>
    <mergeCell ref="H1:I1"/>
  </mergeCells>
  <hyperlinks>
    <hyperlink ref="H1:I1" location="Index!A1" display="Regresar al Índice" xr:uid="{00000000-0004-0000-5000-000000000000}"/>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67"/>
  <dimension ref="A1:K35"/>
  <sheetViews>
    <sheetView topLeftCell="A13" workbookViewId="0">
      <selection activeCell="I7" sqref="I7"/>
    </sheetView>
  </sheetViews>
  <sheetFormatPr baseColWidth="10" defaultColWidth="10.85546875" defaultRowHeight="12.75" x14ac:dyDescent="0.2"/>
  <cols>
    <col min="1" max="1" width="10.85546875" style="424"/>
    <col min="2" max="2" width="24.5703125" style="424" bestFit="1" customWidth="1"/>
    <col min="3" max="3" width="11.42578125" style="424" bestFit="1" customWidth="1"/>
    <col min="4" max="4" width="13.140625" style="424" customWidth="1"/>
    <col min="5" max="6" width="11" style="424" bestFit="1" customWidth="1"/>
    <col min="7" max="16384" width="10.85546875" style="424"/>
  </cols>
  <sheetData>
    <row r="1" spans="1:11" ht="15" x14ac:dyDescent="0.25">
      <c r="A1" s="179" t="s">
        <v>1463</v>
      </c>
      <c r="H1" s="400" t="s">
        <v>39</v>
      </c>
      <c r="I1" s="400"/>
      <c r="J1" s="144"/>
      <c r="K1" s="144"/>
    </row>
    <row r="2" spans="1:11" x14ac:dyDescent="0.2">
      <c r="A2" s="418" t="s">
        <v>325</v>
      </c>
    </row>
    <row r="3" spans="1:11" x14ac:dyDescent="0.2">
      <c r="A3" s="418"/>
    </row>
    <row r="4" spans="1:11" ht="39" thickBot="1" x14ac:dyDescent="0.25">
      <c r="B4" s="6" t="s">
        <v>343</v>
      </c>
      <c r="C4" s="17" t="s">
        <v>740</v>
      </c>
      <c r="D4" s="17" t="s">
        <v>847</v>
      </c>
      <c r="E4" s="6" t="s">
        <v>35</v>
      </c>
      <c r="F4" s="6" t="s">
        <v>327</v>
      </c>
    </row>
    <row r="5" spans="1:11" ht="13.5" thickBot="1" x14ac:dyDescent="0.25">
      <c r="B5" s="425" t="s">
        <v>346</v>
      </c>
      <c r="C5" s="426">
        <v>46243</v>
      </c>
      <c r="D5" s="426">
        <v>48454</v>
      </c>
      <c r="E5" s="427">
        <f>D5-C5</f>
        <v>2211</v>
      </c>
      <c r="F5" s="428">
        <f>D5/C5-1</f>
        <v>4.7812641913370646E-2</v>
      </c>
    </row>
    <row r="6" spans="1:11" ht="13.5" thickBot="1" x14ac:dyDescent="0.25">
      <c r="B6" s="429" t="s">
        <v>347</v>
      </c>
      <c r="C6" s="430">
        <v>214792</v>
      </c>
      <c r="D6" s="430">
        <v>219763</v>
      </c>
      <c r="E6" s="427">
        <f t="shared" ref="E6:E18" si="0">D6-C6</f>
        <v>4971</v>
      </c>
      <c r="F6" s="428">
        <f t="shared" ref="F6:F18" si="1">D6/C6-1</f>
        <v>2.3143320049163751E-2</v>
      </c>
    </row>
    <row r="7" spans="1:11" ht="13.5" thickBot="1" x14ac:dyDescent="0.25">
      <c r="B7" s="429" t="s">
        <v>348</v>
      </c>
      <c r="C7" s="430">
        <v>290183</v>
      </c>
      <c r="D7" s="430">
        <v>293244</v>
      </c>
      <c r="E7" s="427">
        <f t="shared" si="0"/>
        <v>3061</v>
      </c>
      <c r="F7" s="428">
        <f t="shared" si="1"/>
        <v>1.0548515936495306E-2</v>
      </c>
    </row>
    <row r="8" spans="1:11" ht="13.5" thickBot="1" x14ac:dyDescent="0.25">
      <c r="B8" s="431" t="s">
        <v>349</v>
      </c>
      <c r="C8" s="430">
        <v>270842</v>
      </c>
      <c r="D8" s="430">
        <v>273570</v>
      </c>
      <c r="E8" s="427">
        <f t="shared" si="0"/>
        <v>2728</v>
      </c>
      <c r="F8" s="428">
        <f t="shared" si="1"/>
        <v>1.0072293071237137E-2</v>
      </c>
    </row>
    <row r="9" spans="1:11" ht="13.5" thickBot="1" x14ac:dyDescent="0.25">
      <c r="B9" s="429" t="s">
        <v>350</v>
      </c>
      <c r="C9" s="430">
        <v>245455</v>
      </c>
      <c r="D9" s="430">
        <v>247202</v>
      </c>
      <c r="E9" s="427">
        <f t="shared" si="0"/>
        <v>1747</v>
      </c>
      <c r="F9" s="428">
        <f t="shared" si="1"/>
        <v>7.1173942270477131E-3</v>
      </c>
    </row>
    <row r="10" spans="1:11" ht="13.5" thickBot="1" x14ac:dyDescent="0.25">
      <c r="B10" s="429" t="s">
        <v>351</v>
      </c>
      <c r="C10" s="430">
        <v>210818</v>
      </c>
      <c r="D10" s="430">
        <v>212413</v>
      </c>
      <c r="E10" s="427">
        <f t="shared" si="0"/>
        <v>1595</v>
      </c>
      <c r="F10" s="428">
        <f t="shared" si="1"/>
        <v>7.5657676289500042E-3</v>
      </c>
    </row>
    <row r="11" spans="1:11" ht="13.5" thickBot="1" x14ac:dyDescent="0.25">
      <c r="B11" s="429" t="s">
        <v>352</v>
      </c>
      <c r="C11" s="430">
        <v>188622</v>
      </c>
      <c r="D11" s="430">
        <v>189915</v>
      </c>
      <c r="E11" s="427">
        <f t="shared" si="0"/>
        <v>1293</v>
      </c>
      <c r="F11" s="428">
        <f t="shared" si="1"/>
        <v>6.8549798008716856E-3</v>
      </c>
    </row>
    <row r="12" spans="1:11" ht="13.5" thickBot="1" x14ac:dyDescent="0.25">
      <c r="B12" s="429" t="s">
        <v>353</v>
      </c>
      <c r="C12" s="430">
        <v>139978</v>
      </c>
      <c r="D12" s="430">
        <v>140676</v>
      </c>
      <c r="E12" s="427">
        <f t="shared" si="0"/>
        <v>698</v>
      </c>
      <c r="F12" s="428">
        <f t="shared" si="1"/>
        <v>4.9864978782379055E-3</v>
      </c>
    </row>
    <row r="13" spans="1:11" ht="13.5" thickBot="1" x14ac:dyDescent="0.25">
      <c r="B13" s="432" t="s">
        <v>354</v>
      </c>
      <c r="C13" s="433">
        <v>97582</v>
      </c>
      <c r="D13" s="433">
        <v>98003</v>
      </c>
      <c r="E13" s="427">
        <f t="shared" si="0"/>
        <v>421</v>
      </c>
      <c r="F13" s="428">
        <f t="shared" si="1"/>
        <v>4.3143202639830402E-3</v>
      </c>
    </row>
    <row r="14" spans="1:11" ht="13.5" thickBot="1" x14ac:dyDescent="0.25">
      <c r="B14" s="434" t="s">
        <v>355</v>
      </c>
      <c r="C14" s="435">
        <v>41768</v>
      </c>
      <c r="D14" s="435">
        <v>41678</v>
      </c>
      <c r="E14" s="427">
        <f t="shared" si="0"/>
        <v>-90</v>
      </c>
      <c r="F14" s="428">
        <f t="shared" si="1"/>
        <v>-2.1547596245929945E-3</v>
      </c>
    </row>
    <row r="15" spans="1:11" ht="13.5" thickBot="1" x14ac:dyDescent="0.25">
      <c r="B15" s="434" t="s">
        <v>356</v>
      </c>
      <c r="C15" s="435">
        <v>14183</v>
      </c>
      <c r="D15" s="435">
        <v>14214</v>
      </c>
      <c r="E15" s="427">
        <f t="shared" si="0"/>
        <v>31</v>
      </c>
      <c r="F15" s="428">
        <f t="shared" si="1"/>
        <v>2.1857152929563028E-3</v>
      </c>
    </row>
    <row r="16" spans="1:11" ht="13.5" thickBot="1" x14ac:dyDescent="0.25">
      <c r="B16" s="434" t="s">
        <v>357</v>
      </c>
      <c r="C16" s="435">
        <v>5444</v>
      </c>
      <c r="D16" s="435">
        <v>5451</v>
      </c>
      <c r="E16" s="427">
        <f t="shared" si="0"/>
        <v>7</v>
      </c>
      <c r="F16" s="428">
        <f t="shared" si="1"/>
        <v>1.2858192505511568E-3</v>
      </c>
    </row>
    <row r="17" spans="2:6" ht="13.5" thickBot="1" x14ac:dyDescent="0.25">
      <c r="B17" s="434" t="s">
        <v>358</v>
      </c>
      <c r="C17" s="435">
        <v>3698</v>
      </c>
      <c r="D17" s="435">
        <v>3700</v>
      </c>
      <c r="E17" s="427">
        <f t="shared" si="0"/>
        <v>2</v>
      </c>
      <c r="F17" s="428">
        <f t="shared" si="1"/>
        <v>5.4083288263928608E-4</v>
      </c>
    </row>
    <row r="18" spans="2:6" ht="13.5" thickBot="1" x14ac:dyDescent="0.25">
      <c r="B18" s="434" t="s">
        <v>359</v>
      </c>
      <c r="C18" s="435">
        <v>53</v>
      </c>
      <c r="D18" s="435">
        <v>51</v>
      </c>
      <c r="E18" s="427">
        <f t="shared" si="0"/>
        <v>-2</v>
      </c>
      <c r="F18" s="428">
        <f t="shared" si="1"/>
        <v>-3.7735849056603765E-2</v>
      </c>
    </row>
    <row r="19" spans="2:6" ht="13.5" thickBot="1" x14ac:dyDescent="0.25">
      <c r="B19" s="7" t="s">
        <v>54</v>
      </c>
      <c r="C19" s="8">
        <f>SUM(C5:C18)</f>
        <v>1769661</v>
      </c>
      <c r="D19" s="8">
        <f>SUM(D5:D18)</f>
        <v>1788334</v>
      </c>
      <c r="E19" s="18">
        <f>SUM(E5:E18)</f>
        <v>18673</v>
      </c>
      <c r="F19" s="19">
        <f>D19/C19-1</f>
        <v>1.0551738440300218E-2</v>
      </c>
    </row>
    <row r="21" spans="2:6" x14ac:dyDescent="0.2">
      <c r="F21" s="69" t="s">
        <v>851</v>
      </c>
    </row>
    <row r="22" spans="2:6" ht="13.5" thickBot="1" x14ac:dyDescent="0.25">
      <c r="B22" s="6" t="s">
        <v>343</v>
      </c>
      <c r="C22" s="17" t="s">
        <v>361</v>
      </c>
      <c r="D22" s="20"/>
      <c r="E22" s="21"/>
      <c r="F22" s="21"/>
    </row>
    <row r="23" spans="2:6" ht="13.5" thickBot="1" x14ac:dyDescent="0.25">
      <c r="B23" s="436" t="s">
        <v>346</v>
      </c>
      <c r="C23" s="437">
        <f>D5/$D$19</f>
        <v>2.7094491297486936E-2</v>
      </c>
      <c r="D23" s="438"/>
      <c r="E23" s="439"/>
      <c r="F23" s="440"/>
    </row>
    <row r="24" spans="2:6" ht="13.5" thickBot="1" x14ac:dyDescent="0.25">
      <c r="B24" s="441" t="s">
        <v>347</v>
      </c>
      <c r="C24" s="437">
        <f t="shared" ref="C24:C31" si="2">D6/$D$19</f>
        <v>0.12288699985573165</v>
      </c>
      <c r="D24" s="438"/>
      <c r="E24" s="439"/>
      <c r="F24" s="440"/>
    </row>
    <row r="25" spans="2:6" ht="13.5" thickBot="1" x14ac:dyDescent="0.25">
      <c r="B25" s="441" t="s">
        <v>348</v>
      </c>
      <c r="C25" s="437">
        <f t="shared" si="2"/>
        <v>0.16397608053081808</v>
      </c>
      <c r="D25" s="438"/>
      <c r="E25" s="439"/>
      <c r="F25" s="440"/>
    </row>
    <row r="26" spans="2:6" ht="13.5" thickBot="1" x14ac:dyDescent="0.25">
      <c r="B26" s="442" t="s">
        <v>349</v>
      </c>
      <c r="C26" s="437">
        <f t="shared" si="2"/>
        <v>0.15297477987892641</v>
      </c>
      <c r="D26" s="438"/>
      <c r="E26" s="439"/>
      <c r="F26" s="440"/>
    </row>
    <row r="27" spans="2:6" ht="13.5" thickBot="1" x14ac:dyDescent="0.25">
      <c r="B27" s="441" t="s">
        <v>350</v>
      </c>
      <c r="C27" s="437">
        <f t="shared" si="2"/>
        <v>0.13823033057583203</v>
      </c>
      <c r="D27" s="438"/>
      <c r="E27" s="439"/>
      <c r="F27" s="440"/>
    </row>
    <row r="28" spans="2:6" ht="13.5" thickBot="1" x14ac:dyDescent="0.25">
      <c r="B28" s="441" t="s">
        <v>351</v>
      </c>
      <c r="C28" s="437">
        <f t="shared" si="2"/>
        <v>0.11877702934686697</v>
      </c>
      <c r="D28" s="438"/>
      <c r="E28" s="439"/>
      <c r="F28" s="440"/>
    </row>
    <row r="29" spans="2:6" ht="13.5" thickBot="1" x14ac:dyDescent="0.25">
      <c r="B29" s="441" t="s">
        <v>352</v>
      </c>
      <c r="C29" s="437">
        <f t="shared" si="2"/>
        <v>0.10619660533211357</v>
      </c>
      <c r="D29" s="438"/>
      <c r="E29" s="439"/>
      <c r="F29" s="440"/>
    </row>
    <row r="30" spans="2:6" ht="13.5" thickBot="1" x14ac:dyDescent="0.25">
      <c r="B30" s="441" t="s">
        <v>353</v>
      </c>
      <c r="C30" s="437">
        <f>D12/$D$19</f>
        <v>7.866315800068667E-2</v>
      </c>
      <c r="D30" s="438"/>
      <c r="E30" s="439"/>
      <c r="F30" s="440"/>
    </row>
    <row r="31" spans="2:6" ht="13.5" thickBot="1" x14ac:dyDescent="0.25">
      <c r="B31" s="443" t="s">
        <v>354</v>
      </c>
      <c r="C31" s="437">
        <f t="shared" si="2"/>
        <v>5.4801284323845546E-2</v>
      </c>
      <c r="D31" s="438"/>
      <c r="E31" s="439"/>
      <c r="F31" s="440"/>
    </row>
    <row r="32" spans="2:6" ht="13.5" thickBot="1" x14ac:dyDescent="0.25">
      <c r="B32" s="444" t="s">
        <v>362</v>
      </c>
      <c r="C32" s="437">
        <f>C35/D19</f>
        <v>3.6370722694977563E-2</v>
      </c>
      <c r="D32" s="438"/>
      <c r="E32" s="439"/>
      <c r="F32" s="440"/>
    </row>
    <row r="33" spans="2:6" ht="13.5" thickBot="1" x14ac:dyDescent="0.25">
      <c r="B33" s="7" t="s">
        <v>54</v>
      </c>
      <c r="C33" s="27">
        <f>SUM(C23:C32)</f>
        <v>0.99997148183728546</v>
      </c>
      <c r="D33" s="22"/>
      <c r="E33" s="23"/>
      <c r="F33" s="24"/>
    </row>
    <row r="35" spans="2:6" x14ac:dyDescent="0.2">
      <c r="B35" s="424" t="s">
        <v>363</v>
      </c>
      <c r="C35" s="445">
        <f>SUM(D14:D17)</f>
        <v>65043</v>
      </c>
    </row>
  </sheetData>
  <mergeCells count="2">
    <mergeCell ref="J1:K1"/>
    <mergeCell ref="H1:I1"/>
  </mergeCells>
  <hyperlinks>
    <hyperlink ref="H1:I1" location="Index!A1" display="Regresar al Índice" xr:uid="{00000000-0004-0000-5100-000000000000}"/>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8"/>
  <dimension ref="A1:P22"/>
  <sheetViews>
    <sheetView workbookViewId="0">
      <selection activeCell="I7" sqref="I7"/>
    </sheetView>
  </sheetViews>
  <sheetFormatPr baseColWidth="10" defaultColWidth="11.42578125" defaultRowHeight="12.75" x14ac:dyDescent="0.2"/>
  <cols>
    <col min="1" max="16384" width="11.42578125" style="418"/>
  </cols>
  <sheetData>
    <row r="1" spans="1:16" ht="15" x14ac:dyDescent="0.25">
      <c r="A1" s="179" t="s">
        <v>1464</v>
      </c>
      <c r="H1" s="400" t="s">
        <v>39</v>
      </c>
      <c r="I1" s="400"/>
      <c r="O1" s="419"/>
      <c r="P1" s="419"/>
    </row>
    <row r="2" spans="1:16" x14ac:dyDescent="0.2">
      <c r="A2" s="418" t="s">
        <v>195</v>
      </c>
    </row>
    <row r="5" spans="1:16" x14ac:dyDescent="0.2">
      <c r="A5" s="418" t="s">
        <v>377</v>
      </c>
      <c r="B5" s="418" t="s">
        <v>437</v>
      </c>
    </row>
    <row r="6" spans="1:16" x14ac:dyDescent="0.2">
      <c r="A6" s="418">
        <v>2013</v>
      </c>
      <c r="B6" s="422">
        <v>78051</v>
      </c>
    </row>
    <row r="7" spans="1:16" x14ac:dyDescent="0.2">
      <c r="A7" s="418">
        <v>2014</v>
      </c>
      <c r="B7" s="422">
        <v>79961</v>
      </c>
    </row>
    <row r="8" spans="1:16" x14ac:dyDescent="0.2">
      <c r="A8" s="418">
        <v>2015</v>
      </c>
      <c r="B8" s="422">
        <v>82957</v>
      </c>
    </row>
    <row r="9" spans="1:16" x14ac:dyDescent="0.2">
      <c r="A9" s="418">
        <v>2016</v>
      </c>
      <c r="B9" s="422">
        <v>86097</v>
      </c>
    </row>
    <row r="10" spans="1:16" x14ac:dyDescent="0.2">
      <c r="A10" s="418">
        <v>2017</v>
      </c>
      <c r="B10" s="422">
        <v>90125</v>
      </c>
    </row>
    <row r="11" spans="1:16" x14ac:dyDescent="0.2">
      <c r="A11" s="418">
        <v>2018</v>
      </c>
      <c r="B11" s="422">
        <v>93370</v>
      </c>
    </row>
    <row r="12" spans="1:16" x14ac:dyDescent="0.2">
      <c r="A12" s="418">
        <v>2019</v>
      </c>
      <c r="B12" s="422">
        <v>97390</v>
      </c>
    </row>
    <row r="13" spans="1:16" x14ac:dyDescent="0.2">
      <c r="A13" s="423">
        <v>44105</v>
      </c>
      <c r="B13" s="422">
        <v>98224</v>
      </c>
      <c r="C13" s="14"/>
    </row>
    <row r="15" spans="1:16" x14ac:dyDescent="0.2">
      <c r="B15" s="16"/>
    </row>
    <row r="17" spans="1:2" hidden="1" x14ac:dyDescent="0.2">
      <c r="A17" s="418">
        <v>43709</v>
      </c>
      <c r="B17" s="418">
        <v>96528</v>
      </c>
    </row>
    <row r="18" spans="1:2" hidden="1" x14ac:dyDescent="0.2">
      <c r="A18" s="418">
        <v>43739</v>
      </c>
      <c r="B18" s="418">
        <v>97149</v>
      </c>
    </row>
    <row r="19" spans="1:2" hidden="1" x14ac:dyDescent="0.2">
      <c r="A19" s="418">
        <v>43770</v>
      </c>
      <c r="B19" s="418">
        <v>97410</v>
      </c>
    </row>
    <row r="20" spans="1:2" hidden="1" x14ac:dyDescent="0.2">
      <c r="A20" s="418">
        <v>43800</v>
      </c>
      <c r="B20" s="418">
        <v>97390</v>
      </c>
    </row>
    <row r="21" spans="1:2" x14ac:dyDescent="0.2">
      <c r="A21" s="418" t="s">
        <v>857</v>
      </c>
      <c r="B21" s="16">
        <f>B13/B12-1</f>
        <v>8.5635075469761013E-3</v>
      </c>
    </row>
    <row r="22" spans="1:2" x14ac:dyDescent="0.2">
      <c r="A22" s="418" t="s">
        <v>858</v>
      </c>
      <c r="B22" s="422">
        <f>B13-B12</f>
        <v>834</v>
      </c>
    </row>
  </sheetData>
  <mergeCells count="2">
    <mergeCell ref="H1:I1"/>
    <mergeCell ref="O1:P1"/>
  </mergeCells>
  <hyperlinks>
    <hyperlink ref="H1:I1" location="Index!A1" display="Regresar al Índice" xr:uid="{00000000-0004-0000-5C00-000000000000}"/>
  </hyperlinks>
  <pageMargins left="0.7" right="0.7" top="0.75" bottom="0.75" header="0.3" footer="0.3"/>
  <pageSetup orientation="portrait" horizontalDpi="4294967295" verticalDpi="4294967295"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9"/>
  <dimension ref="A1:P36"/>
  <sheetViews>
    <sheetView workbookViewId="0">
      <selection activeCell="I7" sqref="I7"/>
    </sheetView>
  </sheetViews>
  <sheetFormatPr baseColWidth="10" defaultColWidth="11.42578125" defaultRowHeight="12.75" x14ac:dyDescent="0.2"/>
  <cols>
    <col min="1" max="1" width="52" style="418" customWidth="1"/>
    <col min="2" max="2" width="9.85546875" style="418" customWidth="1"/>
    <col min="3" max="16384" width="11.42578125" style="418"/>
  </cols>
  <sheetData>
    <row r="1" spans="1:16" ht="15" x14ac:dyDescent="0.25">
      <c r="A1" s="179" t="s">
        <v>1465</v>
      </c>
      <c r="H1" s="400" t="s">
        <v>39</v>
      </c>
      <c r="I1" s="400"/>
      <c r="O1" s="419"/>
      <c r="P1" s="419"/>
    </row>
    <row r="2" spans="1:16" x14ac:dyDescent="0.2">
      <c r="A2" s="418" t="s">
        <v>195</v>
      </c>
    </row>
    <row r="5" spans="1:16" x14ac:dyDescent="0.2">
      <c r="A5" s="418" t="s">
        <v>364</v>
      </c>
      <c r="B5" s="420" t="s">
        <v>366</v>
      </c>
    </row>
    <row r="6" spans="1:16" x14ac:dyDescent="0.2">
      <c r="A6" s="418" t="s">
        <v>328</v>
      </c>
      <c r="B6" s="16">
        <f t="shared" ref="B6:B12" si="0">B25/$B$33</f>
        <v>3.4869278384101643E-2</v>
      </c>
      <c r="C6" s="14"/>
    </row>
    <row r="7" spans="1:16" x14ac:dyDescent="0.2">
      <c r="A7" s="418" t="s">
        <v>329</v>
      </c>
      <c r="B7" s="16">
        <f t="shared" si="0"/>
        <v>0.30683946896888742</v>
      </c>
      <c r="C7" s="14"/>
    </row>
    <row r="8" spans="1:16" x14ac:dyDescent="0.2">
      <c r="A8" s="418" t="s">
        <v>330</v>
      </c>
      <c r="B8" s="16">
        <f t="shared" si="0"/>
        <v>0.12054080469131781</v>
      </c>
      <c r="C8" s="14"/>
    </row>
    <row r="9" spans="1:16" x14ac:dyDescent="0.2">
      <c r="A9" s="418" t="s">
        <v>367</v>
      </c>
      <c r="B9" s="16">
        <f t="shared" si="0"/>
        <v>1.6085681707118423E-3</v>
      </c>
      <c r="C9" s="14"/>
    </row>
    <row r="10" spans="1:16" x14ac:dyDescent="0.2">
      <c r="A10" s="418" t="s">
        <v>332</v>
      </c>
      <c r="B10" s="16">
        <f t="shared" si="0"/>
        <v>0.15723244828147906</v>
      </c>
      <c r="C10" s="14"/>
    </row>
    <row r="11" spans="1:16" x14ac:dyDescent="0.2">
      <c r="A11" s="418" t="s">
        <v>333</v>
      </c>
      <c r="B11" s="16">
        <f t="shared" si="0"/>
        <v>1.2827822120866591E-3</v>
      </c>
      <c r="C11" s="14"/>
    </row>
    <row r="12" spans="1:16" x14ac:dyDescent="0.2">
      <c r="A12" s="418" t="s">
        <v>334</v>
      </c>
      <c r="B12" s="16">
        <f t="shared" si="0"/>
        <v>0.31594111418797849</v>
      </c>
      <c r="C12" s="14"/>
    </row>
    <row r="13" spans="1:16" x14ac:dyDescent="0.2">
      <c r="A13" s="418" t="s">
        <v>335</v>
      </c>
      <c r="B13" s="16">
        <f t="shared" ref="B13" si="1">B32/$B$33</f>
        <v>6.1685535103437043E-2</v>
      </c>
      <c r="C13" s="14"/>
    </row>
    <row r="14" spans="1:16" x14ac:dyDescent="0.2">
      <c r="A14" s="418" t="s">
        <v>368</v>
      </c>
      <c r="B14" s="16">
        <f>SUM(B6:B13)</f>
        <v>0.99999999999999989</v>
      </c>
    </row>
    <row r="23" spans="1:3" ht="13.5" hidden="1" customHeight="1" x14ac:dyDescent="0.2"/>
    <row r="24" spans="1:3" hidden="1" x14ac:dyDescent="0.2">
      <c r="A24" s="418" t="s">
        <v>364</v>
      </c>
      <c r="B24" s="420" t="s">
        <v>861</v>
      </c>
    </row>
    <row r="25" spans="1:3" hidden="1" x14ac:dyDescent="0.2">
      <c r="A25" s="418" t="s">
        <v>328</v>
      </c>
      <c r="B25" s="418">
        <v>3425</v>
      </c>
      <c r="C25" s="14"/>
    </row>
    <row r="26" spans="1:3" hidden="1" x14ac:dyDescent="0.2">
      <c r="A26" s="418" t="s">
        <v>329</v>
      </c>
      <c r="B26" s="418">
        <v>30139</v>
      </c>
      <c r="C26" s="14"/>
    </row>
    <row r="27" spans="1:3" hidden="1" x14ac:dyDescent="0.2">
      <c r="A27" s="418" t="s">
        <v>330</v>
      </c>
      <c r="B27" s="418">
        <v>11840</v>
      </c>
      <c r="C27" s="14"/>
    </row>
    <row r="28" spans="1:3" hidden="1" x14ac:dyDescent="0.2">
      <c r="A28" s="418" t="s">
        <v>331</v>
      </c>
      <c r="B28" s="418">
        <v>158</v>
      </c>
      <c r="C28" s="14"/>
    </row>
    <row r="29" spans="1:3" hidden="1" x14ac:dyDescent="0.2">
      <c r="A29" s="418" t="s">
        <v>332</v>
      </c>
      <c r="B29" s="418">
        <v>15444</v>
      </c>
      <c r="C29" s="14"/>
    </row>
    <row r="30" spans="1:3" hidden="1" x14ac:dyDescent="0.2">
      <c r="A30" s="418" t="s">
        <v>333</v>
      </c>
      <c r="B30" s="418">
        <v>126</v>
      </c>
      <c r="C30" s="14"/>
    </row>
    <row r="31" spans="1:3" hidden="1" x14ac:dyDescent="0.2">
      <c r="A31" s="418" t="s">
        <v>334</v>
      </c>
      <c r="B31" s="418">
        <v>31033</v>
      </c>
      <c r="C31" s="14"/>
    </row>
    <row r="32" spans="1:3" hidden="1" x14ac:dyDescent="0.2">
      <c r="A32" s="418" t="s">
        <v>335</v>
      </c>
      <c r="B32" s="418">
        <v>6059</v>
      </c>
      <c r="C32" s="14"/>
    </row>
    <row r="33" spans="1:3" hidden="1" x14ac:dyDescent="0.2">
      <c r="A33" s="15" t="s">
        <v>368</v>
      </c>
      <c r="B33" s="15">
        <f>SUM(B25:B32)</f>
        <v>98224</v>
      </c>
      <c r="C33" s="421"/>
    </row>
    <row r="34" spans="1:3" hidden="1" x14ac:dyDescent="0.2"/>
    <row r="35" spans="1:3" hidden="1" x14ac:dyDescent="0.2"/>
    <row r="36" spans="1:3" hidden="1" x14ac:dyDescent="0.2"/>
  </sheetData>
  <mergeCells count="2">
    <mergeCell ref="H1:I1"/>
    <mergeCell ref="O1:P1"/>
  </mergeCells>
  <hyperlinks>
    <hyperlink ref="H1:I1" location="Index!A1" display="Regresar al Índice" xr:uid="{00000000-0004-0000-5D00-000000000000}"/>
  </hyperlink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A995-32E2-4CA7-85AC-DA264397EC61}">
  <sheetPr codeName="Hoja117"/>
  <dimension ref="A1:I40"/>
  <sheetViews>
    <sheetView topLeftCell="A4" workbookViewId="0">
      <selection activeCell="I7" sqref="I7"/>
    </sheetView>
  </sheetViews>
  <sheetFormatPr baseColWidth="10" defaultColWidth="9.140625" defaultRowHeight="14.25" x14ac:dyDescent="0.2"/>
  <cols>
    <col min="1" max="1" width="40.7109375" style="404" customWidth="1"/>
    <col min="2" max="5" width="10.7109375" style="404" customWidth="1"/>
    <col min="6" max="6" width="7.5703125" style="404" bestFit="1" customWidth="1"/>
    <col min="7" max="7" width="3.28515625" style="404" bestFit="1" customWidth="1"/>
    <col min="8" max="8" width="3.7109375" style="404" customWidth="1"/>
    <col min="9" max="11" width="9.140625" style="404" customWidth="1"/>
    <col min="12" max="16384" width="9.140625" style="404"/>
  </cols>
  <sheetData>
    <row r="1" spans="1:9" ht="15" x14ac:dyDescent="0.25">
      <c r="A1" s="179" t="s">
        <v>1466</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1302</v>
      </c>
      <c r="B6" s="404" t="s">
        <v>1303</v>
      </c>
      <c r="C6" s="404" t="s">
        <v>1304</v>
      </c>
      <c r="D6" s="404" t="s">
        <v>1305</v>
      </c>
      <c r="E6" s="404" t="s">
        <v>1306</v>
      </c>
      <c r="F6" s="404" t="s">
        <v>1307</v>
      </c>
    </row>
    <row r="7" spans="1:9" x14ac:dyDescent="0.2">
      <c r="A7" s="404" t="s">
        <v>32</v>
      </c>
      <c r="B7" s="414">
        <v>19757</v>
      </c>
      <c r="C7" s="414">
        <v>19819</v>
      </c>
      <c r="D7" s="414">
        <v>19639</v>
      </c>
      <c r="E7" s="414">
        <v>19492</v>
      </c>
      <c r="F7" s="404">
        <v>-147</v>
      </c>
      <c r="G7" s="404">
        <f>_xlfn.RANK.EQ(F7,$F$7:$F$38,0)</f>
        <v>32</v>
      </c>
    </row>
    <row r="8" spans="1:9" x14ac:dyDescent="0.2">
      <c r="A8" s="404" t="s">
        <v>25</v>
      </c>
      <c r="B8" s="414">
        <v>22995</v>
      </c>
      <c r="C8" s="414">
        <v>23003</v>
      </c>
      <c r="D8" s="414">
        <v>22966</v>
      </c>
      <c r="E8" s="414">
        <v>22906</v>
      </c>
      <c r="F8" s="404">
        <v>-60</v>
      </c>
      <c r="G8" s="404">
        <f t="shared" ref="G8:G38" si="0">_xlfn.RANK.EQ(F8,$F$7:$F$38,0)</f>
        <v>31</v>
      </c>
    </row>
    <row r="9" spans="1:9" x14ac:dyDescent="0.2">
      <c r="A9" s="404" t="s">
        <v>9</v>
      </c>
      <c r="B9" s="414">
        <v>117496</v>
      </c>
      <c r="C9" s="414">
        <v>117463</v>
      </c>
      <c r="D9" s="414">
        <v>118439</v>
      </c>
      <c r="E9" s="414">
        <v>118395</v>
      </c>
      <c r="F9" s="404">
        <v>-44</v>
      </c>
      <c r="G9" s="404">
        <f t="shared" si="0"/>
        <v>30</v>
      </c>
    </row>
    <row r="10" spans="1:9" x14ac:dyDescent="0.2">
      <c r="A10" s="404" t="s">
        <v>31</v>
      </c>
      <c r="B10" s="414">
        <v>44002</v>
      </c>
      <c r="C10" s="414">
        <v>43793</v>
      </c>
      <c r="D10" s="414">
        <v>43261</v>
      </c>
      <c r="E10" s="414">
        <v>43224</v>
      </c>
      <c r="F10" s="404">
        <v>-37</v>
      </c>
      <c r="G10" s="404">
        <f t="shared" si="0"/>
        <v>29</v>
      </c>
    </row>
    <row r="11" spans="1:9" x14ac:dyDescent="0.2">
      <c r="A11" s="404" t="s">
        <v>6</v>
      </c>
      <c r="B11" s="414">
        <v>6033</v>
      </c>
      <c r="C11" s="414">
        <v>5954</v>
      </c>
      <c r="D11" s="414">
        <v>5831</v>
      </c>
      <c r="E11" s="414">
        <v>5811</v>
      </c>
      <c r="F11" s="404">
        <v>-20</v>
      </c>
      <c r="G11" s="404">
        <f t="shared" si="0"/>
        <v>28</v>
      </c>
    </row>
    <row r="12" spans="1:9" x14ac:dyDescent="0.2">
      <c r="A12" s="404" t="s">
        <v>20</v>
      </c>
      <c r="B12" s="414">
        <v>68863</v>
      </c>
      <c r="C12" s="414">
        <v>68877</v>
      </c>
      <c r="D12" s="414">
        <v>69980</v>
      </c>
      <c r="E12" s="414">
        <v>69964</v>
      </c>
      <c r="F12" s="404">
        <v>-16</v>
      </c>
      <c r="G12" s="404">
        <f t="shared" si="0"/>
        <v>27</v>
      </c>
    </row>
    <row r="13" spans="1:9" x14ac:dyDescent="0.2">
      <c r="A13" s="404" t="s">
        <v>15</v>
      </c>
      <c r="B13" s="414">
        <v>14008</v>
      </c>
      <c r="C13" s="414">
        <v>13934</v>
      </c>
      <c r="D13" s="414">
        <v>13802</v>
      </c>
      <c r="E13" s="414">
        <v>13797</v>
      </c>
      <c r="F13" s="404">
        <v>-5</v>
      </c>
      <c r="G13" s="404">
        <f t="shared" si="0"/>
        <v>26</v>
      </c>
    </row>
    <row r="14" spans="1:9" x14ac:dyDescent="0.2">
      <c r="A14" s="404" t="s">
        <v>3</v>
      </c>
      <c r="B14" s="414">
        <v>16131</v>
      </c>
      <c r="C14" s="414">
        <v>16102</v>
      </c>
      <c r="D14" s="414">
        <v>16036</v>
      </c>
      <c r="E14" s="414">
        <v>16033</v>
      </c>
      <c r="F14" s="404">
        <v>-3</v>
      </c>
      <c r="G14" s="404">
        <f t="shared" si="0"/>
        <v>24</v>
      </c>
    </row>
    <row r="15" spans="1:9" x14ac:dyDescent="0.2">
      <c r="A15" s="404" t="s">
        <v>24</v>
      </c>
      <c r="B15" s="414">
        <v>17047</v>
      </c>
      <c r="C15" s="414">
        <v>17059</v>
      </c>
      <c r="D15" s="414">
        <v>16762</v>
      </c>
      <c r="E15" s="414">
        <v>16759</v>
      </c>
      <c r="F15" s="404">
        <v>-3</v>
      </c>
      <c r="G15" s="404">
        <f t="shared" si="0"/>
        <v>24</v>
      </c>
    </row>
    <row r="16" spans="1:9" x14ac:dyDescent="0.2">
      <c r="A16" s="404" t="s">
        <v>10</v>
      </c>
      <c r="B16" s="414">
        <v>34546</v>
      </c>
      <c r="C16" s="414">
        <v>34423</v>
      </c>
      <c r="D16" s="414">
        <v>34161</v>
      </c>
      <c r="E16" s="414">
        <v>34166</v>
      </c>
      <c r="F16" s="404">
        <v>5</v>
      </c>
      <c r="G16" s="404">
        <f t="shared" si="0"/>
        <v>23</v>
      </c>
    </row>
    <row r="17" spans="1:7" x14ac:dyDescent="0.2">
      <c r="A17" s="404" t="s">
        <v>16</v>
      </c>
      <c r="B17" s="414">
        <v>15705</v>
      </c>
      <c r="C17" s="414">
        <v>15696</v>
      </c>
      <c r="D17" s="414">
        <v>15506</v>
      </c>
      <c r="E17" s="414">
        <v>15513</v>
      </c>
      <c r="F17" s="404">
        <v>7</v>
      </c>
      <c r="G17" s="404">
        <f t="shared" si="0"/>
        <v>22</v>
      </c>
    </row>
    <row r="18" spans="1:7" x14ac:dyDescent="0.2">
      <c r="A18" s="404" t="s">
        <v>27</v>
      </c>
      <c r="B18" s="414">
        <v>38273</v>
      </c>
      <c r="C18" s="414">
        <v>38042</v>
      </c>
      <c r="D18" s="414">
        <v>37616</v>
      </c>
      <c r="E18" s="414">
        <v>37625</v>
      </c>
      <c r="F18" s="404">
        <v>9</v>
      </c>
      <c r="G18" s="404">
        <f t="shared" si="0"/>
        <v>21</v>
      </c>
    </row>
    <row r="19" spans="1:7" x14ac:dyDescent="0.2">
      <c r="A19" s="404" t="s">
        <v>29</v>
      </c>
      <c r="B19" s="414">
        <v>34147</v>
      </c>
      <c r="C19" s="414">
        <v>34140</v>
      </c>
      <c r="D19" s="414">
        <v>34006</v>
      </c>
      <c r="E19" s="414">
        <v>34021</v>
      </c>
      <c r="F19" s="404">
        <v>15</v>
      </c>
      <c r="G19" s="404">
        <f t="shared" si="0"/>
        <v>20</v>
      </c>
    </row>
    <row r="20" spans="1:7" x14ac:dyDescent="0.2">
      <c r="A20" s="404" t="s">
        <v>11</v>
      </c>
      <c r="B20" s="414">
        <v>10502</v>
      </c>
      <c r="C20" s="414">
        <v>10523</v>
      </c>
      <c r="D20" s="414">
        <v>10723</v>
      </c>
      <c r="E20" s="414">
        <v>10739</v>
      </c>
      <c r="F20" s="404">
        <v>16</v>
      </c>
      <c r="G20" s="404">
        <f t="shared" si="0"/>
        <v>19</v>
      </c>
    </row>
    <row r="21" spans="1:7" x14ac:dyDescent="0.2">
      <c r="A21" s="404" t="s">
        <v>7</v>
      </c>
      <c r="B21" s="414">
        <v>14494</v>
      </c>
      <c r="C21" s="414">
        <v>14418</v>
      </c>
      <c r="D21" s="414">
        <v>14396</v>
      </c>
      <c r="E21" s="414">
        <v>14431</v>
      </c>
      <c r="F21" s="404">
        <v>35</v>
      </c>
      <c r="G21" s="404">
        <f t="shared" si="0"/>
        <v>18</v>
      </c>
    </row>
    <row r="22" spans="1:7" x14ac:dyDescent="0.2">
      <c r="A22" s="404" t="s">
        <v>23</v>
      </c>
      <c r="B22" s="414">
        <v>25639</v>
      </c>
      <c r="C22" s="414">
        <v>25663</v>
      </c>
      <c r="D22" s="414">
        <v>26000</v>
      </c>
      <c r="E22" s="414">
        <v>26045</v>
      </c>
      <c r="F22" s="404">
        <v>45</v>
      </c>
      <c r="G22" s="404">
        <f t="shared" si="0"/>
        <v>17</v>
      </c>
    </row>
    <row r="23" spans="1:7" x14ac:dyDescent="0.2">
      <c r="A23" s="404" t="s">
        <v>33</v>
      </c>
      <c r="B23" s="414">
        <v>11984</v>
      </c>
      <c r="C23" s="414">
        <v>11920</v>
      </c>
      <c r="D23" s="414">
        <v>11714</v>
      </c>
      <c r="E23" s="414">
        <v>11768</v>
      </c>
      <c r="F23" s="404">
        <v>54</v>
      </c>
      <c r="G23" s="404">
        <f t="shared" si="0"/>
        <v>16</v>
      </c>
    </row>
    <row r="24" spans="1:7" x14ac:dyDescent="0.2">
      <c r="A24" s="404" t="s">
        <v>17</v>
      </c>
      <c r="B24" s="414">
        <v>35996</v>
      </c>
      <c r="C24" s="414">
        <v>36095</v>
      </c>
      <c r="D24" s="414">
        <v>36127</v>
      </c>
      <c r="E24" s="414">
        <v>36185</v>
      </c>
      <c r="F24" s="404">
        <v>58</v>
      </c>
      <c r="G24" s="404">
        <f t="shared" si="0"/>
        <v>15</v>
      </c>
    </row>
    <row r="25" spans="1:7" x14ac:dyDescent="0.2">
      <c r="A25" s="404" t="s">
        <v>22</v>
      </c>
      <c r="B25" s="414">
        <v>33387</v>
      </c>
      <c r="C25" s="414">
        <v>33355</v>
      </c>
      <c r="D25" s="414">
        <v>33217</v>
      </c>
      <c r="E25" s="414">
        <v>33276</v>
      </c>
      <c r="F25" s="404">
        <v>59</v>
      </c>
      <c r="G25" s="404">
        <f t="shared" si="0"/>
        <v>14</v>
      </c>
    </row>
    <row r="26" spans="1:7" x14ac:dyDescent="0.2">
      <c r="A26" s="404" t="s">
        <v>26</v>
      </c>
      <c r="B26" s="414">
        <v>40420</v>
      </c>
      <c r="C26" s="414">
        <v>40500</v>
      </c>
      <c r="D26" s="414">
        <v>40419</v>
      </c>
      <c r="E26" s="414">
        <v>40481</v>
      </c>
      <c r="F26" s="404">
        <v>62</v>
      </c>
      <c r="G26" s="404">
        <f t="shared" si="0"/>
        <v>13</v>
      </c>
    </row>
    <row r="27" spans="1:7" x14ac:dyDescent="0.2">
      <c r="A27" s="404" t="s">
        <v>18</v>
      </c>
      <c r="B27" s="414">
        <v>12275</v>
      </c>
      <c r="C27" s="414">
        <v>12216</v>
      </c>
      <c r="D27" s="414">
        <v>12014</v>
      </c>
      <c r="E27" s="414">
        <v>12079</v>
      </c>
      <c r="F27" s="404">
        <v>65</v>
      </c>
      <c r="G27" s="404">
        <f t="shared" si="0"/>
        <v>12</v>
      </c>
    </row>
    <row r="28" spans="1:7" x14ac:dyDescent="0.2">
      <c r="A28" s="404" t="s">
        <v>30</v>
      </c>
      <c r="B28" s="414">
        <v>5231</v>
      </c>
      <c r="C28" s="414">
        <v>5232</v>
      </c>
      <c r="D28" s="414">
        <v>5123</v>
      </c>
      <c r="E28" s="414">
        <v>5190</v>
      </c>
      <c r="F28" s="404">
        <v>67</v>
      </c>
      <c r="G28" s="404">
        <f t="shared" si="0"/>
        <v>11</v>
      </c>
    </row>
    <row r="29" spans="1:7" x14ac:dyDescent="0.2">
      <c r="A29" s="404" t="s">
        <v>21</v>
      </c>
      <c r="B29" s="414">
        <v>14024</v>
      </c>
      <c r="C29" s="414">
        <v>14034</v>
      </c>
      <c r="D29" s="414">
        <v>13813</v>
      </c>
      <c r="E29" s="414">
        <v>13883</v>
      </c>
      <c r="F29" s="404">
        <v>70</v>
      </c>
      <c r="G29" s="404">
        <f t="shared" si="0"/>
        <v>10</v>
      </c>
    </row>
    <row r="30" spans="1:7" x14ac:dyDescent="0.2">
      <c r="A30" s="404" t="s">
        <v>5</v>
      </c>
      <c r="B30" s="414">
        <v>12738</v>
      </c>
      <c r="C30" s="414">
        <v>12718</v>
      </c>
      <c r="D30" s="414">
        <v>12692</v>
      </c>
      <c r="E30" s="414">
        <v>12766</v>
      </c>
      <c r="F30" s="404">
        <v>74</v>
      </c>
      <c r="G30" s="404">
        <f t="shared" si="0"/>
        <v>9</v>
      </c>
    </row>
    <row r="31" spans="1:7" x14ac:dyDescent="0.2">
      <c r="A31" s="404" t="s">
        <v>19</v>
      </c>
      <c r="B31" s="414">
        <v>12745</v>
      </c>
      <c r="C31" s="414">
        <v>12743</v>
      </c>
      <c r="D31" s="414">
        <v>12700</v>
      </c>
      <c r="E31" s="414">
        <v>12779</v>
      </c>
      <c r="F31" s="404">
        <v>79</v>
      </c>
      <c r="G31" s="404">
        <f t="shared" si="0"/>
        <v>8</v>
      </c>
    </row>
    <row r="32" spans="1:7" x14ac:dyDescent="0.2">
      <c r="A32" s="404" t="s">
        <v>28</v>
      </c>
      <c r="B32" s="414">
        <v>10663</v>
      </c>
      <c r="C32" s="414">
        <v>10607</v>
      </c>
      <c r="D32" s="414">
        <v>10737</v>
      </c>
      <c r="E32" s="414">
        <v>10822</v>
      </c>
      <c r="F32" s="404">
        <v>85</v>
      </c>
      <c r="G32" s="404">
        <f t="shared" si="0"/>
        <v>7</v>
      </c>
    </row>
    <row r="33" spans="1:7" x14ac:dyDescent="0.2">
      <c r="A33" s="404" t="s">
        <v>14</v>
      </c>
      <c r="B33" s="414">
        <v>48907</v>
      </c>
      <c r="C33" s="414">
        <v>48574</v>
      </c>
      <c r="D33" s="414">
        <v>47804</v>
      </c>
      <c r="E33" s="414">
        <v>47896</v>
      </c>
      <c r="F33" s="404">
        <v>92</v>
      </c>
      <c r="G33" s="404">
        <f t="shared" si="0"/>
        <v>6</v>
      </c>
    </row>
    <row r="34" spans="1:7" x14ac:dyDescent="0.2">
      <c r="A34" s="404" t="s">
        <v>12</v>
      </c>
      <c r="B34" s="414">
        <v>14274</v>
      </c>
      <c r="C34" s="414">
        <v>14178</v>
      </c>
      <c r="D34" s="414">
        <v>14278</v>
      </c>
      <c r="E34" s="414">
        <v>14371</v>
      </c>
      <c r="F34" s="404">
        <v>93</v>
      </c>
      <c r="G34" s="404">
        <f t="shared" si="0"/>
        <v>5</v>
      </c>
    </row>
    <row r="35" spans="1:7" x14ac:dyDescent="0.2">
      <c r="A35" s="404" t="s">
        <v>4</v>
      </c>
      <c r="B35" s="414">
        <v>41325</v>
      </c>
      <c r="C35" s="414">
        <v>41193</v>
      </c>
      <c r="D35" s="414">
        <v>41066</v>
      </c>
      <c r="E35" s="414">
        <v>41170</v>
      </c>
      <c r="F35" s="404">
        <v>104</v>
      </c>
      <c r="G35" s="404">
        <f t="shared" si="0"/>
        <v>4</v>
      </c>
    </row>
    <row r="36" spans="1:7" x14ac:dyDescent="0.2">
      <c r="A36" s="404" t="s">
        <v>13</v>
      </c>
      <c r="B36" s="414">
        <v>72544</v>
      </c>
      <c r="C36" s="414">
        <v>72401</v>
      </c>
      <c r="D36" s="414">
        <v>73041</v>
      </c>
      <c r="E36" s="414">
        <v>73167</v>
      </c>
      <c r="F36" s="404">
        <v>126</v>
      </c>
      <c r="G36" s="404">
        <f t="shared" si="0"/>
        <v>3</v>
      </c>
    </row>
    <row r="37" spans="1:7" x14ac:dyDescent="0.2">
      <c r="A37" s="404" t="s">
        <v>8</v>
      </c>
      <c r="B37" s="414">
        <v>39746</v>
      </c>
      <c r="C37" s="414">
        <v>39728</v>
      </c>
      <c r="D37" s="414">
        <v>39785</v>
      </c>
      <c r="E37" s="414">
        <v>39922</v>
      </c>
      <c r="F37" s="404">
        <v>137</v>
      </c>
      <c r="G37" s="404">
        <f t="shared" si="0"/>
        <v>2</v>
      </c>
    </row>
    <row r="38" spans="1:7" x14ac:dyDescent="0.2">
      <c r="A38" s="404" t="s">
        <v>0</v>
      </c>
      <c r="B38" s="414">
        <v>97149</v>
      </c>
      <c r="C38" s="414">
        <v>97390</v>
      </c>
      <c r="D38" s="414">
        <v>98038</v>
      </c>
      <c r="E38" s="414">
        <v>98224</v>
      </c>
      <c r="F38" s="404">
        <v>186</v>
      </c>
      <c r="G38" s="404">
        <f t="shared" si="0"/>
        <v>1</v>
      </c>
    </row>
    <row r="39" spans="1:7" x14ac:dyDescent="0.2">
      <c r="A39" s="404" t="s">
        <v>1</v>
      </c>
      <c r="B39" s="414">
        <v>1003046</v>
      </c>
      <c r="C39" s="414">
        <v>1001793</v>
      </c>
      <c r="D39" s="414">
        <v>1001692</v>
      </c>
      <c r="E39" s="414">
        <v>1002900</v>
      </c>
      <c r="F39" s="404">
        <v>1208</v>
      </c>
    </row>
    <row r="40" spans="1:7" x14ac:dyDescent="0.2">
      <c r="F40" s="414"/>
    </row>
  </sheetData>
  <mergeCells count="1">
    <mergeCell ref="H1:I1"/>
  </mergeCells>
  <hyperlinks>
    <hyperlink ref="H1:I1" location="Index!A1" display="Regresar al Índice" xr:uid="{488D6B03-0096-48CC-B250-620EE97426F6}"/>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36C42-FC86-42A6-88B9-6AEFBE0393D0}">
  <sheetPr codeName="Hoja118"/>
  <dimension ref="A1:I39"/>
  <sheetViews>
    <sheetView workbookViewId="0">
      <selection activeCell="I7" sqref="I7"/>
    </sheetView>
  </sheetViews>
  <sheetFormatPr baseColWidth="10" defaultColWidth="9.140625" defaultRowHeight="14.25" x14ac:dyDescent="0.2"/>
  <cols>
    <col min="1" max="1" width="9.140625" style="404"/>
    <col min="2" max="5" width="10.140625" style="404" bestFit="1" customWidth="1"/>
    <col min="6" max="6" width="9.28515625" style="404" bestFit="1" customWidth="1"/>
    <col min="7" max="7" width="12" style="404" bestFit="1" customWidth="1"/>
    <col min="8" max="16384" width="9.140625" style="404"/>
  </cols>
  <sheetData>
    <row r="1" spans="1:9" ht="15" x14ac:dyDescent="0.25">
      <c r="A1" s="179" t="s">
        <v>1467</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1302</v>
      </c>
      <c r="B6" s="404" t="s">
        <v>1303</v>
      </c>
      <c r="C6" s="404" t="s">
        <v>1304</v>
      </c>
      <c r="D6" s="404" t="s">
        <v>1305</v>
      </c>
      <c r="E6" s="404" t="s">
        <v>1306</v>
      </c>
      <c r="F6" s="404" t="s">
        <v>1308</v>
      </c>
    </row>
    <row r="7" spans="1:9" x14ac:dyDescent="0.2">
      <c r="A7" s="404" t="s">
        <v>32</v>
      </c>
      <c r="B7" s="414">
        <v>19757</v>
      </c>
      <c r="C7" s="414">
        <v>19819</v>
      </c>
      <c r="D7" s="414">
        <v>19639</v>
      </c>
      <c r="E7" s="414">
        <v>19492</v>
      </c>
      <c r="F7" s="417">
        <v>-7.4851061663017103E-3</v>
      </c>
      <c r="G7" s="404">
        <f>_xlfn.RANK.EQ(F7,$F$7:$F$39,0)</f>
        <v>33</v>
      </c>
    </row>
    <row r="8" spans="1:9" x14ac:dyDescent="0.2">
      <c r="A8" s="404" t="s">
        <v>6</v>
      </c>
      <c r="B8" s="414">
        <v>6033</v>
      </c>
      <c r="C8" s="414">
        <v>5954</v>
      </c>
      <c r="D8" s="414">
        <v>5831</v>
      </c>
      <c r="E8" s="414">
        <v>5811</v>
      </c>
      <c r="F8" s="417">
        <v>-3.4299434059338299E-3</v>
      </c>
      <c r="G8" s="404">
        <f t="shared" ref="G8:G39" si="0">_xlfn.RANK.EQ(F8,$F$7:$F$39,0)</f>
        <v>32</v>
      </c>
    </row>
    <row r="9" spans="1:9" x14ac:dyDescent="0.2">
      <c r="A9" s="404" t="s">
        <v>25</v>
      </c>
      <c r="B9" s="414">
        <v>22995</v>
      </c>
      <c r="C9" s="414">
        <v>23003</v>
      </c>
      <c r="D9" s="414">
        <v>22966</v>
      </c>
      <c r="E9" s="414">
        <v>22906</v>
      </c>
      <c r="F9" s="417">
        <v>-2.6125576939823899E-3</v>
      </c>
      <c r="G9" s="404">
        <f t="shared" si="0"/>
        <v>31</v>
      </c>
    </row>
    <row r="10" spans="1:9" x14ac:dyDescent="0.2">
      <c r="A10" s="404" t="s">
        <v>31</v>
      </c>
      <c r="B10" s="414">
        <v>44002</v>
      </c>
      <c r="C10" s="414">
        <v>43793</v>
      </c>
      <c r="D10" s="414">
        <v>43261</v>
      </c>
      <c r="E10" s="414">
        <v>43224</v>
      </c>
      <c r="F10" s="417">
        <v>-8.5527380319461198E-4</v>
      </c>
      <c r="G10" s="404">
        <f t="shared" si="0"/>
        <v>30</v>
      </c>
    </row>
    <row r="11" spans="1:9" x14ac:dyDescent="0.2">
      <c r="A11" s="404" t="s">
        <v>9</v>
      </c>
      <c r="B11" s="414">
        <v>117496</v>
      </c>
      <c r="C11" s="414">
        <v>117463</v>
      </c>
      <c r="D11" s="414">
        <v>118439</v>
      </c>
      <c r="E11" s="414">
        <v>118395</v>
      </c>
      <c r="F11" s="417">
        <v>-3.7149925277990499E-4</v>
      </c>
      <c r="G11" s="404">
        <f t="shared" si="0"/>
        <v>29</v>
      </c>
    </row>
    <row r="12" spans="1:9" x14ac:dyDescent="0.2">
      <c r="A12" s="404" t="s">
        <v>15</v>
      </c>
      <c r="B12" s="414">
        <v>14008</v>
      </c>
      <c r="C12" s="414">
        <v>13934</v>
      </c>
      <c r="D12" s="414">
        <v>13802</v>
      </c>
      <c r="E12" s="414">
        <v>13797</v>
      </c>
      <c r="F12" s="417">
        <v>-3.6226633821190301E-4</v>
      </c>
      <c r="G12" s="404">
        <f t="shared" si="0"/>
        <v>28</v>
      </c>
    </row>
    <row r="13" spans="1:9" x14ac:dyDescent="0.2">
      <c r="A13" s="404" t="s">
        <v>20</v>
      </c>
      <c r="B13" s="414">
        <v>68863</v>
      </c>
      <c r="C13" s="414">
        <v>68877</v>
      </c>
      <c r="D13" s="414">
        <v>69980</v>
      </c>
      <c r="E13" s="414">
        <v>69964</v>
      </c>
      <c r="F13" s="417">
        <v>-2.28636753358047E-4</v>
      </c>
      <c r="G13" s="404">
        <f t="shared" si="0"/>
        <v>27</v>
      </c>
    </row>
    <row r="14" spans="1:9" x14ac:dyDescent="0.2">
      <c r="A14" s="404" t="s">
        <v>3</v>
      </c>
      <c r="B14" s="414">
        <v>16131</v>
      </c>
      <c r="C14" s="414">
        <v>16102</v>
      </c>
      <c r="D14" s="414">
        <v>16036</v>
      </c>
      <c r="E14" s="414">
        <v>16033</v>
      </c>
      <c r="F14" s="417">
        <v>-1.8707907208781501E-4</v>
      </c>
      <c r="G14" s="404">
        <f t="shared" si="0"/>
        <v>26</v>
      </c>
    </row>
    <row r="15" spans="1:9" x14ac:dyDescent="0.2">
      <c r="A15" s="404" t="s">
        <v>24</v>
      </c>
      <c r="B15" s="414">
        <v>17047</v>
      </c>
      <c r="C15" s="414">
        <v>17059</v>
      </c>
      <c r="D15" s="414">
        <v>16762</v>
      </c>
      <c r="E15" s="414">
        <v>16759</v>
      </c>
      <c r="F15" s="417">
        <v>-1.78976255816754E-4</v>
      </c>
      <c r="G15" s="404">
        <f t="shared" si="0"/>
        <v>25</v>
      </c>
    </row>
    <row r="16" spans="1:9" x14ac:dyDescent="0.2">
      <c r="A16" s="404" t="s">
        <v>10</v>
      </c>
      <c r="B16" s="414">
        <v>34546</v>
      </c>
      <c r="C16" s="414">
        <v>34423</v>
      </c>
      <c r="D16" s="414">
        <v>34161</v>
      </c>
      <c r="E16" s="414">
        <v>34166</v>
      </c>
      <c r="F16" s="417">
        <v>1.46365738707965E-4</v>
      </c>
      <c r="G16" s="404">
        <f t="shared" si="0"/>
        <v>24</v>
      </c>
    </row>
    <row r="17" spans="1:7" x14ac:dyDescent="0.2">
      <c r="A17" s="404" t="s">
        <v>27</v>
      </c>
      <c r="B17" s="414">
        <v>38273</v>
      </c>
      <c r="C17" s="414">
        <v>38042</v>
      </c>
      <c r="D17" s="414">
        <v>37616</v>
      </c>
      <c r="E17" s="414">
        <v>37625</v>
      </c>
      <c r="F17" s="417">
        <v>2.3925988940876099E-4</v>
      </c>
      <c r="G17" s="404">
        <f t="shared" si="0"/>
        <v>23</v>
      </c>
    </row>
    <row r="18" spans="1:7" x14ac:dyDescent="0.2">
      <c r="A18" s="404" t="s">
        <v>29</v>
      </c>
      <c r="B18" s="414">
        <v>34147</v>
      </c>
      <c r="C18" s="414">
        <v>34140</v>
      </c>
      <c r="D18" s="414">
        <v>34006</v>
      </c>
      <c r="E18" s="414">
        <v>34021</v>
      </c>
      <c r="F18" s="417">
        <v>4.4109862965369101E-4</v>
      </c>
      <c r="G18" s="404">
        <f t="shared" si="0"/>
        <v>22</v>
      </c>
    </row>
    <row r="19" spans="1:7" x14ac:dyDescent="0.2">
      <c r="A19" s="404" t="s">
        <v>16</v>
      </c>
      <c r="B19" s="414">
        <v>15705</v>
      </c>
      <c r="C19" s="414">
        <v>15696</v>
      </c>
      <c r="D19" s="414">
        <v>15506</v>
      </c>
      <c r="E19" s="414">
        <v>15513</v>
      </c>
      <c r="F19" s="417">
        <v>4.51438152972994E-4</v>
      </c>
      <c r="G19" s="404">
        <f t="shared" si="0"/>
        <v>21</v>
      </c>
    </row>
    <row r="20" spans="1:7" x14ac:dyDescent="0.2">
      <c r="A20" s="404" t="s">
        <v>1</v>
      </c>
      <c r="B20" s="414">
        <v>1003046</v>
      </c>
      <c r="C20" s="414">
        <v>1001793</v>
      </c>
      <c r="D20" s="414">
        <v>1001692</v>
      </c>
      <c r="E20" s="414">
        <v>1002900</v>
      </c>
      <c r="F20" s="417">
        <v>1.2059595164981599E-3</v>
      </c>
      <c r="G20" s="404">
        <f t="shared" si="0"/>
        <v>20</v>
      </c>
    </row>
    <row r="21" spans="1:7" x14ac:dyDescent="0.2">
      <c r="A21" s="404" t="s">
        <v>11</v>
      </c>
      <c r="B21" s="414">
        <v>10502</v>
      </c>
      <c r="C21" s="414">
        <v>10523</v>
      </c>
      <c r="D21" s="414">
        <v>10723</v>
      </c>
      <c r="E21" s="414">
        <v>10739</v>
      </c>
      <c r="F21" s="417">
        <v>1.49211974260943E-3</v>
      </c>
      <c r="G21" s="404">
        <f t="shared" si="0"/>
        <v>19</v>
      </c>
    </row>
    <row r="22" spans="1:7" x14ac:dyDescent="0.2">
      <c r="A22" s="404" t="s">
        <v>26</v>
      </c>
      <c r="B22" s="414">
        <v>40420</v>
      </c>
      <c r="C22" s="414">
        <v>40500</v>
      </c>
      <c r="D22" s="414">
        <v>40419</v>
      </c>
      <c r="E22" s="414">
        <v>40481</v>
      </c>
      <c r="F22" s="417">
        <v>1.53393206165409E-3</v>
      </c>
      <c r="G22" s="404">
        <f t="shared" si="0"/>
        <v>18</v>
      </c>
    </row>
    <row r="23" spans="1:7" x14ac:dyDescent="0.2">
      <c r="A23" s="404" t="s">
        <v>17</v>
      </c>
      <c r="B23" s="414">
        <v>35996</v>
      </c>
      <c r="C23" s="414">
        <v>36095</v>
      </c>
      <c r="D23" s="414">
        <v>36127</v>
      </c>
      <c r="E23" s="414">
        <v>36185</v>
      </c>
      <c r="F23" s="417">
        <v>1.60544744927615E-3</v>
      </c>
      <c r="G23" s="404">
        <f t="shared" si="0"/>
        <v>17</v>
      </c>
    </row>
    <row r="24" spans="1:7" x14ac:dyDescent="0.2">
      <c r="A24" s="404" t="s">
        <v>13</v>
      </c>
      <c r="B24" s="414">
        <v>72544</v>
      </c>
      <c r="C24" s="414">
        <v>72401</v>
      </c>
      <c r="D24" s="414">
        <v>73041</v>
      </c>
      <c r="E24" s="414">
        <v>73167</v>
      </c>
      <c r="F24" s="417">
        <v>1.7250585287715799E-3</v>
      </c>
      <c r="G24" s="404">
        <f t="shared" si="0"/>
        <v>16</v>
      </c>
    </row>
    <row r="25" spans="1:7" x14ac:dyDescent="0.2">
      <c r="A25" s="404" t="s">
        <v>23</v>
      </c>
      <c r="B25" s="414">
        <v>25639</v>
      </c>
      <c r="C25" s="414">
        <v>25663</v>
      </c>
      <c r="D25" s="414">
        <v>26000</v>
      </c>
      <c r="E25" s="414">
        <v>26045</v>
      </c>
      <c r="F25" s="417">
        <v>1.73076923076931E-3</v>
      </c>
      <c r="G25" s="404">
        <f t="shared" si="0"/>
        <v>15</v>
      </c>
    </row>
    <row r="26" spans="1:7" x14ac:dyDescent="0.2">
      <c r="A26" s="404" t="s">
        <v>22</v>
      </c>
      <c r="B26" s="414">
        <v>33387</v>
      </c>
      <c r="C26" s="414">
        <v>33355</v>
      </c>
      <c r="D26" s="414">
        <v>33217</v>
      </c>
      <c r="E26" s="414">
        <v>33276</v>
      </c>
      <c r="F26" s="417">
        <v>1.7761989342806E-3</v>
      </c>
      <c r="G26" s="404">
        <f t="shared" si="0"/>
        <v>14</v>
      </c>
    </row>
    <row r="27" spans="1:7" x14ac:dyDescent="0.2">
      <c r="A27" s="404" t="s">
        <v>0</v>
      </c>
      <c r="B27" s="414">
        <v>97149</v>
      </c>
      <c r="C27" s="414">
        <v>97390</v>
      </c>
      <c r="D27" s="414">
        <v>98038</v>
      </c>
      <c r="E27" s="414">
        <v>98224</v>
      </c>
      <c r="F27" s="417">
        <v>1.89722352557165E-3</v>
      </c>
      <c r="G27" s="404">
        <f t="shared" si="0"/>
        <v>13</v>
      </c>
    </row>
    <row r="28" spans="1:7" x14ac:dyDescent="0.2">
      <c r="A28" s="404" t="s">
        <v>14</v>
      </c>
      <c r="B28" s="414">
        <v>48907</v>
      </c>
      <c r="C28" s="414">
        <v>48574</v>
      </c>
      <c r="D28" s="414">
        <v>47804</v>
      </c>
      <c r="E28" s="414">
        <v>47896</v>
      </c>
      <c r="F28" s="417">
        <v>1.9245251443393799E-3</v>
      </c>
      <c r="G28" s="404">
        <f t="shared" si="0"/>
        <v>12</v>
      </c>
    </row>
    <row r="29" spans="1:7" x14ac:dyDescent="0.2">
      <c r="A29" s="404" t="s">
        <v>7</v>
      </c>
      <c r="B29" s="414">
        <v>14494</v>
      </c>
      <c r="C29" s="414">
        <v>14418</v>
      </c>
      <c r="D29" s="414">
        <v>14396</v>
      </c>
      <c r="E29" s="414">
        <v>14431</v>
      </c>
      <c r="F29" s="417">
        <v>2.43123089747144E-3</v>
      </c>
      <c r="G29" s="404">
        <f t="shared" si="0"/>
        <v>11</v>
      </c>
    </row>
    <row r="30" spans="1:7" x14ac:dyDescent="0.2">
      <c r="A30" s="404" t="s">
        <v>4</v>
      </c>
      <c r="B30" s="414">
        <v>41325</v>
      </c>
      <c r="C30" s="414">
        <v>41193</v>
      </c>
      <c r="D30" s="414">
        <v>41066</v>
      </c>
      <c r="E30" s="414">
        <v>41170</v>
      </c>
      <c r="F30" s="417">
        <v>2.5325086446208499E-3</v>
      </c>
      <c r="G30" s="404">
        <f t="shared" si="0"/>
        <v>10</v>
      </c>
    </row>
    <row r="31" spans="1:7" x14ac:dyDescent="0.2">
      <c r="A31" s="404" t="s">
        <v>8</v>
      </c>
      <c r="B31" s="414">
        <v>39746</v>
      </c>
      <c r="C31" s="414">
        <v>39728</v>
      </c>
      <c r="D31" s="414">
        <v>39785</v>
      </c>
      <c r="E31" s="414">
        <v>39922</v>
      </c>
      <c r="F31" s="417">
        <v>3.4435088601232301E-3</v>
      </c>
      <c r="G31" s="404">
        <f t="shared" si="0"/>
        <v>9</v>
      </c>
    </row>
    <row r="32" spans="1:7" x14ac:dyDescent="0.2">
      <c r="A32" s="404" t="s">
        <v>33</v>
      </c>
      <c r="B32" s="414">
        <v>11984</v>
      </c>
      <c r="C32" s="414">
        <v>11920</v>
      </c>
      <c r="D32" s="414">
        <v>11714</v>
      </c>
      <c r="E32" s="414">
        <v>11768</v>
      </c>
      <c r="F32" s="417">
        <v>4.6098685333788598E-3</v>
      </c>
      <c r="G32" s="404">
        <f t="shared" si="0"/>
        <v>8</v>
      </c>
    </row>
    <row r="33" spans="1:7" x14ac:dyDescent="0.2">
      <c r="A33" s="404" t="s">
        <v>21</v>
      </c>
      <c r="B33" s="414">
        <v>14024</v>
      </c>
      <c r="C33" s="414">
        <v>14034</v>
      </c>
      <c r="D33" s="414">
        <v>13813</v>
      </c>
      <c r="E33" s="414">
        <v>13883</v>
      </c>
      <c r="F33" s="417">
        <v>5.0676898573807101E-3</v>
      </c>
      <c r="G33" s="404">
        <f t="shared" si="0"/>
        <v>7</v>
      </c>
    </row>
    <row r="34" spans="1:7" x14ac:dyDescent="0.2">
      <c r="A34" s="404" t="s">
        <v>18</v>
      </c>
      <c r="B34" s="414">
        <v>12275</v>
      </c>
      <c r="C34" s="414">
        <v>12216</v>
      </c>
      <c r="D34" s="414">
        <v>12014</v>
      </c>
      <c r="E34" s="414">
        <v>12079</v>
      </c>
      <c r="F34" s="417">
        <v>5.4103545863160001E-3</v>
      </c>
      <c r="G34" s="404">
        <f t="shared" si="0"/>
        <v>6</v>
      </c>
    </row>
    <row r="35" spans="1:7" x14ac:dyDescent="0.2">
      <c r="A35" s="404" t="s">
        <v>5</v>
      </c>
      <c r="B35" s="414">
        <v>12738</v>
      </c>
      <c r="C35" s="414">
        <v>12718</v>
      </c>
      <c r="D35" s="414">
        <v>12692</v>
      </c>
      <c r="E35" s="414">
        <v>12766</v>
      </c>
      <c r="F35" s="417">
        <v>5.8304443744090504E-3</v>
      </c>
      <c r="G35" s="404">
        <f t="shared" si="0"/>
        <v>5</v>
      </c>
    </row>
    <row r="36" spans="1:7" x14ac:dyDescent="0.2">
      <c r="A36" s="404" t="s">
        <v>19</v>
      </c>
      <c r="B36" s="414">
        <v>12745</v>
      </c>
      <c r="C36" s="414">
        <v>12743</v>
      </c>
      <c r="D36" s="414">
        <v>12700</v>
      </c>
      <c r="E36" s="414">
        <v>12779</v>
      </c>
      <c r="F36" s="417">
        <v>6.2204724409449198E-3</v>
      </c>
      <c r="G36" s="404">
        <f t="shared" si="0"/>
        <v>4</v>
      </c>
    </row>
    <row r="37" spans="1:7" x14ac:dyDescent="0.2">
      <c r="A37" s="404" t="s">
        <v>12</v>
      </c>
      <c r="B37" s="414">
        <v>14274</v>
      </c>
      <c r="C37" s="414">
        <v>14178</v>
      </c>
      <c r="D37" s="414">
        <v>14278</v>
      </c>
      <c r="E37" s="414">
        <v>14371</v>
      </c>
      <c r="F37" s="417">
        <v>6.5135172993415801E-3</v>
      </c>
      <c r="G37" s="404">
        <f t="shared" si="0"/>
        <v>3</v>
      </c>
    </row>
    <row r="38" spans="1:7" x14ac:dyDescent="0.2">
      <c r="A38" s="404" t="s">
        <v>28</v>
      </c>
      <c r="B38" s="414">
        <v>10663</v>
      </c>
      <c r="C38" s="414">
        <v>10607</v>
      </c>
      <c r="D38" s="414">
        <v>10737</v>
      </c>
      <c r="E38" s="414">
        <v>10822</v>
      </c>
      <c r="F38" s="417">
        <v>7.9165502468101501E-3</v>
      </c>
      <c r="G38" s="404">
        <f t="shared" si="0"/>
        <v>2</v>
      </c>
    </row>
    <row r="39" spans="1:7" x14ac:dyDescent="0.2">
      <c r="A39" s="404" t="s">
        <v>30</v>
      </c>
      <c r="B39" s="414">
        <v>5231</v>
      </c>
      <c r="C39" s="414">
        <v>5232</v>
      </c>
      <c r="D39" s="414">
        <v>5123</v>
      </c>
      <c r="E39" s="414">
        <v>5190</v>
      </c>
      <c r="F39" s="417">
        <v>1.3078274448565399E-2</v>
      </c>
      <c r="G39" s="404">
        <f t="shared" si="0"/>
        <v>1</v>
      </c>
    </row>
  </sheetData>
  <mergeCells count="1">
    <mergeCell ref="H1:I1"/>
  </mergeCells>
  <hyperlinks>
    <hyperlink ref="H1:I1" location="Index!A1" display="Regresar al Índice" xr:uid="{42F9A8E9-5201-4FD9-AF15-3958951D910C}"/>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80554-DDA1-41DB-939E-3005E42AE2AB}">
  <sheetPr codeName="Hoja23"/>
  <dimension ref="A1:I28"/>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1519</v>
      </c>
      <c r="G1" s="129" t="s">
        <v>39</v>
      </c>
      <c r="H1" s="400"/>
      <c r="I1" s="400"/>
    </row>
    <row r="2" spans="1:9" x14ac:dyDescent="0.2">
      <c r="A2" s="11" t="s">
        <v>1547</v>
      </c>
    </row>
    <row r="6" spans="1:9" ht="14.25" x14ac:dyDescent="0.2">
      <c r="B6" s="179"/>
      <c r="C6" s="179"/>
      <c r="D6" s="179"/>
      <c r="E6" s="179"/>
    </row>
    <row r="7" spans="1:9" x14ac:dyDescent="0.2">
      <c r="B7" s="176" t="s">
        <v>896</v>
      </c>
      <c r="C7" s="177" t="s">
        <v>198</v>
      </c>
      <c r="D7" s="159" t="s">
        <v>877</v>
      </c>
      <c r="E7" s="176" t="s">
        <v>897</v>
      </c>
    </row>
    <row r="8" spans="1:9" x14ac:dyDescent="0.2">
      <c r="B8" s="176"/>
      <c r="C8" s="177"/>
      <c r="D8" s="159" t="s">
        <v>446</v>
      </c>
      <c r="E8" s="176"/>
    </row>
    <row r="9" spans="1:9" x14ac:dyDescent="0.2">
      <c r="B9" s="161" t="s">
        <v>902</v>
      </c>
      <c r="C9" s="171" t="s">
        <v>200</v>
      </c>
      <c r="D9" s="172">
        <v>52750</v>
      </c>
      <c r="E9" s="162">
        <v>4</v>
      </c>
    </row>
    <row r="10" spans="1:9" x14ac:dyDescent="0.2">
      <c r="B10" s="161" t="s">
        <v>907</v>
      </c>
      <c r="C10" s="173" t="s">
        <v>200</v>
      </c>
      <c r="D10" s="174">
        <v>41024</v>
      </c>
      <c r="E10" s="175">
        <v>249</v>
      </c>
    </row>
    <row r="11" spans="1:9" x14ac:dyDescent="0.2">
      <c r="B11" s="161" t="s">
        <v>905</v>
      </c>
      <c r="C11" s="171" t="s">
        <v>200</v>
      </c>
      <c r="D11" s="172">
        <v>40364</v>
      </c>
      <c r="E11" s="162">
        <v>7</v>
      </c>
    </row>
    <row r="12" spans="1:9" x14ac:dyDescent="0.2">
      <c r="B12" s="161" t="s">
        <v>901</v>
      </c>
      <c r="C12" s="173" t="s">
        <v>200</v>
      </c>
      <c r="D12" s="174">
        <v>39913</v>
      </c>
      <c r="E12" s="175">
        <v>16</v>
      </c>
    </row>
    <row r="13" spans="1:9" x14ac:dyDescent="0.2">
      <c r="B13" s="161" t="s">
        <v>943</v>
      </c>
      <c r="C13" s="171" t="s">
        <v>62</v>
      </c>
      <c r="D13" s="172">
        <v>36655</v>
      </c>
      <c r="E13" s="162">
        <v>74</v>
      </c>
    </row>
    <row r="14" spans="1:9" x14ac:dyDescent="0.2">
      <c r="B14" s="161" t="s">
        <v>944</v>
      </c>
      <c r="C14" s="173" t="s">
        <v>200</v>
      </c>
      <c r="D14" s="174">
        <v>34417</v>
      </c>
      <c r="E14" s="175">
        <v>6</v>
      </c>
    </row>
    <row r="15" spans="1:9" x14ac:dyDescent="0.2">
      <c r="B15" s="161" t="s">
        <v>910</v>
      </c>
      <c r="C15" s="171" t="s">
        <v>200</v>
      </c>
      <c r="D15" s="172">
        <v>33208</v>
      </c>
      <c r="E15" s="162">
        <v>112</v>
      </c>
    </row>
    <row r="16" spans="1:9" x14ac:dyDescent="0.2">
      <c r="B16" s="161" t="s">
        <v>945</v>
      </c>
      <c r="C16" s="173" t="s">
        <v>200</v>
      </c>
      <c r="D16" s="174">
        <v>33000</v>
      </c>
      <c r="E16" s="175">
        <v>6</v>
      </c>
    </row>
    <row r="17" spans="2:5" x14ac:dyDescent="0.2">
      <c r="B17" s="161" t="s">
        <v>901</v>
      </c>
      <c r="C17" s="171" t="s">
        <v>62</v>
      </c>
      <c r="D17" s="172">
        <v>32679</v>
      </c>
      <c r="E17" s="162">
        <v>52</v>
      </c>
    </row>
    <row r="18" spans="2:5" x14ac:dyDescent="0.2">
      <c r="B18" s="161" t="s">
        <v>906</v>
      </c>
      <c r="C18" s="173" t="s">
        <v>200</v>
      </c>
      <c r="D18" s="174">
        <v>32300</v>
      </c>
      <c r="E18" s="175">
        <v>24</v>
      </c>
    </row>
    <row r="19" spans="2:5" x14ac:dyDescent="0.2">
      <c r="B19" s="161" t="s">
        <v>908</v>
      </c>
      <c r="C19" s="171" t="s">
        <v>882</v>
      </c>
      <c r="D19" s="172">
        <v>31636</v>
      </c>
      <c r="E19" s="162">
        <v>11</v>
      </c>
    </row>
    <row r="20" spans="2:5" x14ac:dyDescent="0.2">
      <c r="B20" s="161" t="s">
        <v>946</v>
      </c>
      <c r="C20" s="173" t="s">
        <v>214</v>
      </c>
      <c r="D20" s="174">
        <v>31000</v>
      </c>
      <c r="E20" s="175">
        <v>4</v>
      </c>
    </row>
    <row r="21" spans="2:5" x14ac:dyDescent="0.2">
      <c r="B21" s="161" t="s">
        <v>947</v>
      </c>
      <c r="C21" s="171" t="s">
        <v>200</v>
      </c>
      <c r="D21" s="172">
        <v>30545</v>
      </c>
      <c r="E21" s="162">
        <v>11</v>
      </c>
    </row>
    <row r="22" spans="2:5" x14ac:dyDescent="0.2">
      <c r="B22" s="161" t="s">
        <v>948</v>
      </c>
      <c r="C22" s="173" t="s">
        <v>200</v>
      </c>
      <c r="D22" s="174">
        <v>30500</v>
      </c>
      <c r="E22" s="175">
        <v>4</v>
      </c>
    </row>
    <row r="23" spans="2:5" x14ac:dyDescent="0.2">
      <c r="B23" s="161" t="s">
        <v>949</v>
      </c>
      <c r="C23" s="171" t="s">
        <v>62</v>
      </c>
      <c r="D23" s="172">
        <v>29500</v>
      </c>
      <c r="E23" s="162">
        <v>5</v>
      </c>
    </row>
    <row r="24" spans="2:5" x14ac:dyDescent="0.2">
      <c r="B24" s="161" t="s">
        <v>950</v>
      </c>
      <c r="C24" s="173" t="s">
        <v>62</v>
      </c>
      <c r="D24" s="174">
        <v>28577</v>
      </c>
      <c r="E24" s="175">
        <v>26</v>
      </c>
    </row>
    <row r="25" spans="2:5" x14ac:dyDescent="0.2">
      <c r="B25" s="161" t="s">
        <v>951</v>
      </c>
      <c r="C25" s="171" t="s">
        <v>62</v>
      </c>
      <c r="D25" s="172">
        <v>28126</v>
      </c>
      <c r="E25" s="162">
        <v>23</v>
      </c>
    </row>
    <row r="26" spans="2:5" x14ac:dyDescent="0.2">
      <c r="B26" s="161" t="s">
        <v>952</v>
      </c>
      <c r="C26" s="173" t="s">
        <v>200</v>
      </c>
      <c r="D26" s="174">
        <v>27556</v>
      </c>
      <c r="E26" s="175">
        <v>9</v>
      </c>
    </row>
    <row r="27" spans="2:5" x14ac:dyDescent="0.2">
      <c r="B27" s="161" t="s">
        <v>913</v>
      </c>
      <c r="C27" s="171" t="s">
        <v>200</v>
      </c>
      <c r="D27" s="172">
        <v>27088</v>
      </c>
      <c r="E27" s="162">
        <v>16</v>
      </c>
    </row>
    <row r="28" spans="2:5" x14ac:dyDescent="0.2">
      <c r="B28" s="161" t="s">
        <v>953</v>
      </c>
      <c r="C28" s="173" t="s">
        <v>62</v>
      </c>
      <c r="D28" s="174">
        <v>27000</v>
      </c>
      <c r="E28" s="175">
        <v>12</v>
      </c>
    </row>
  </sheetData>
  <mergeCells count="4">
    <mergeCell ref="B7:B8"/>
    <mergeCell ref="C7:C8"/>
    <mergeCell ref="E7:E8"/>
    <mergeCell ref="G1:I1"/>
  </mergeCells>
  <hyperlinks>
    <hyperlink ref="G1:H1" location="Index!A1" display="Regresar al Índice" xr:uid="{A3D15353-70A3-4925-8C3A-D93B008AFB8E}"/>
    <hyperlink ref="H1:I1" location="Index!A1" display="Regresar al Índice" xr:uid="{8A9F6E83-6C9E-4E0E-9CE3-DB3869E19A2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6DAE-2F97-48BB-852C-BE84371ABC3D}">
  <sheetPr codeName="Hoja119"/>
  <dimension ref="A1:I39"/>
  <sheetViews>
    <sheetView workbookViewId="0">
      <selection activeCell="I7" sqref="I7"/>
    </sheetView>
  </sheetViews>
  <sheetFormatPr baseColWidth="10" defaultColWidth="9.140625" defaultRowHeight="14.25" x14ac:dyDescent="0.2"/>
  <cols>
    <col min="1" max="1" width="40.7109375" style="404" customWidth="1"/>
    <col min="2" max="5" width="10.7109375" style="404" customWidth="1"/>
    <col min="6" max="6" width="6.85546875" style="404" bestFit="1" customWidth="1"/>
    <col min="7" max="8" width="3.7109375" style="404" customWidth="1"/>
    <col min="9" max="11" width="9.140625" style="404" customWidth="1"/>
    <col min="12" max="16384" width="9.140625" style="404"/>
  </cols>
  <sheetData>
    <row r="1" spans="1:9" ht="15" x14ac:dyDescent="0.25">
      <c r="A1" s="179" t="s">
        <v>1468</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1302</v>
      </c>
      <c r="B6" s="404" t="s">
        <v>1303</v>
      </c>
      <c r="C6" s="404" t="s">
        <v>1304</v>
      </c>
      <c r="D6" s="404" t="s">
        <v>1305</v>
      </c>
      <c r="E6" s="404" t="s">
        <v>1306</v>
      </c>
      <c r="F6" s="404" t="s">
        <v>1309</v>
      </c>
    </row>
    <row r="7" spans="1:9" x14ac:dyDescent="0.2">
      <c r="A7" s="404" t="s">
        <v>14</v>
      </c>
      <c r="B7" s="414">
        <v>48907</v>
      </c>
      <c r="C7" s="414">
        <v>48574</v>
      </c>
      <c r="D7" s="414">
        <v>47804</v>
      </c>
      <c r="E7" s="414">
        <v>47896</v>
      </c>
      <c r="F7" s="414">
        <v>-1011</v>
      </c>
      <c r="G7" s="404">
        <f>_xlfn.RANK.EQ(F7,$F$7:$F$39,0)</f>
        <v>33</v>
      </c>
    </row>
    <row r="8" spans="1:9" x14ac:dyDescent="0.2">
      <c r="A8" s="404" t="s">
        <v>31</v>
      </c>
      <c r="B8" s="414">
        <v>44002</v>
      </c>
      <c r="C8" s="414">
        <v>43793</v>
      </c>
      <c r="D8" s="414">
        <v>43261</v>
      </c>
      <c r="E8" s="414">
        <v>43224</v>
      </c>
      <c r="F8" s="414">
        <v>-778</v>
      </c>
      <c r="G8" s="404">
        <f t="shared" ref="G8:G39" si="0">_xlfn.RANK.EQ(F8,$F$7:$F$39,0)</f>
        <v>32</v>
      </c>
    </row>
    <row r="9" spans="1:9" x14ac:dyDescent="0.2">
      <c r="A9" s="404" t="s">
        <v>27</v>
      </c>
      <c r="B9" s="414">
        <v>38273</v>
      </c>
      <c r="C9" s="414">
        <v>38042</v>
      </c>
      <c r="D9" s="414">
        <v>37616</v>
      </c>
      <c r="E9" s="414">
        <v>37625</v>
      </c>
      <c r="F9" s="414">
        <v>-648</v>
      </c>
      <c r="G9" s="404">
        <f t="shared" si="0"/>
        <v>31</v>
      </c>
    </row>
    <row r="10" spans="1:9" x14ac:dyDescent="0.2">
      <c r="A10" s="404" t="s">
        <v>10</v>
      </c>
      <c r="B10" s="414">
        <v>34546</v>
      </c>
      <c r="C10" s="414">
        <v>34423</v>
      </c>
      <c r="D10" s="414">
        <v>34161</v>
      </c>
      <c r="E10" s="414">
        <v>34166</v>
      </c>
      <c r="F10" s="414">
        <v>-380</v>
      </c>
      <c r="G10" s="404">
        <f t="shared" si="0"/>
        <v>30</v>
      </c>
    </row>
    <row r="11" spans="1:9" x14ac:dyDescent="0.2">
      <c r="A11" s="404" t="s">
        <v>24</v>
      </c>
      <c r="B11" s="414">
        <v>17047</v>
      </c>
      <c r="C11" s="414">
        <v>17059</v>
      </c>
      <c r="D11" s="414">
        <v>16762</v>
      </c>
      <c r="E11" s="414">
        <v>16759</v>
      </c>
      <c r="F11" s="414">
        <v>-288</v>
      </c>
      <c r="G11" s="404">
        <f t="shared" si="0"/>
        <v>29</v>
      </c>
    </row>
    <row r="12" spans="1:9" x14ac:dyDescent="0.2">
      <c r="A12" s="404" t="s">
        <v>32</v>
      </c>
      <c r="B12" s="414">
        <v>19757</v>
      </c>
      <c r="C12" s="414">
        <v>19819</v>
      </c>
      <c r="D12" s="414">
        <v>19639</v>
      </c>
      <c r="E12" s="414">
        <v>19492</v>
      </c>
      <c r="F12" s="414">
        <v>-265</v>
      </c>
      <c r="G12" s="404">
        <f t="shared" si="0"/>
        <v>28</v>
      </c>
    </row>
    <row r="13" spans="1:9" x14ac:dyDescent="0.2">
      <c r="A13" s="404" t="s">
        <v>6</v>
      </c>
      <c r="B13" s="414">
        <v>6033</v>
      </c>
      <c r="C13" s="414">
        <v>5954</v>
      </c>
      <c r="D13" s="414">
        <v>5831</v>
      </c>
      <c r="E13" s="414">
        <v>5811</v>
      </c>
      <c r="F13" s="414">
        <v>-222</v>
      </c>
      <c r="G13" s="404">
        <f t="shared" si="0"/>
        <v>27</v>
      </c>
    </row>
    <row r="14" spans="1:9" x14ac:dyDescent="0.2">
      <c r="A14" s="404" t="s">
        <v>33</v>
      </c>
      <c r="B14" s="414">
        <v>11984</v>
      </c>
      <c r="C14" s="414">
        <v>11920</v>
      </c>
      <c r="D14" s="414">
        <v>11714</v>
      </c>
      <c r="E14" s="414">
        <v>11768</v>
      </c>
      <c r="F14" s="414">
        <v>-216</v>
      </c>
      <c r="G14" s="404">
        <f t="shared" si="0"/>
        <v>26</v>
      </c>
    </row>
    <row r="15" spans="1:9" x14ac:dyDescent="0.2">
      <c r="A15" s="404" t="s">
        <v>15</v>
      </c>
      <c r="B15" s="414">
        <v>14008</v>
      </c>
      <c r="C15" s="414">
        <v>13934</v>
      </c>
      <c r="D15" s="414">
        <v>13802</v>
      </c>
      <c r="E15" s="414">
        <v>13797</v>
      </c>
      <c r="F15" s="414">
        <v>-211</v>
      </c>
      <c r="G15" s="404">
        <f t="shared" si="0"/>
        <v>25</v>
      </c>
    </row>
    <row r="16" spans="1:9" x14ac:dyDescent="0.2">
      <c r="A16" s="404" t="s">
        <v>18</v>
      </c>
      <c r="B16" s="414">
        <v>12275</v>
      </c>
      <c r="C16" s="414">
        <v>12216</v>
      </c>
      <c r="D16" s="414">
        <v>12014</v>
      </c>
      <c r="E16" s="414">
        <v>12079</v>
      </c>
      <c r="F16" s="414">
        <v>-196</v>
      </c>
      <c r="G16" s="404">
        <f t="shared" si="0"/>
        <v>24</v>
      </c>
    </row>
    <row r="17" spans="1:7" x14ac:dyDescent="0.2">
      <c r="A17" s="404" t="s">
        <v>16</v>
      </c>
      <c r="B17" s="414">
        <v>15705</v>
      </c>
      <c r="C17" s="414">
        <v>15696</v>
      </c>
      <c r="D17" s="414">
        <v>15506</v>
      </c>
      <c r="E17" s="414">
        <v>15513</v>
      </c>
      <c r="F17" s="414">
        <v>-192</v>
      </c>
      <c r="G17" s="404">
        <f t="shared" si="0"/>
        <v>23</v>
      </c>
    </row>
    <row r="18" spans="1:7" x14ac:dyDescent="0.2">
      <c r="A18" s="404" t="s">
        <v>4</v>
      </c>
      <c r="B18" s="414">
        <v>41325</v>
      </c>
      <c r="C18" s="414">
        <v>41193</v>
      </c>
      <c r="D18" s="414">
        <v>41066</v>
      </c>
      <c r="E18" s="414">
        <v>41170</v>
      </c>
      <c r="F18" s="414">
        <v>-155</v>
      </c>
      <c r="G18" s="404">
        <f t="shared" si="0"/>
        <v>22</v>
      </c>
    </row>
    <row r="19" spans="1:7" x14ac:dyDescent="0.2">
      <c r="A19" s="404" t="s">
        <v>21</v>
      </c>
      <c r="B19" s="414">
        <v>14024</v>
      </c>
      <c r="C19" s="414">
        <v>14034</v>
      </c>
      <c r="D19" s="414">
        <v>13813</v>
      </c>
      <c r="E19" s="414">
        <v>13883</v>
      </c>
      <c r="F19" s="414">
        <v>-141</v>
      </c>
      <c r="G19" s="404">
        <f t="shared" si="0"/>
        <v>20</v>
      </c>
    </row>
    <row r="20" spans="1:7" x14ac:dyDescent="0.2">
      <c r="A20" s="404" t="s">
        <v>29</v>
      </c>
      <c r="B20" s="414">
        <v>34147</v>
      </c>
      <c r="C20" s="414">
        <v>34140</v>
      </c>
      <c r="D20" s="414">
        <v>34006</v>
      </c>
      <c r="E20" s="414">
        <v>34021</v>
      </c>
      <c r="F20" s="414">
        <v>-126</v>
      </c>
      <c r="G20" s="404">
        <f t="shared" si="0"/>
        <v>19</v>
      </c>
    </row>
    <row r="21" spans="1:7" x14ac:dyDescent="0.2">
      <c r="A21" s="404" t="s">
        <v>22</v>
      </c>
      <c r="B21" s="414">
        <v>33387</v>
      </c>
      <c r="C21" s="414">
        <v>33355</v>
      </c>
      <c r="D21" s="414">
        <v>33217</v>
      </c>
      <c r="E21" s="414">
        <v>33276</v>
      </c>
      <c r="F21" s="414">
        <v>-111</v>
      </c>
      <c r="G21" s="404">
        <f t="shared" si="0"/>
        <v>18</v>
      </c>
    </row>
    <row r="22" spans="1:7" x14ac:dyDescent="0.2">
      <c r="A22" s="404" t="s">
        <v>3</v>
      </c>
      <c r="B22" s="414">
        <v>16131</v>
      </c>
      <c r="C22" s="414">
        <v>16102</v>
      </c>
      <c r="D22" s="414">
        <v>16036</v>
      </c>
      <c r="E22" s="414">
        <v>16033</v>
      </c>
      <c r="F22" s="414">
        <v>-98</v>
      </c>
      <c r="G22" s="404">
        <f t="shared" si="0"/>
        <v>17</v>
      </c>
    </row>
    <row r="23" spans="1:7" x14ac:dyDescent="0.2">
      <c r="A23" s="404" t="s">
        <v>25</v>
      </c>
      <c r="B23" s="414">
        <v>22995</v>
      </c>
      <c r="C23" s="414">
        <v>23003</v>
      </c>
      <c r="D23" s="414">
        <v>22966</v>
      </c>
      <c r="E23" s="414">
        <v>22906</v>
      </c>
      <c r="F23" s="414">
        <v>-89</v>
      </c>
      <c r="G23" s="404">
        <f t="shared" si="0"/>
        <v>16</v>
      </c>
    </row>
    <row r="24" spans="1:7" x14ac:dyDescent="0.2">
      <c r="A24" s="404" t="s">
        <v>7</v>
      </c>
      <c r="B24" s="414">
        <v>14494</v>
      </c>
      <c r="C24" s="414">
        <v>14418</v>
      </c>
      <c r="D24" s="414">
        <v>14396</v>
      </c>
      <c r="E24" s="414">
        <v>14431</v>
      </c>
      <c r="F24" s="414">
        <v>-63</v>
      </c>
      <c r="G24" s="404">
        <f t="shared" si="0"/>
        <v>15</v>
      </c>
    </row>
    <row r="25" spans="1:7" x14ac:dyDescent="0.2">
      <c r="A25" s="404" t="s">
        <v>30</v>
      </c>
      <c r="B25" s="414">
        <v>5231</v>
      </c>
      <c r="C25" s="414">
        <v>5232</v>
      </c>
      <c r="D25" s="414">
        <v>5123</v>
      </c>
      <c r="E25" s="414">
        <v>5190</v>
      </c>
      <c r="F25" s="414">
        <v>-41</v>
      </c>
      <c r="G25" s="404">
        <f t="shared" si="0"/>
        <v>14</v>
      </c>
    </row>
    <row r="26" spans="1:7" x14ac:dyDescent="0.2">
      <c r="A26" s="404" t="s">
        <v>5</v>
      </c>
      <c r="B26" s="414">
        <v>12738</v>
      </c>
      <c r="C26" s="414">
        <v>12718</v>
      </c>
      <c r="D26" s="414">
        <v>12692</v>
      </c>
      <c r="E26" s="414">
        <v>12766</v>
      </c>
      <c r="F26" s="414">
        <v>28</v>
      </c>
      <c r="G26" s="404">
        <f t="shared" si="0"/>
        <v>13</v>
      </c>
    </row>
    <row r="27" spans="1:7" x14ac:dyDescent="0.2">
      <c r="A27" s="404" t="s">
        <v>19</v>
      </c>
      <c r="B27" s="414">
        <v>12745</v>
      </c>
      <c r="C27" s="414">
        <v>12743</v>
      </c>
      <c r="D27" s="414">
        <v>12700</v>
      </c>
      <c r="E27" s="414">
        <v>12779</v>
      </c>
      <c r="F27" s="414">
        <v>34</v>
      </c>
      <c r="G27" s="404">
        <f t="shared" si="0"/>
        <v>12</v>
      </c>
    </row>
    <row r="28" spans="1:7" x14ac:dyDescent="0.2">
      <c r="A28" s="404" t="s">
        <v>26</v>
      </c>
      <c r="B28" s="414">
        <v>40420</v>
      </c>
      <c r="C28" s="414">
        <v>40500</v>
      </c>
      <c r="D28" s="414">
        <v>40419</v>
      </c>
      <c r="E28" s="414">
        <v>40481</v>
      </c>
      <c r="F28" s="414">
        <v>61</v>
      </c>
      <c r="G28" s="404">
        <f t="shared" si="0"/>
        <v>11</v>
      </c>
    </row>
    <row r="29" spans="1:7" x14ac:dyDescent="0.2">
      <c r="A29" s="404" t="s">
        <v>12</v>
      </c>
      <c r="B29" s="414">
        <v>14274</v>
      </c>
      <c r="C29" s="414">
        <v>14178</v>
      </c>
      <c r="D29" s="414">
        <v>14278</v>
      </c>
      <c r="E29" s="414">
        <v>14371</v>
      </c>
      <c r="F29" s="414">
        <v>97</v>
      </c>
      <c r="G29" s="404">
        <f t="shared" si="0"/>
        <v>10</v>
      </c>
    </row>
    <row r="30" spans="1:7" x14ac:dyDescent="0.2">
      <c r="A30" s="404" t="s">
        <v>28</v>
      </c>
      <c r="B30" s="414">
        <v>10663</v>
      </c>
      <c r="C30" s="414">
        <v>10607</v>
      </c>
      <c r="D30" s="414">
        <v>10737</v>
      </c>
      <c r="E30" s="414">
        <v>10822</v>
      </c>
      <c r="F30" s="414">
        <v>159</v>
      </c>
      <c r="G30" s="404">
        <f t="shared" si="0"/>
        <v>9</v>
      </c>
    </row>
    <row r="31" spans="1:7" x14ac:dyDescent="0.2">
      <c r="A31" s="404" t="s">
        <v>8</v>
      </c>
      <c r="B31" s="414">
        <v>39746</v>
      </c>
      <c r="C31" s="414">
        <v>39728</v>
      </c>
      <c r="D31" s="414">
        <v>39785</v>
      </c>
      <c r="E31" s="414">
        <v>39922</v>
      </c>
      <c r="F31" s="414">
        <v>176</v>
      </c>
      <c r="G31" s="404">
        <f t="shared" si="0"/>
        <v>8</v>
      </c>
    </row>
    <row r="32" spans="1:7" x14ac:dyDescent="0.2">
      <c r="A32" s="404" t="s">
        <v>17</v>
      </c>
      <c r="B32" s="414">
        <v>35996</v>
      </c>
      <c r="C32" s="414">
        <v>36095</v>
      </c>
      <c r="D32" s="414">
        <v>36127</v>
      </c>
      <c r="E32" s="414">
        <v>36185</v>
      </c>
      <c r="F32" s="414">
        <v>189</v>
      </c>
      <c r="G32" s="404">
        <f t="shared" si="0"/>
        <v>7</v>
      </c>
    </row>
    <row r="33" spans="1:7" x14ac:dyDescent="0.2">
      <c r="A33" s="404" t="s">
        <v>11</v>
      </c>
      <c r="B33" s="414">
        <v>10502</v>
      </c>
      <c r="C33" s="414">
        <v>10523</v>
      </c>
      <c r="D33" s="414">
        <v>10723</v>
      </c>
      <c r="E33" s="414">
        <v>10739</v>
      </c>
      <c r="F33" s="414">
        <v>237</v>
      </c>
      <c r="G33" s="404">
        <f t="shared" si="0"/>
        <v>6</v>
      </c>
    </row>
    <row r="34" spans="1:7" x14ac:dyDescent="0.2">
      <c r="A34" s="404" t="s">
        <v>23</v>
      </c>
      <c r="B34" s="414">
        <v>25639</v>
      </c>
      <c r="C34" s="414">
        <v>25663</v>
      </c>
      <c r="D34" s="414">
        <v>26000</v>
      </c>
      <c r="E34" s="414">
        <v>26045</v>
      </c>
      <c r="F34" s="414">
        <v>406</v>
      </c>
      <c r="G34" s="404">
        <f t="shared" si="0"/>
        <v>5</v>
      </c>
    </row>
    <row r="35" spans="1:7" x14ac:dyDescent="0.2">
      <c r="A35" s="404" t="s">
        <v>13</v>
      </c>
      <c r="B35" s="414">
        <v>72544</v>
      </c>
      <c r="C35" s="414">
        <v>72401</v>
      </c>
      <c r="D35" s="414">
        <v>73041</v>
      </c>
      <c r="E35" s="414">
        <v>73167</v>
      </c>
      <c r="F35" s="414">
        <v>623</v>
      </c>
      <c r="G35" s="404">
        <f t="shared" si="0"/>
        <v>4</v>
      </c>
    </row>
    <row r="36" spans="1:7" x14ac:dyDescent="0.2">
      <c r="A36" s="404" t="s">
        <v>9</v>
      </c>
      <c r="B36" s="414">
        <v>117496</v>
      </c>
      <c r="C36" s="414">
        <v>117463</v>
      </c>
      <c r="D36" s="414">
        <v>118439</v>
      </c>
      <c r="E36" s="414">
        <v>118395</v>
      </c>
      <c r="F36" s="414">
        <v>899</v>
      </c>
      <c r="G36" s="404">
        <f t="shared" si="0"/>
        <v>3</v>
      </c>
    </row>
    <row r="37" spans="1:7" x14ac:dyDescent="0.2">
      <c r="A37" s="404" t="s">
        <v>0</v>
      </c>
      <c r="B37" s="414">
        <v>97149</v>
      </c>
      <c r="C37" s="414">
        <v>97390</v>
      </c>
      <c r="D37" s="414">
        <v>98038</v>
      </c>
      <c r="E37" s="414">
        <v>98224</v>
      </c>
      <c r="F37" s="414">
        <v>1075</v>
      </c>
      <c r="G37" s="404">
        <f t="shared" si="0"/>
        <v>2</v>
      </c>
    </row>
    <row r="38" spans="1:7" x14ac:dyDescent="0.2">
      <c r="A38" s="404" t="s">
        <v>20</v>
      </c>
      <c r="B38" s="414">
        <v>68863</v>
      </c>
      <c r="C38" s="414">
        <v>68877</v>
      </c>
      <c r="D38" s="414">
        <v>69980</v>
      </c>
      <c r="E38" s="414">
        <v>69964</v>
      </c>
      <c r="F38" s="414">
        <v>1101</v>
      </c>
      <c r="G38" s="404">
        <f t="shared" si="0"/>
        <v>1</v>
      </c>
    </row>
    <row r="39" spans="1:7" x14ac:dyDescent="0.2">
      <c r="A39" s="404" t="s">
        <v>1</v>
      </c>
      <c r="B39" s="414">
        <v>1003046</v>
      </c>
      <c r="C39" s="414">
        <v>1001793</v>
      </c>
      <c r="D39" s="414">
        <v>1001692</v>
      </c>
      <c r="E39" s="414">
        <v>1002900</v>
      </c>
      <c r="F39" s="414">
        <v>-146</v>
      </c>
      <c r="G39" s="404">
        <f t="shared" si="0"/>
        <v>21</v>
      </c>
    </row>
  </sheetData>
  <mergeCells count="1">
    <mergeCell ref="H1:I1"/>
  </mergeCells>
  <hyperlinks>
    <hyperlink ref="H1:I1" location="Index!A1" display="Regresar al Índice" xr:uid="{B6C7CEF4-7D81-4B1B-BC21-5FCEBD9C2432}"/>
  </hyperlinks>
  <pageMargins left="0.7" right="0.7" top="0.75" bottom="0.75" header="0.3" footer="0.3"/>
  <pageSetup paperSize="9" orientation="portrait" horizontalDpi="300" verticalDpi="30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9FE31-DD2A-4534-868A-C008952F21CF}">
  <sheetPr codeName="Hoja120"/>
  <dimension ref="A1:I39"/>
  <sheetViews>
    <sheetView workbookViewId="0">
      <selection activeCell="I7" sqref="I7"/>
    </sheetView>
  </sheetViews>
  <sheetFormatPr baseColWidth="10" defaultColWidth="9.140625" defaultRowHeight="14.25" x14ac:dyDescent="0.2"/>
  <cols>
    <col min="1" max="1" width="40.7109375" style="404" customWidth="1"/>
    <col min="2" max="5" width="10.7109375" style="404" customWidth="1"/>
    <col min="6" max="6" width="5.7109375" style="404" customWidth="1"/>
    <col min="7" max="8" width="3.7109375" style="404" customWidth="1"/>
    <col min="9" max="11" width="9.140625" style="404" customWidth="1"/>
    <col min="12" max="16384" width="9.140625" style="404"/>
  </cols>
  <sheetData>
    <row r="1" spans="1:9" ht="15" x14ac:dyDescent="0.25">
      <c r="A1" s="179" t="s">
        <v>1469</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1302</v>
      </c>
      <c r="B6" s="404" t="s">
        <v>1303</v>
      </c>
      <c r="C6" s="404" t="s">
        <v>1304</v>
      </c>
      <c r="D6" s="404" t="s">
        <v>1305</v>
      </c>
      <c r="E6" s="404" t="s">
        <v>1306</v>
      </c>
      <c r="F6" s="404" t="s">
        <v>1310</v>
      </c>
    </row>
    <row r="7" spans="1:9" x14ac:dyDescent="0.2">
      <c r="A7" s="404" t="s">
        <v>14</v>
      </c>
      <c r="B7" s="414">
        <v>48907</v>
      </c>
      <c r="C7" s="414">
        <v>48574</v>
      </c>
      <c r="D7" s="414">
        <v>47804</v>
      </c>
      <c r="E7" s="414">
        <v>47896</v>
      </c>
      <c r="F7" s="414">
        <v>-678</v>
      </c>
      <c r="G7" s="404">
        <f>_xlfn.RANK.EQ(F7,$F$7:$F$39,0)</f>
        <v>33</v>
      </c>
    </row>
    <row r="8" spans="1:9" x14ac:dyDescent="0.2">
      <c r="A8" s="404" t="s">
        <v>31</v>
      </c>
      <c r="B8" s="414">
        <v>44002</v>
      </c>
      <c r="C8" s="414">
        <v>43793</v>
      </c>
      <c r="D8" s="414">
        <v>43261</v>
      </c>
      <c r="E8" s="414">
        <v>43224</v>
      </c>
      <c r="F8" s="414">
        <v>-569</v>
      </c>
      <c r="G8" s="404">
        <f t="shared" ref="G8:G39" si="0">_xlfn.RANK.EQ(F8,$F$7:$F$39,0)</f>
        <v>32</v>
      </c>
    </row>
    <row r="9" spans="1:9" x14ac:dyDescent="0.2">
      <c r="A9" s="404" t="s">
        <v>27</v>
      </c>
      <c r="B9" s="414">
        <v>38273</v>
      </c>
      <c r="C9" s="414">
        <v>38042</v>
      </c>
      <c r="D9" s="414">
        <v>37616</v>
      </c>
      <c r="E9" s="414">
        <v>37625</v>
      </c>
      <c r="F9" s="414">
        <v>-417</v>
      </c>
      <c r="G9" s="404">
        <f t="shared" si="0"/>
        <v>31</v>
      </c>
    </row>
    <row r="10" spans="1:9" x14ac:dyDescent="0.2">
      <c r="A10" s="404" t="s">
        <v>32</v>
      </c>
      <c r="B10" s="414">
        <v>19757</v>
      </c>
      <c r="C10" s="414">
        <v>19819</v>
      </c>
      <c r="D10" s="414">
        <v>19639</v>
      </c>
      <c r="E10" s="414">
        <v>19492</v>
      </c>
      <c r="F10" s="414">
        <v>-327</v>
      </c>
      <c r="G10" s="404">
        <f t="shared" si="0"/>
        <v>30</v>
      </c>
    </row>
    <row r="11" spans="1:9" x14ac:dyDescent="0.2">
      <c r="A11" s="404" t="s">
        <v>24</v>
      </c>
      <c r="B11" s="414">
        <v>17047</v>
      </c>
      <c r="C11" s="414">
        <v>17059</v>
      </c>
      <c r="D11" s="414">
        <v>16762</v>
      </c>
      <c r="E11" s="414">
        <v>16759</v>
      </c>
      <c r="F11" s="414">
        <v>-300</v>
      </c>
      <c r="G11" s="404">
        <f t="shared" si="0"/>
        <v>29</v>
      </c>
    </row>
    <row r="12" spans="1:9" x14ac:dyDescent="0.2">
      <c r="A12" s="404" t="s">
        <v>10</v>
      </c>
      <c r="B12" s="414">
        <v>34546</v>
      </c>
      <c r="C12" s="414">
        <v>34423</v>
      </c>
      <c r="D12" s="414">
        <v>34161</v>
      </c>
      <c r="E12" s="414">
        <v>34166</v>
      </c>
      <c r="F12" s="414">
        <v>-257</v>
      </c>
      <c r="G12" s="404">
        <f t="shared" si="0"/>
        <v>28</v>
      </c>
    </row>
    <row r="13" spans="1:9" x14ac:dyDescent="0.2">
      <c r="A13" s="404" t="s">
        <v>16</v>
      </c>
      <c r="B13" s="414">
        <v>15705</v>
      </c>
      <c r="C13" s="414">
        <v>15696</v>
      </c>
      <c r="D13" s="414">
        <v>15506</v>
      </c>
      <c r="E13" s="414">
        <v>15513</v>
      </c>
      <c r="F13" s="414">
        <v>-183</v>
      </c>
      <c r="G13" s="404">
        <f t="shared" si="0"/>
        <v>27</v>
      </c>
    </row>
    <row r="14" spans="1:9" x14ac:dyDescent="0.2">
      <c r="A14" s="404" t="s">
        <v>33</v>
      </c>
      <c r="B14" s="414">
        <v>11984</v>
      </c>
      <c r="C14" s="414">
        <v>11920</v>
      </c>
      <c r="D14" s="414">
        <v>11714</v>
      </c>
      <c r="E14" s="414">
        <v>11768</v>
      </c>
      <c r="F14" s="414">
        <v>-152</v>
      </c>
      <c r="G14" s="404">
        <f t="shared" si="0"/>
        <v>26</v>
      </c>
    </row>
    <row r="15" spans="1:9" x14ac:dyDescent="0.2">
      <c r="A15" s="404" t="s">
        <v>21</v>
      </c>
      <c r="B15" s="414">
        <v>14024</v>
      </c>
      <c r="C15" s="414">
        <v>14034</v>
      </c>
      <c r="D15" s="414">
        <v>13813</v>
      </c>
      <c r="E15" s="414">
        <v>13883</v>
      </c>
      <c r="F15" s="414">
        <v>-151</v>
      </c>
      <c r="G15" s="404">
        <f t="shared" si="0"/>
        <v>25</v>
      </c>
    </row>
    <row r="16" spans="1:9" x14ac:dyDescent="0.2">
      <c r="A16" s="404" t="s">
        <v>6</v>
      </c>
      <c r="B16" s="414">
        <v>6033</v>
      </c>
      <c r="C16" s="414">
        <v>5954</v>
      </c>
      <c r="D16" s="414">
        <v>5831</v>
      </c>
      <c r="E16" s="414">
        <v>5811</v>
      </c>
      <c r="F16" s="414">
        <v>-143</v>
      </c>
      <c r="G16" s="404">
        <f t="shared" si="0"/>
        <v>24</v>
      </c>
    </row>
    <row r="17" spans="1:7" x14ac:dyDescent="0.2">
      <c r="A17" s="404" t="s">
        <v>15</v>
      </c>
      <c r="B17" s="414">
        <v>14008</v>
      </c>
      <c r="C17" s="414">
        <v>13934</v>
      </c>
      <c r="D17" s="414">
        <v>13802</v>
      </c>
      <c r="E17" s="414">
        <v>13797</v>
      </c>
      <c r="F17" s="414">
        <v>-137</v>
      </c>
      <c r="G17" s="404">
        <f t="shared" si="0"/>
        <v>22</v>
      </c>
    </row>
    <row r="18" spans="1:7" x14ac:dyDescent="0.2">
      <c r="A18" s="404" t="s">
        <v>18</v>
      </c>
      <c r="B18" s="414">
        <v>12275</v>
      </c>
      <c r="C18" s="414">
        <v>12216</v>
      </c>
      <c r="D18" s="414">
        <v>12014</v>
      </c>
      <c r="E18" s="414">
        <v>12079</v>
      </c>
      <c r="F18" s="414">
        <v>-137</v>
      </c>
      <c r="G18" s="404">
        <f t="shared" si="0"/>
        <v>22</v>
      </c>
    </row>
    <row r="19" spans="1:7" x14ac:dyDescent="0.2">
      <c r="A19" s="404" t="s">
        <v>29</v>
      </c>
      <c r="B19" s="414">
        <v>34147</v>
      </c>
      <c r="C19" s="414">
        <v>34140</v>
      </c>
      <c r="D19" s="414">
        <v>34006</v>
      </c>
      <c r="E19" s="414">
        <v>34021</v>
      </c>
      <c r="F19" s="414">
        <v>-119</v>
      </c>
      <c r="G19" s="404">
        <f t="shared" si="0"/>
        <v>21</v>
      </c>
    </row>
    <row r="20" spans="1:7" x14ac:dyDescent="0.2">
      <c r="A20" s="404" t="s">
        <v>25</v>
      </c>
      <c r="B20" s="414">
        <v>22995</v>
      </c>
      <c r="C20" s="414">
        <v>23003</v>
      </c>
      <c r="D20" s="414">
        <v>22966</v>
      </c>
      <c r="E20" s="414">
        <v>22906</v>
      </c>
      <c r="F20" s="414">
        <v>-97</v>
      </c>
      <c r="G20" s="404">
        <f t="shared" si="0"/>
        <v>20</v>
      </c>
    </row>
    <row r="21" spans="1:7" x14ac:dyDescent="0.2">
      <c r="A21" s="404" t="s">
        <v>22</v>
      </c>
      <c r="B21" s="414">
        <v>33387</v>
      </c>
      <c r="C21" s="414">
        <v>33355</v>
      </c>
      <c r="D21" s="414">
        <v>33217</v>
      </c>
      <c r="E21" s="414">
        <v>33276</v>
      </c>
      <c r="F21" s="414">
        <v>-79</v>
      </c>
      <c r="G21" s="404">
        <f t="shared" si="0"/>
        <v>19</v>
      </c>
    </row>
    <row r="22" spans="1:7" x14ac:dyDescent="0.2">
      <c r="A22" s="404" t="s">
        <v>3</v>
      </c>
      <c r="B22" s="414">
        <v>16131</v>
      </c>
      <c r="C22" s="414">
        <v>16102</v>
      </c>
      <c r="D22" s="414">
        <v>16036</v>
      </c>
      <c r="E22" s="414">
        <v>16033</v>
      </c>
      <c r="F22" s="414">
        <v>-69</v>
      </c>
      <c r="G22" s="404">
        <f t="shared" si="0"/>
        <v>18</v>
      </c>
    </row>
    <row r="23" spans="1:7" x14ac:dyDescent="0.2">
      <c r="A23" s="404" t="s">
        <v>30</v>
      </c>
      <c r="B23" s="414">
        <v>5231</v>
      </c>
      <c r="C23" s="414">
        <v>5232</v>
      </c>
      <c r="D23" s="414">
        <v>5123</v>
      </c>
      <c r="E23" s="414">
        <v>5190</v>
      </c>
      <c r="F23" s="414">
        <v>-42</v>
      </c>
      <c r="G23" s="404">
        <f t="shared" si="0"/>
        <v>17</v>
      </c>
    </row>
    <row r="24" spans="1:7" x14ac:dyDescent="0.2">
      <c r="A24" s="404" t="s">
        <v>4</v>
      </c>
      <c r="B24" s="414">
        <v>41325</v>
      </c>
      <c r="C24" s="414">
        <v>41193</v>
      </c>
      <c r="D24" s="414">
        <v>41066</v>
      </c>
      <c r="E24" s="414">
        <v>41170</v>
      </c>
      <c r="F24" s="414">
        <v>-23</v>
      </c>
      <c r="G24" s="404">
        <f t="shared" si="0"/>
        <v>16</v>
      </c>
    </row>
    <row r="25" spans="1:7" x14ac:dyDescent="0.2">
      <c r="A25" s="404" t="s">
        <v>26</v>
      </c>
      <c r="B25" s="414">
        <v>40420</v>
      </c>
      <c r="C25" s="414">
        <v>40500</v>
      </c>
      <c r="D25" s="414">
        <v>40419</v>
      </c>
      <c r="E25" s="414">
        <v>40481</v>
      </c>
      <c r="F25" s="414">
        <v>-19</v>
      </c>
      <c r="G25" s="404">
        <f t="shared" si="0"/>
        <v>15</v>
      </c>
    </row>
    <row r="26" spans="1:7" x14ac:dyDescent="0.2">
      <c r="A26" s="404" t="s">
        <v>7</v>
      </c>
      <c r="B26" s="414">
        <v>14494</v>
      </c>
      <c r="C26" s="414">
        <v>14418</v>
      </c>
      <c r="D26" s="414">
        <v>14396</v>
      </c>
      <c r="E26" s="414">
        <v>14431</v>
      </c>
      <c r="F26" s="414">
        <v>13</v>
      </c>
      <c r="G26" s="404">
        <f t="shared" si="0"/>
        <v>14</v>
      </c>
    </row>
    <row r="27" spans="1:7" x14ac:dyDescent="0.2">
      <c r="A27" s="404" t="s">
        <v>19</v>
      </c>
      <c r="B27" s="414">
        <v>12745</v>
      </c>
      <c r="C27" s="414">
        <v>12743</v>
      </c>
      <c r="D27" s="414">
        <v>12700</v>
      </c>
      <c r="E27" s="414">
        <v>12779</v>
      </c>
      <c r="F27" s="414">
        <v>36</v>
      </c>
      <c r="G27" s="404">
        <f t="shared" si="0"/>
        <v>13</v>
      </c>
    </row>
    <row r="28" spans="1:7" x14ac:dyDescent="0.2">
      <c r="A28" s="404" t="s">
        <v>5</v>
      </c>
      <c r="B28" s="414">
        <v>12738</v>
      </c>
      <c r="C28" s="414">
        <v>12718</v>
      </c>
      <c r="D28" s="414">
        <v>12692</v>
      </c>
      <c r="E28" s="414">
        <v>12766</v>
      </c>
      <c r="F28" s="414">
        <v>48</v>
      </c>
      <c r="G28" s="404">
        <f t="shared" si="0"/>
        <v>12</v>
      </c>
    </row>
    <row r="29" spans="1:7" x14ac:dyDescent="0.2">
      <c r="A29" s="404" t="s">
        <v>17</v>
      </c>
      <c r="B29" s="414">
        <v>35996</v>
      </c>
      <c r="C29" s="414">
        <v>36095</v>
      </c>
      <c r="D29" s="414">
        <v>36127</v>
      </c>
      <c r="E29" s="414">
        <v>36185</v>
      </c>
      <c r="F29" s="414">
        <v>90</v>
      </c>
      <c r="G29" s="404">
        <f t="shared" si="0"/>
        <v>11</v>
      </c>
    </row>
    <row r="30" spans="1:7" x14ac:dyDescent="0.2">
      <c r="A30" s="404" t="s">
        <v>12</v>
      </c>
      <c r="B30" s="414">
        <v>14274</v>
      </c>
      <c r="C30" s="414">
        <v>14178</v>
      </c>
      <c r="D30" s="414">
        <v>14278</v>
      </c>
      <c r="E30" s="414">
        <v>14371</v>
      </c>
      <c r="F30" s="414">
        <v>193</v>
      </c>
      <c r="G30" s="404">
        <f t="shared" si="0"/>
        <v>10</v>
      </c>
    </row>
    <row r="31" spans="1:7" x14ac:dyDescent="0.2">
      <c r="A31" s="404" t="s">
        <v>8</v>
      </c>
      <c r="B31" s="414">
        <v>39746</v>
      </c>
      <c r="C31" s="414">
        <v>39728</v>
      </c>
      <c r="D31" s="414">
        <v>39785</v>
      </c>
      <c r="E31" s="414">
        <v>39922</v>
      </c>
      <c r="F31" s="414">
        <v>194</v>
      </c>
      <c r="G31" s="404">
        <f t="shared" si="0"/>
        <v>9</v>
      </c>
    </row>
    <row r="32" spans="1:7" x14ac:dyDescent="0.2">
      <c r="A32" s="404" t="s">
        <v>28</v>
      </c>
      <c r="B32" s="414">
        <v>10663</v>
      </c>
      <c r="C32" s="414">
        <v>10607</v>
      </c>
      <c r="D32" s="414">
        <v>10737</v>
      </c>
      <c r="E32" s="414">
        <v>10822</v>
      </c>
      <c r="F32" s="414">
        <v>215</v>
      </c>
      <c r="G32" s="404">
        <f t="shared" si="0"/>
        <v>8</v>
      </c>
    </row>
    <row r="33" spans="1:7" x14ac:dyDescent="0.2">
      <c r="A33" s="404" t="s">
        <v>11</v>
      </c>
      <c r="B33" s="414">
        <v>10502</v>
      </c>
      <c r="C33" s="414">
        <v>10523</v>
      </c>
      <c r="D33" s="414">
        <v>10723</v>
      </c>
      <c r="E33" s="414">
        <v>10739</v>
      </c>
      <c r="F33" s="414">
        <v>216</v>
      </c>
      <c r="G33" s="404">
        <f t="shared" si="0"/>
        <v>7</v>
      </c>
    </row>
    <row r="34" spans="1:7" x14ac:dyDescent="0.2">
      <c r="A34" s="404" t="s">
        <v>23</v>
      </c>
      <c r="B34" s="414">
        <v>25639</v>
      </c>
      <c r="C34" s="414">
        <v>25663</v>
      </c>
      <c r="D34" s="414">
        <v>26000</v>
      </c>
      <c r="E34" s="414">
        <v>26045</v>
      </c>
      <c r="F34" s="414">
        <v>382</v>
      </c>
      <c r="G34" s="404">
        <f t="shared" si="0"/>
        <v>6</v>
      </c>
    </row>
    <row r="35" spans="1:7" x14ac:dyDescent="0.2">
      <c r="A35" s="404" t="s">
        <v>13</v>
      </c>
      <c r="B35" s="414">
        <v>72544</v>
      </c>
      <c r="C35" s="414">
        <v>72401</v>
      </c>
      <c r="D35" s="414">
        <v>73041</v>
      </c>
      <c r="E35" s="414">
        <v>73167</v>
      </c>
      <c r="F35" s="414">
        <v>766</v>
      </c>
      <c r="G35" s="404">
        <f t="shared" si="0"/>
        <v>5</v>
      </c>
    </row>
    <row r="36" spans="1:7" x14ac:dyDescent="0.2">
      <c r="A36" s="404" t="s">
        <v>0</v>
      </c>
      <c r="B36" s="414">
        <v>97149</v>
      </c>
      <c r="C36" s="414">
        <v>97390</v>
      </c>
      <c r="D36" s="414">
        <v>98038</v>
      </c>
      <c r="E36" s="414">
        <v>98224</v>
      </c>
      <c r="F36" s="414">
        <v>834</v>
      </c>
      <c r="G36" s="404">
        <f t="shared" si="0"/>
        <v>4</v>
      </c>
    </row>
    <row r="37" spans="1:7" x14ac:dyDescent="0.2">
      <c r="A37" s="404" t="s">
        <v>9</v>
      </c>
      <c r="B37" s="414">
        <v>117496</v>
      </c>
      <c r="C37" s="414">
        <v>117463</v>
      </c>
      <c r="D37" s="414">
        <v>118439</v>
      </c>
      <c r="E37" s="414">
        <v>118395</v>
      </c>
      <c r="F37" s="414">
        <v>932</v>
      </c>
      <c r="G37" s="404">
        <f t="shared" si="0"/>
        <v>3</v>
      </c>
    </row>
    <row r="38" spans="1:7" x14ac:dyDescent="0.2">
      <c r="A38" s="404" t="s">
        <v>20</v>
      </c>
      <c r="B38" s="414">
        <v>68863</v>
      </c>
      <c r="C38" s="414">
        <v>68877</v>
      </c>
      <c r="D38" s="414">
        <v>69980</v>
      </c>
      <c r="E38" s="414">
        <v>69964</v>
      </c>
      <c r="F38" s="414">
        <v>1087</v>
      </c>
      <c r="G38" s="404">
        <f t="shared" si="0"/>
        <v>2</v>
      </c>
    </row>
    <row r="39" spans="1:7" x14ac:dyDescent="0.2">
      <c r="A39" s="404" t="s">
        <v>1</v>
      </c>
      <c r="B39" s="414">
        <v>1003046</v>
      </c>
      <c r="C39" s="414">
        <v>1001793</v>
      </c>
      <c r="D39" s="414">
        <v>1001692</v>
      </c>
      <c r="E39" s="414">
        <v>1002900</v>
      </c>
      <c r="F39" s="414">
        <v>1107</v>
      </c>
      <c r="G39" s="404">
        <f t="shared" si="0"/>
        <v>1</v>
      </c>
    </row>
  </sheetData>
  <mergeCells count="1">
    <mergeCell ref="H1:I1"/>
  </mergeCells>
  <hyperlinks>
    <hyperlink ref="H1:I1" location="Index!A1" display="Regresar al Índice" xr:uid="{A3B14FF5-4B47-47A8-B054-7BF08D0FC4BA}"/>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60E3-2710-425C-9A53-6E147AA0A1BC}">
  <sheetPr codeName="Hoja121"/>
  <dimension ref="A1:I96"/>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1470</v>
      </c>
      <c r="H1" s="400" t="s">
        <v>39</v>
      </c>
      <c r="I1" s="400"/>
    </row>
    <row r="2" spans="1:9" x14ac:dyDescent="0.2">
      <c r="A2" s="404" t="s">
        <v>438</v>
      </c>
    </row>
    <row r="5" spans="1:9" x14ac:dyDescent="0.2">
      <c r="A5" s="404" t="s">
        <v>377</v>
      </c>
      <c r="B5" s="404" t="s">
        <v>439</v>
      </c>
      <c r="C5" s="404" t="s">
        <v>53</v>
      </c>
      <c r="D5" s="404" t="s">
        <v>440</v>
      </c>
    </row>
    <row r="6" spans="1:9" x14ac:dyDescent="0.2">
      <c r="A6" s="404" t="s">
        <v>69</v>
      </c>
      <c r="B6" s="404" t="s">
        <v>173</v>
      </c>
      <c r="C6" s="413">
        <v>1.0320261140710001</v>
      </c>
      <c r="D6" s="413">
        <v>3.9265107824851699</v>
      </c>
    </row>
    <row r="7" spans="1:9" x14ac:dyDescent="0.2">
      <c r="A7" s="404" t="s">
        <v>55</v>
      </c>
      <c r="B7" s="404" t="s">
        <v>174</v>
      </c>
      <c r="C7" s="413">
        <v>2.723476736236</v>
      </c>
      <c r="D7" s="413">
        <v>3.6945727996175801</v>
      </c>
    </row>
    <row r="8" spans="1:9" x14ac:dyDescent="0.2">
      <c r="A8" s="404" t="s">
        <v>55</v>
      </c>
      <c r="B8" s="404" t="s">
        <v>175</v>
      </c>
      <c r="C8" s="413">
        <v>-4.0218901583479996</v>
      </c>
      <c r="D8" s="413">
        <v>2.6842849422807502</v>
      </c>
    </row>
    <row r="9" spans="1:9" x14ac:dyDescent="0.2">
      <c r="A9" s="404" t="s">
        <v>55</v>
      </c>
      <c r="B9" s="404" t="s">
        <v>176</v>
      </c>
      <c r="C9" s="413">
        <v>7.9427438426080004</v>
      </c>
      <c r="D9" s="413">
        <v>3.3066346898272498</v>
      </c>
    </row>
    <row r="10" spans="1:9" x14ac:dyDescent="0.2">
      <c r="A10" s="404" t="s">
        <v>55</v>
      </c>
      <c r="B10" s="404" t="s">
        <v>177</v>
      </c>
      <c r="C10" s="413">
        <v>0.95002674246399998</v>
      </c>
      <c r="D10" s="413">
        <v>2.8101510824370801</v>
      </c>
    </row>
    <row r="11" spans="1:9" x14ac:dyDescent="0.2">
      <c r="A11" s="404" t="s">
        <v>55</v>
      </c>
      <c r="B11" s="404" t="s">
        <v>178</v>
      </c>
      <c r="C11" s="413">
        <v>5.9928043574000001E-2</v>
      </c>
      <c r="D11" s="413">
        <v>2.43705282291375</v>
      </c>
    </row>
    <row r="12" spans="1:9" x14ac:dyDescent="0.2">
      <c r="A12" s="404" t="s">
        <v>55</v>
      </c>
      <c r="B12" s="404" t="s">
        <v>179</v>
      </c>
      <c r="C12" s="413">
        <v>1.8366437117379999</v>
      </c>
      <c r="D12" s="413">
        <v>1.8741216145964199</v>
      </c>
    </row>
    <row r="13" spans="1:9" x14ac:dyDescent="0.2">
      <c r="A13" s="404" t="s">
        <v>55</v>
      </c>
      <c r="B13" s="404" t="s">
        <v>180</v>
      </c>
      <c r="C13" s="413">
        <v>5.0771519136289998</v>
      </c>
      <c r="D13" s="413">
        <v>1.8967017910802499</v>
      </c>
    </row>
    <row r="14" spans="1:9" x14ac:dyDescent="0.2">
      <c r="A14" s="404" t="s">
        <v>55</v>
      </c>
      <c r="B14" s="404" t="s">
        <v>181</v>
      </c>
      <c r="C14" s="413">
        <v>3.6746253499030002</v>
      </c>
      <c r="D14" s="413">
        <v>1.99789995578792</v>
      </c>
    </row>
    <row r="15" spans="1:9" x14ac:dyDescent="0.2">
      <c r="A15" s="404" t="s">
        <v>55</v>
      </c>
      <c r="B15" s="404" t="s">
        <v>182</v>
      </c>
      <c r="C15" s="413">
        <v>8.0107340341650008</v>
      </c>
      <c r="D15" s="413">
        <v>2.4305088235044998</v>
      </c>
    </row>
    <row r="16" spans="1:9" x14ac:dyDescent="0.2">
      <c r="A16" s="404" t="s">
        <v>55</v>
      </c>
      <c r="B16" s="404" t="s">
        <v>183</v>
      </c>
      <c r="C16" s="413">
        <v>4.6256725416859998</v>
      </c>
      <c r="D16" s="413">
        <v>2.7816297246652502</v>
      </c>
    </row>
    <row r="17" spans="1:4" x14ac:dyDescent="0.2">
      <c r="A17" s="404" t="s">
        <v>55</v>
      </c>
      <c r="B17" s="404" t="s">
        <v>184</v>
      </c>
      <c r="C17" s="413">
        <v>5.1320545049669999</v>
      </c>
      <c r="D17" s="413">
        <v>3.0869327813910798</v>
      </c>
    </row>
    <row r="18" spans="1:4" x14ac:dyDescent="0.2">
      <c r="A18" s="404" t="s">
        <v>82</v>
      </c>
      <c r="B18" s="404" t="s">
        <v>173</v>
      </c>
      <c r="C18" s="413">
        <v>5.8816124831029999</v>
      </c>
      <c r="D18" s="413">
        <v>3.49106497881042</v>
      </c>
    </row>
    <row r="19" spans="1:4" x14ac:dyDescent="0.2">
      <c r="A19" s="404" t="s">
        <v>55</v>
      </c>
      <c r="B19" s="404" t="s">
        <v>174</v>
      </c>
      <c r="C19" s="413">
        <v>3.4971850364999999</v>
      </c>
      <c r="D19" s="413">
        <v>3.55554067049908</v>
      </c>
    </row>
    <row r="20" spans="1:4" x14ac:dyDescent="0.2">
      <c r="A20" s="404" t="s">
        <v>55</v>
      </c>
      <c r="B20" s="404" t="s">
        <v>175</v>
      </c>
      <c r="C20" s="413">
        <v>12.295644839551001</v>
      </c>
      <c r="D20" s="413">
        <v>4.9153352536573296</v>
      </c>
    </row>
    <row r="21" spans="1:4" x14ac:dyDescent="0.2">
      <c r="A21" s="404" t="s">
        <v>55</v>
      </c>
      <c r="B21" s="404" t="s">
        <v>176</v>
      </c>
      <c r="C21" s="413">
        <v>6.8383674961620002</v>
      </c>
      <c r="D21" s="413">
        <v>4.8233038914534996</v>
      </c>
    </row>
    <row r="22" spans="1:4" x14ac:dyDescent="0.2">
      <c r="A22" s="404" t="s">
        <v>55</v>
      </c>
      <c r="B22" s="404" t="s">
        <v>177</v>
      </c>
      <c r="C22" s="413">
        <v>13.354112004127</v>
      </c>
      <c r="D22" s="413">
        <v>5.8569776632587498</v>
      </c>
    </row>
    <row r="23" spans="1:4" x14ac:dyDescent="0.2">
      <c r="A23" s="404" t="s">
        <v>55</v>
      </c>
      <c r="B23" s="404" t="s">
        <v>178</v>
      </c>
      <c r="C23" s="413">
        <v>12.409077309042001</v>
      </c>
      <c r="D23" s="413">
        <v>6.8860734353810802</v>
      </c>
    </row>
    <row r="24" spans="1:4" x14ac:dyDescent="0.2">
      <c r="A24" s="404" t="s">
        <v>55</v>
      </c>
      <c r="B24" s="404" t="s">
        <v>179</v>
      </c>
      <c r="C24" s="413">
        <v>7.4096678147650001</v>
      </c>
      <c r="D24" s="413">
        <v>7.3504921106333301</v>
      </c>
    </row>
    <row r="25" spans="1:4" x14ac:dyDescent="0.2">
      <c r="A25" s="404" t="s">
        <v>55</v>
      </c>
      <c r="B25" s="404" t="s">
        <v>180</v>
      </c>
      <c r="C25" s="413">
        <v>4.5749955652000001</v>
      </c>
      <c r="D25" s="413">
        <v>7.30864574826425</v>
      </c>
    </row>
    <row r="26" spans="1:4" x14ac:dyDescent="0.2">
      <c r="A26" s="404" t="s">
        <v>55</v>
      </c>
      <c r="B26" s="404" t="s">
        <v>181</v>
      </c>
      <c r="C26" s="413">
        <v>9.2770379950449993</v>
      </c>
      <c r="D26" s="413">
        <v>7.7755134686927496</v>
      </c>
    </row>
    <row r="27" spans="1:4" x14ac:dyDescent="0.2">
      <c r="A27" s="404" t="s">
        <v>55</v>
      </c>
      <c r="B27" s="404" t="s">
        <v>182</v>
      </c>
      <c r="C27" s="413">
        <v>6.379148046499</v>
      </c>
      <c r="D27" s="413">
        <v>7.6395479697205797</v>
      </c>
    </row>
    <row r="28" spans="1:4" x14ac:dyDescent="0.2">
      <c r="A28" s="404" t="s">
        <v>55</v>
      </c>
      <c r="B28" s="404" t="s">
        <v>183</v>
      </c>
      <c r="C28" s="413">
        <v>6.9450380704589998</v>
      </c>
      <c r="D28" s="413">
        <v>7.83282843045167</v>
      </c>
    </row>
    <row r="29" spans="1:4" x14ac:dyDescent="0.2">
      <c r="A29" s="404" t="s">
        <v>55</v>
      </c>
      <c r="B29" s="404" t="s">
        <v>184</v>
      </c>
      <c r="C29" s="413">
        <v>10.879351107490001</v>
      </c>
      <c r="D29" s="413">
        <v>8.3117698139952498</v>
      </c>
    </row>
    <row r="30" spans="1:4" x14ac:dyDescent="0.2">
      <c r="A30" s="404" t="s">
        <v>83</v>
      </c>
      <c r="B30" s="404" t="s">
        <v>173</v>
      </c>
      <c r="C30" s="413">
        <v>10.511925890560001</v>
      </c>
      <c r="D30" s="413">
        <v>8.6976292646166709</v>
      </c>
    </row>
    <row r="31" spans="1:4" x14ac:dyDescent="0.2">
      <c r="A31" s="404" t="s">
        <v>55</v>
      </c>
      <c r="B31" s="404" t="s">
        <v>174</v>
      </c>
      <c r="C31" s="413">
        <v>6.821661741752</v>
      </c>
      <c r="D31" s="413">
        <v>8.9746689900543295</v>
      </c>
    </row>
    <row r="32" spans="1:4" x14ac:dyDescent="0.2">
      <c r="A32" s="404" t="s">
        <v>55</v>
      </c>
      <c r="B32" s="404" t="s">
        <v>175</v>
      </c>
      <c r="C32" s="413">
        <v>2.289303368403</v>
      </c>
      <c r="D32" s="413">
        <v>8.1408072007920005</v>
      </c>
    </row>
    <row r="33" spans="1:4" x14ac:dyDescent="0.2">
      <c r="A33" s="404" t="s">
        <v>55</v>
      </c>
      <c r="B33" s="404" t="s">
        <v>176</v>
      </c>
      <c r="C33" s="413">
        <v>2.2010498885829999</v>
      </c>
      <c r="D33" s="413">
        <v>7.7543640668270797</v>
      </c>
    </row>
    <row r="34" spans="1:4" x14ac:dyDescent="0.2">
      <c r="A34" s="404" t="s">
        <v>55</v>
      </c>
      <c r="B34" s="404" t="s">
        <v>177</v>
      </c>
      <c r="C34" s="413">
        <v>1.076685133294</v>
      </c>
      <c r="D34" s="413">
        <v>6.7312451609243302</v>
      </c>
    </row>
    <row r="35" spans="1:4" x14ac:dyDescent="0.2">
      <c r="A35" s="404" t="s">
        <v>55</v>
      </c>
      <c r="B35" s="404" t="s">
        <v>178</v>
      </c>
      <c r="C35" s="413">
        <v>4.4836719409050003</v>
      </c>
      <c r="D35" s="413">
        <v>6.0707947135795797</v>
      </c>
    </row>
    <row r="36" spans="1:4" x14ac:dyDescent="0.2">
      <c r="A36" s="404" t="s">
        <v>55</v>
      </c>
      <c r="B36" s="404" t="s">
        <v>179</v>
      </c>
      <c r="C36" s="413">
        <v>9.3521235590330001</v>
      </c>
      <c r="D36" s="413">
        <v>6.2326660256019197</v>
      </c>
    </row>
    <row r="37" spans="1:4" x14ac:dyDescent="0.2">
      <c r="A37" s="404" t="s">
        <v>55</v>
      </c>
      <c r="B37" s="404" t="s">
        <v>180</v>
      </c>
      <c r="C37" s="413">
        <v>8.4389486205219999</v>
      </c>
      <c r="D37" s="413">
        <v>6.5546621135454197</v>
      </c>
    </row>
    <row r="38" spans="1:4" x14ac:dyDescent="0.2">
      <c r="A38" s="404" t="s">
        <v>55</v>
      </c>
      <c r="B38" s="404" t="s">
        <v>181</v>
      </c>
      <c r="C38" s="413">
        <v>15.372518518481</v>
      </c>
      <c r="D38" s="413">
        <v>7.06261882383175</v>
      </c>
    </row>
    <row r="39" spans="1:4" x14ac:dyDescent="0.2">
      <c r="A39" s="404" t="s">
        <v>55</v>
      </c>
      <c r="B39" s="404" t="s">
        <v>182</v>
      </c>
      <c r="C39" s="413">
        <v>1.5733215258440001</v>
      </c>
      <c r="D39" s="413">
        <v>6.6621332804438298</v>
      </c>
    </row>
    <row r="40" spans="1:4" x14ac:dyDescent="0.2">
      <c r="A40" s="404" t="s">
        <v>55</v>
      </c>
      <c r="B40" s="404" t="s">
        <v>183</v>
      </c>
      <c r="C40" s="413">
        <v>2.5300235594929998</v>
      </c>
      <c r="D40" s="413">
        <v>6.2942154045300001</v>
      </c>
    </row>
    <row r="41" spans="1:4" x14ac:dyDescent="0.2">
      <c r="A41" s="404" t="s">
        <v>55</v>
      </c>
      <c r="B41" s="404" t="s">
        <v>184</v>
      </c>
      <c r="C41" s="413">
        <v>4.1497697399710001</v>
      </c>
      <c r="D41" s="413">
        <v>5.7334169572367504</v>
      </c>
    </row>
    <row r="42" spans="1:4" x14ac:dyDescent="0.2">
      <c r="A42" s="404" t="s">
        <v>84</v>
      </c>
      <c r="B42" s="404" t="s">
        <v>173</v>
      </c>
      <c r="C42" s="413">
        <v>3.0425857673849999</v>
      </c>
      <c r="D42" s="413">
        <v>5.1109719469721702</v>
      </c>
    </row>
    <row r="43" spans="1:4" x14ac:dyDescent="0.2">
      <c r="A43" s="404" t="s">
        <v>55</v>
      </c>
      <c r="B43" s="404" t="s">
        <v>174</v>
      </c>
      <c r="C43" s="413">
        <v>6.1101867152510003</v>
      </c>
      <c r="D43" s="413">
        <v>5.0516823614304203</v>
      </c>
    </row>
    <row r="44" spans="1:4" x14ac:dyDescent="0.2">
      <c r="A44" s="404" t="s">
        <v>55</v>
      </c>
      <c r="B44" s="404" t="s">
        <v>175</v>
      </c>
      <c r="C44" s="413">
        <v>3.423654641308</v>
      </c>
      <c r="D44" s="413">
        <v>5.1462116341725004</v>
      </c>
    </row>
    <row r="45" spans="1:4" x14ac:dyDescent="0.2">
      <c r="A45" s="404" t="s">
        <v>55</v>
      </c>
      <c r="B45" s="404" t="s">
        <v>176</v>
      </c>
      <c r="C45" s="413">
        <v>6.7129483853330001</v>
      </c>
      <c r="D45" s="413">
        <v>5.5222031755683298</v>
      </c>
    </row>
    <row r="46" spans="1:4" x14ac:dyDescent="0.2">
      <c r="A46" s="404" t="s">
        <v>55</v>
      </c>
      <c r="B46" s="404" t="s">
        <v>177</v>
      </c>
      <c r="C46" s="413">
        <v>2.5366213624410001</v>
      </c>
      <c r="D46" s="413">
        <v>5.6438645279972501</v>
      </c>
    </row>
    <row r="47" spans="1:4" x14ac:dyDescent="0.2">
      <c r="A47" s="404" t="s">
        <v>55</v>
      </c>
      <c r="B47" s="404" t="s">
        <v>178</v>
      </c>
      <c r="C47" s="413">
        <v>2.139164990502</v>
      </c>
      <c r="D47" s="413">
        <v>5.4484889487970003</v>
      </c>
    </row>
    <row r="48" spans="1:4" x14ac:dyDescent="0.2">
      <c r="A48" s="404" t="s">
        <v>55</v>
      </c>
      <c r="B48" s="404" t="s">
        <v>179</v>
      </c>
      <c r="C48" s="413">
        <v>-5.790848298847</v>
      </c>
      <c r="D48" s="413">
        <v>4.1865746273070004</v>
      </c>
    </row>
    <row r="49" spans="1:4" x14ac:dyDescent="0.2">
      <c r="A49" s="404" t="s">
        <v>55</v>
      </c>
      <c r="B49" s="404" t="s">
        <v>180</v>
      </c>
      <c r="C49" s="413">
        <v>-2.1347351787459998</v>
      </c>
      <c r="D49" s="413">
        <v>3.30543431070133</v>
      </c>
    </row>
    <row r="50" spans="1:4" x14ac:dyDescent="0.2">
      <c r="A50" s="404" t="s">
        <v>55</v>
      </c>
      <c r="B50" s="404" t="s">
        <v>181</v>
      </c>
      <c r="C50" s="413">
        <v>-7.4956250849110004</v>
      </c>
      <c r="D50" s="413">
        <v>1.3997556770853301</v>
      </c>
    </row>
    <row r="51" spans="1:4" x14ac:dyDescent="0.2">
      <c r="A51" s="404" t="s">
        <v>55</v>
      </c>
      <c r="B51" s="404" t="s">
        <v>182</v>
      </c>
      <c r="C51" s="413">
        <v>-2.9660104016309998</v>
      </c>
      <c r="D51" s="413">
        <v>1.02147801646242</v>
      </c>
    </row>
    <row r="52" spans="1:4" x14ac:dyDescent="0.2">
      <c r="A52" s="404" t="s">
        <v>55</v>
      </c>
      <c r="B52" s="404" t="s">
        <v>183</v>
      </c>
      <c r="C52" s="413">
        <v>1.0896067397810001</v>
      </c>
      <c r="D52" s="413">
        <v>0.90144328148641695</v>
      </c>
    </row>
    <row r="53" spans="1:4" x14ac:dyDescent="0.2">
      <c r="A53" s="404" t="s">
        <v>55</v>
      </c>
      <c r="B53" s="404" t="s">
        <v>184</v>
      </c>
      <c r="C53" s="413">
        <v>-1.8752672764980001</v>
      </c>
      <c r="D53" s="413">
        <v>0.39935686344733301</v>
      </c>
    </row>
    <row r="54" spans="1:4" x14ac:dyDescent="0.2">
      <c r="A54" s="404" t="s">
        <v>85</v>
      </c>
      <c r="B54" s="404" t="s">
        <v>173</v>
      </c>
      <c r="C54" s="413">
        <v>-0.866313662368</v>
      </c>
      <c r="D54" s="413">
        <v>7.3615244301249994E-2</v>
      </c>
    </row>
    <row r="55" spans="1:4" x14ac:dyDescent="0.2">
      <c r="A55" s="404" t="s">
        <v>55</v>
      </c>
      <c r="B55" s="404" t="s">
        <v>174</v>
      </c>
      <c r="C55" s="413">
        <v>0.468765711232</v>
      </c>
      <c r="D55" s="413">
        <v>-0.39650317270033297</v>
      </c>
    </row>
    <row r="56" spans="1:4" x14ac:dyDescent="0.2">
      <c r="A56" s="404" t="s">
        <v>55</v>
      </c>
      <c r="B56" s="404" t="s">
        <v>175</v>
      </c>
      <c r="C56" s="413">
        <v>7.2803455529359997</v>
      </c>
      <c r="D56" s="413">
        <v>-7.5112263398000007E-2</v>
      </c>
    </row>
    <row r="57" spans="1:4" x14ac:dyDescent="0.2">
      <c r="A57" s="404" t="s">
        <v>55</v>
      </c>
      <c r="B57" s="404" t="s">
        <v>176</v>
      </c>
      <c r="C57" s="413">
        <v>-4.9507208707819998</v>
      </c>
      <c r="D57" s="413">
        <v>-1.0470847014075799</v>
      </c>
    </row>
    <row r="58" spans="1:4" x14ac:dyDescent="0.2">
      <c r="A58" s="404" t="s">
        <v>55</v>
      </c>
      <c r="B58" s="404" t="s">
        <v>177</v>
      </c>
      <c r="C58" s="413">
        <v>1.412987376589</v>
      </c>
      <c r="D58" s="413">
        <v>-1.14072086689525</v>
      </c>
    </row>
    <row r="59" spans="1:4" x14ac:dyDescent="0.2">
      <c r="A59" s="404" t="s">
        <v>55</v>
      </c>
      <c r="B59" s="404" t="s">
        <v>178</v>
      </c>
      <c r="C59" s="413">
        <v>3.5797863923089999</v>
      </c>
      <c r="D59" s="413">
        <v>-1.0206690834113299</v>
      </c>
    </row>
    <row r="60" spans="1:4" x14ac:dyDescent="0.2">
      <c r="A60" s="404" t="s">
        <v>55</v>
      </c>
      <c r="B60" s="404" t="s">
        <v>179</v>
      </c>
      <c r="C60" s="413">
        <v>2.1686654519589998</v>
      </c>
      <c r="D60" s="413">
        <v>-0.35737627084416701</v>
      </c>
    </row>
    <row r="61" spans="1:4" x14ac:dyDescent="0.2">
      <c r="A61" s="404" t="s">
        <v>55</v>
      </c>
      <c r="B61" s="404" t="s">
        <v>180</v>
      </c>
      <c r="C61" s="413">
        <v>2.9697854657049998</v>
      </c>
      <c r="D61" s="413">
        <v>6.8000449526749898E-2</v>
      </c>
    </row>
    <row r="62" spans="1:4" x14ac:dyDescent="0.2">
      <c r="A62" s="404" t="s">
        <v>55</v>
      </c>
      <c r="B62" s="404" t="s">
        <v>181</v>
      </c>
      <c r="C62" s="413">
        <v>3.125859218784</v>
      </c>
      <c r="D62" s="413">
        <v>0.95312414150133296</v>
      </c>
    </row>
    <row r="63" spans="1:4" x14ac:dyDescent="0.2">
      <c r="A63" s="404" t="s">
        <v>55</v>
      </c>
      <c r="B63" s="404" t="s">
        <v>182</v>
      </c>
      <c r="C63" s="413">
        <v>1.1864029164609999</v>
      </c>
      <c r="D63" s="413">
        <v>1.2991585846756699</v>
      </c>
    </row>
    <row r="64" spans="1:4" x14ac:dyDescent="0.2">
      <c r="A64" s="404" t="s">
        <v>55</v>
      </c>
      <c r="B64" s="404" t="s">
        <v>183</v>
      </c>
      <c r="C64" s="413">
        <v>0.49484905389</v>
      </c>
      <c r="D64" s="413">
        <v>1.2495954441847501</v>
      </c>
    </row>
    <row r="65" spans="1:4" x14ac:dyDescent="0.2">
      <c r="A65" s="404" t="s">
        <v>55</v>
      </c>
      <c r="B65" s="404" t="s">
        <v>184</v>
      </c>
      <c r="C65" s="413">
        <v>4.6732440976770002</v>
      </c>
      <c r="D65" s="413">
        <v>1.7953047253659999</v>
      </c>
    </row>
    <row r="66" spans="1:4" x14ac:dyDescent="0.2">
      <c r="A66" s="404" t="s">
        <v>86</v>
      </c>
      <c r="B66" s="404" t="s">
        <v>173</v>
      </c>
      <c r="C66" s="413">
        <v>4.6955024748199996</v>
      </c>
      <c r="D66" s="413">
        <v>2.2587894034649998</v>
      </c>
    </row>
    <row r="67" spans="1:4" x14ac:dyDescent="0.2">
      <c r="A67" s="404" t="s">
        <v>55</v>
      </c>
      <c r="B67" s="404" t="s">
        <v>174</v>
      </c>
      <c r="C67" s="413">
        <v>1.7583301586310001</v>
      </c>
      <c r="D67" s="413">
        <v>2.36625310741492</v>
      </c>
    </row>
    <row r="68" spans="1:4" x14ac:dyDescent="0.2">
      <c r="A68" s="404" t="s">
        <v>55</v>
      </c>
      <c r="B68" s="404" t="s">
        <v>175</v>
      </c>
      <c r="C68" s="413">
        <v>-2.574021072132</v>
      </c>
      <c r="D68" s="413">
        <v>1.54505588865925</v>
      </c>
    </row>
    <row r="69" spans="1:4" x14ac:dyDescent="0.2">
      <c r="A69" s="404" t="s">
        <v>55</v>
      </c>
      <c r="B69" s="404" t="s">
        <v>176</v>
      </c>
      <c r="C69" s="413">
        <v>5.714736118387</v>
      </c>
      <c r="D69" s="413">
        <v>2.4338439710899999</v>
      </c>
    </row>
    <row r="70" spans="1:4" x14ac:dyDescent="0.2">
      <c r="A70" s="404" t="s">
        <v>55</v>
      </c>
      <c r="B70" s="404" t="s">
        <v>177</v>
      </c>
      <c r="C70" s="413">
        <v>0.76847481583099997</v>
      </c>
      <c r="D70" s="413">
        <v>2.3801345910268301</v>
      </c>
    </row>
    <row r="71" spans="1:4" x14ac:dyDescent="0.2">
      <c r="A71" s="404" t="s">
        <v>55</v>
      </c>
      <c r="B71" s="404" t="s">
        <v>178</v>
      </c>
      <c r="C71" s="413">
        <v>-2.3939456354190001</v>
      </c>
      <c r="D71" s="413">
        <v>1.88232358871617</v>
      </c>
    </row>
    <row r="72" spans="1:4" x14ac:dyDescent="0.2">
      <c r="A72" s="404" t="s">
        <v>55</v>
      </c>
      <c r="B72" s="404" t="s">
        <v>179</v>
      </c>
      <c r="C72" s="413">
        <v>2.7801703161629998</v>
      </c>
      <c r="D72" s="413">
        <v>1.9332823273998301</v>
      </c>
    </row>
    <row r="73" spans="1:4" x14ac:dyDescent="0.2">
      <c r="A73" s="404" t="s">
        <v>55</v>
      </c>
      <c r="B73" s="404" t="s">
        <v>180</v>
      </c>
      <c r="C73" s="413">
        <v>2.1900080197679999</v>
      </c>
      <c r="D73" s="413">
        <v>1.8683008735717499</v>
      </c>
    </row>
    <row r="74" spans="1:4" x14ac:dyDescent="0.2">
      <c r="A74" s="404" t="s">
        <v>55</v>
      </c>
      <c r="B74" s="404" t="s">
        <v>181</v>
      </c>
      <c r="C74" s="413">
        <v>-2.951513449648</v>
      </c>
      <c r="D74" s="413">
        <v>1.3618531512024199</v>
      </c>
    </row>
    <row r="75" spans="1:4" x14ac:dyDescent="0.2">
      <c r="A75" s="404" t="s">
        <v>55</v>
      </c>
      <c r="B75" s="404" t="s">
        <v>182</v>
      </c>
      <c r="C75" s="413">
        <v>3.6965071578069999</v>
      </c>
      <c r="D75" s="413">
        <v>1.57102850464792</v>
      </c>
    </row>
    <row r="76" spans="1:4" x14ac:dyDescent="0.2">
      <c r="A76" s="404" t="s">
        <v>55</v>
      </c>
      <c r="B76" s="404" t="s">
        <v>183</v>
      </c>
      <c r="C76" s="413">
        <v>-2.6205820905800001</v>
      </c>
      <c r="D76" s="413">
        <v>1.31140924260875</v>
      </c>
    </row>
    <row r="77" spans="1:4" x14ac:dyDescent="0.2">
      <c r="A77" s="404" t="s">
        <v>55</v>
      </c>
      <c r="B77" s="404" t="s">
        <v>184</v>
      </c>
      <c r="C77" s="413">
        <v>-6.2048747447629999</v>
      </c>
      <c r="D77" s="413">
        <v>0.40489933907208298</v>
      </c>
    </row>
    <row r="78" spans="1:4" x14ac:dyDescent="0.2">
      <c r="A78" s="404" t="s">
        <v>87</v>
      </c>
      <c r="B78" s="404" t="s">
        <v>173</v>
      </c>
      <c r="C78" s="413">
        <v>-3.5654498995849999</v>
      </c>
      <c r="D78" s="413">
        <v>-0.283513358795</v>
      </c>
    </row>
    <row r="79" spans="1:4" x14ac:dyDescent="0.2">
      <c r="A79" s="404" t="s">
        <v>55</v>
      </c>
      <c r="B79" s="404" t="s">
        <v>174</v>
      </c>
      <c r="C79" s="413">
        <v>-1.5573775164129999</v>
      </c>
      <c r="D79" s="413">
        <v>-0.55982233171533302</v>
      </c>
    </row>
    <row r="80" spans="1:4" x14ac:dyDescent="0.2">
      <c r="A80" s="404" t="s">
        <v>55</v>
      </c>
      <c r="B80" s="404" t="s">
        <v>175</v>
      </c>
      <c r="C80" s="413">
        <v>1.7540258480140001</v>
      </c>
      <c r="D80" s="413">
        <v>-0.19915175503650001</v>
      </c>
    </row>
    <row r="81" spans="1:4" x14ac:dyDescent="0.2">
      <c r="A81" s="404" t="s">
        <v>55</v>
      </c>
      <c r="B81" s="404" t="s">
        <v>176</v>
      </c>
      <c r="C81" s="413">
        <v>0.57943450899100002</v>
      </c>
      <c r="D81" s="413">
        <v>-0.62709355581949999</v>
      </c>
    </row>
    <row r="82" spans="1:4" x14ac:dyDescent="0.2">
      <c r="A82" s="404" t="s">
        <v>55</v>
      </c>
      <c r="B82" s="404" t="s">
        <v>177</v>
      </c>
      <c r="C82" s="413">
        <v>0.30934075404900002</v>
      </c>
      <c r="D82" s="413">
        <v>-0.66535472763466696</v>
      </c>
    </row>
    <row r="83" spans="1:4" x14ac:dyDescent="0.2">
      <c r="A83" s="404" t="s">
        <v>55</v>
      </c>
      <c r="B83" s="404" t="s">
        <v>178</v>
      </c>
      <c r="C83" s="413">
        <v>-0.688378417834</v>
      </c>
      <c r="D83" s="413">
        <v>-0.52322412616924996</v>
      </c>
    </row>
    <row r="84" spans="1:4" x14ac:dyDescent="0.2">
      <c r="A84" s="404" t="s">
        <v>55</v>
      </c>
      <c r="B84" s="404" t="s">
        <v>179</v>
      </c>
      <c r="C84" s="413">
        <v>0.32211090194399999</v>
      </c>
      <c r="D84" s="413">
        <v>-0.72806241068749999</v>
      </c>
    </row>
    <row r="85" spans="1:4" x14ac:dyDescent="0.2">
      <c r="A85" s="404" t="s">
        <v>55</v>
      </c>
      <c r="B85" s="404" t="s">
        <v>180</v>
      </c>
      <c r="C85" s="413">
        <v>-5.0801768325000003E-2</v>
      </c>
      <c r="D85" s="413">
        <v>-0.91479655969524998</v>
      </c>
    </row>
    <row r="86" spans="1:4" x14ac:dyDescent="0.2">
      <c r="A86" s="404" t="s">
        <v>55</v>
      </c>
      <c r="B86" s="404" t="s">
        <v>181</v>
      </c>
      <c r="C86" s="413">
        <v>-2.8546178485999999E-2</v>
      </c>
      <c r="D86" s="413">
        <v>-0.67121595376508303</v>
      </c>
    </row>
    <row r="87" spans="1:4" x14ac:dyDescent="0.2">
      <c r="A87" s="404" t="s">
        <v>55</v>
      </c>
      <c r="B87" s="404" t="s">
        <v>182</v>
      </c>
      <c r="C87" s="413">
        <v>-1.950936997588</v>
      </c>
      <c r="D87" s="413">
        <v>-1.1418363000480001</v>
      </c>
    </row>
    <row r="88" spans="1:4" x14ac:dyDescent="0.2">
      <c r="A88" s="404" t="s">
        <v>55</v>
      </c>
      <c r="B88" s="404" t="s">
        <v>183</v>
      </c>
      <c r="C88" s="413">
        <v>1.2659188975010001</v>
      </c>
      <c r="D88" s="413">
        <v>-0.81796121770791697</v>
      </c>
    </row>
    <row r="89" spans="1:4" x14ac:dyDescent="0.2">
      <c r="A89" s="404" t="s">
        <v>55</v>
      </c>
      <c r="B89" s="404" t="s">
        <v>184</v>
      </c>
      <c r="C89" s="413">
        <v>0.53536727597900002</v>
      </c>
      <c r="D89" s="413">
        <v>-0.25627438264608299</v>
      </c>
    </row>
    <row r="90" spans="1:4" x14ac:dyDescent="0.2">
      <c r="A90" s="404" t="s">
        <v>88</v>
      </c>
      <c r="B90" s="404" t="s">
        <v>173</v>
      </c>
      <c r="C90" s="413">
        <v>-2.8809446726669998</v>
      </c>
      <c r="D90" s="413">
        <v>-0.19923228040291699</v>
      </c>
    </row>
    <row r="91" spans="1:4" x14ac:dyDescent="0.2">
      <c r="A91" s="404" t="s">
        <v>55</v>
      </c>
      <c r="B91" s="404" t="s">
        <v>174</v>
      </c>
      <c r="C91" s="413">
        <v>-3.6427896381939999</v>
      </c>
      <c r="D91" s="413">
        <v>-0.373016623884667</v>
      </c>
    </row>
    <row r="92" spans="1:4" x14ac:dyDescent="0.2">
      <c r="A92" s="404" t="s">
        <v>55</v>
      </c>
      <c r="B92" s="404" t="s">
        <v>175</v>
      </c>
      <c r="C92" s="413">
        <v>-5.0791894329279996</v>
      </c>
      <c r="D92" s="413">
        <v>-0.94245123062983305</v>
      </c>
    </row>
    <row r="93" spans="1:4" x14ac:dyDescent="0.2">
      <c r="A93" s="404" t="s">
        <v>55</v>
      </c>
      <c r="B93" s="404" t="s">
        <v>176</v>
      </c>
      <c r="C93" s="413">
        <v>-25.251710248510001</v>
      </c>
      <c r="D93" s="413">
        <v>-3.0950466270882502</v>
      </c>
    </row>
    <row r="94" spans="1:4" x14ac:dyDescent="0.2">
      <c r="A94" s="404" t="s">
        <v>55</v>
      </c>
      <c r="B94" s="404" t="s">
        <v>177</v>
      </c>
      <c r="C94" s="413">
        <v>-22.403274150520001</v>
      </c>
      <c r="D94" s="413">
        <v>-4.9877645358023299</v>
      </c>
    </row>
    <row r="95" spans="1:4" x14ac:dyDescent="0.2">
      <c r="A95" s="404" t="s">
        <v>55</v>
      </c>
      <c r="B95" s="404" t="s">
        <v>178</v>
      </c>
      <c r="C95" s="413">
        <v>-10.033030109815</v>
      </c>
      <c r="D95" s="413">
        <v>-5.7664855101340802</v>
      </c>
    </row>
    <row r="96" spans="1:4" x14ac:dyDescent="0.2">
      <c r="A96" s="404" t="s">
        <v>55</v>
      </c>
      <c r="B96" s="404" t="s">
        <v>179</v>
      </c>
      <c r="C96" s="413">
        <v>-5.0685318904230003</v>
      </c>
      <c r="D96" s="413">
        <v>-6.2157057428313296</v>
      </c>
    </row>
  </sheetData>
  <mergeCells count="1">
    <mergeCell ref="H1:I1"/>
  </mergeCells>
  <hyperlinks>
    <hyperlink ref="H1:I1" location="Index!A1" display="Regresar al Índice" xr:uid="{5EDA80D2-FF10-4BFB-8EA6-9D12CF0E1421}"/>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38767-3927-4C02-90CC-81CCDA1006CE}">
  <sheetPr codeName="Hoja122"/>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1471</v>
      </c>
      <c r="H1" s="400" t="s">
        <v>39</v>
      </c>
      <c r="I1" s="400"/>
    </row>
    <row r="2" spans="1:9" x14ac:dyDescent="0.2">
      <c r="A2" s="404" t="s">
        <v>438</v>
      </c>
    </row>
    <row r="5" spans="1:9" x14ac:dyDescent="0.2">
      <c r="A5" s="404" t="s">
        <v>2</v>
      </c>
      <c r="B5" s="404" t="s">
        <v>53</v>
      </c>
    </row>
    <row r="6" spans="1:9" x14ac:dyDescent="0.2">
      <c r="A6" s="404" t="s">
        <v>24</v>
      </c>
      <c r="B6" s="413">
        <v>-33.586044508314998</v>
      </c>
    </row>
    <row r="7" spans="1:9" x14ac:dyDescent="0.2">
      <c r="A7" s="404" t="s">
        <v>5</v>
      </c>
      <c r="B7" s="413">
        <v>-28.774047630757</v>
      </c>
    </row>
    <row r="8" spans="1:9" x14ac:dyDescent="0.2">
      <c r="A8" s="404" t="s">
        <v>30</v>
      </c>
      <c r="B8" s="413">
        <v>-23.675268124786001</v>
      </c>
    </row>
    <row r="9" spans="1:9" x14ac:dyDescent="0.2">
      <c r="A9" s="404" t="s">
        <v>13</v>
      </c>
      <c r="B9" s="413">
        <v>-23.396325846023</v>
      </c>
    </row>
    <row r="10" spans="1:9" x14ac:dyDescent="0.2">
      <c r="A10" s="404" t="s">
        <v>9</v>
      </c>
      <c r="B10" s="413">
        <v>-20.417421711951</v>
      </c>
    </row>
    <row r="11" spans="1:9" x14ac:dyDescent="0.2">
      <c r="A11" s="404" t="s">
        <v>11</v>
      </c>
      <c r="B11" s="413">
        <v>-19.704330777043001</v>
      </c>
    </row>
    <row r="12" spans="1:9" x14ac:dyDescent="0.2">
      <c r="A12" s="404" t="s">
        <v>29</v>
      </c>
      <c r="B12" s="413">
        <v>-19.136329805252</v>
      </c>
    </row>
    <row r="13" spans="1:9" x14ac:dyDescent="0.2">
      <c r="A13" s="404" t="s">
        <v>18</v>
      </c>
      <c r="B13" s="413">
        <v>-18.147329903604</v>
      </c>
    </row>
    <row r="14" spans="1:9" x14ac:dyDescent="0.2">
      <c r="A14" s="404" t="s">
        <v>12</v>
      </c>
      <c r="B14" s="413">
        <v>-17.814954893570999</v>
      </c>
    </row>
    <row r="15" spans="1:9" x14ac:dyDescent="0.2">
      <c r="A15" s="404" t="s">
        <v>16</v>
      </c>
      <c r="B15" s="413">
        <v>-17.457760490853001</v>
      </c>
    </row>
    <row r="16" spans="1:9" x14ac:dyDescent="0.2">
      <c r="A16" s="404" t="s">
        <v>21</v>
      </c>
      <c r="B16" s="413">
        <v>-17.180890788692999</v>
      </c>
    </row>
    <row r="17" spans="1:2" x14ac:dyDescent="0.2">
      <c r="A17" s="404" t="s">
        <v>32</v>
      </c>
      <c r="B17" s="413">
        <v>-17.160962637122001</v>
      </c>
    </row>
    <row r="18" spans="1:2" x14ac:dyDescent="0.2">
      <c r="A18" s="404" t="s">
        <v>33</v>
      </c>
      <c r="B18" s="413">
        <v>-16.693928546517999</v>
      </c>
    </row>
    <row r="19" spans="1:2" x14ac:dyDescent="0.2">
      <c r="A19" s="404" t="s">
        <v>31</v>
      </c>
      <c r="B19" s="413">
        <v>-16.596209605098</v>
      </c>
    </row>
    <row r="20" spans="1:2" x14ac:dyDescent="0.2">
      <c r="A20" s="404" t="s">
        <v>10</v>
      </c>
      <c r="B20" s="413">
        <v>-16.251292998274</v>
      </c>
    </row>
    <row r="21" spans="1:2" x14ac:dyDescent="0.2">
      <c r="A21" s="404" t="s">
        <v>22</v>
      </c>
      <c r="B21" s="413">
        <v>-13.302257115635999</v>
      </c>
    </row>
    <row r="22" spans="1:2" x14ac:dyDescent="0.2">
      <c r="A22" s="404" t="s">
        <v>20</v>
      </c>
      <c r="B22" s="413">
        <v>-13.280190155302</v>
      </c>
    </row>
    <row r="23" spans="1:2" x14ac:dyDescent="0.2">
      <c r="A23" s="404" t="s">
        <v>15</v>
      </c>
      <c r="B23" s="413">
        <v>-12.99714744509</v>
      </c>
    </row>
    <row r="24" spans="1:2" x14ac:dyDescent="0.2">
      <c r="A24" s="404" t="s">
        <v>6</v>
      </c>
      <c r="B24" s="413">
        <v>-12.345768368174999</v>
      </c>
    </row>
    <row r="25" spans="1:2" x14ac:dyDescent="0.2">
      <c r="A25" s="404" t="s">
        <v>23</v>
      </c>
      <c r="B25" s="413">
        <v>-11.818344127810001</v>
      </c>
    </row>
    <row r="26" spans="1:2" x14ac:dyDescent="0.2">
      <c r="A26" s="404" t="s">
        <v>1</v>
      </c>
      <c r="B26" s="413">
        <v>-11.36569266699</v>
      </c>
    </row>
    <row r="27" spans="1:2" x14ac:dyDescent="0.2">
      <c r="A27" s="404" t="s">
        <v>19</v>
      </c>
      <c r="B27" s="413">
        <v>-10.251802401912</v>
      </c>
    </row>
    <row r="28" spans="1:2" x14ac:dyDescent="0.2">
      <c r="A28" s="404" t="s">
        <v>26</v>
      </c>
      <c r="B28" s="413">
        <v>-9.8989357252160008</v>
      </c>
    </row>
    <row r="29" spans="1:2" x14ac:dyDescent="0.2">
      <c r="A29" s="404" t="s">
        <v>8</v>
      </c>
      <c r="B29" s="413">
        <v>-7.7590299174100004</v>
      </c>
    </row>
    <row r="30" spans="1:2" x14ac:dyDescent="0.2">
      <c r="A30" s="404" t="s">
        <v>14</v>
      </c>
      <c r="B30" s="413">
        <v>-7.2757117512620004</v>
      </c>
    </row>
    <row r="31" spans="1:2" x14ac:dyDescent="0.2">
      <c r="A31" s="404" t="s">
        <v>3</v>
      </c>
      <c r="B31" s="413">
        <v>-6.7872658381380004</v>
      </c>
    </row>
    <row r="32" spans="1:2" x14ac:dyDescent="0.2">
      <c r="A32" s="404" t="s">
        <v>17</v>
      </c>
      <c r="B32" s="413">
        <v>-5.3565810713520001</v>
      </c>
    </row>
    <row r="33" spans="1:2" x14ac:dyDescent="0.2">
      <c r="A33" s="404" t="s">
        <v>0</v>
      </c>
      <c r="B33" s="413">
        <v>-5.0685318904230003</v>
      </c>
    </row>
    <row r="34" spans="1:2" x14ac:dyDescent="0.2">
      <c r="A34" s="404" t="s">
        <v>7</v>
      </c>
      <c r="B34" s="413">
        <v>-2.5353775211679999</v>
      </c>
    </row>
    <row r="35" spans="1:2" x14ac:dyDescent="0.2">
      <c r="A35" s="404" t="s">
        <v>25</v>
      </c>
      <c r="B35" s="413">
        <v>-1.8461591492939999</v>
      </c>
    </row>
    <row r="36" spans="1:2" x14ac:dyDescent="0.2">
      <c r="A36" s="404" t="s">
        <v>4</v>
      </c>
      <c r="B36" s="413">
        <v>2.3585383234000001E-2</v>
      </c>
    </row>
    <row r="37" spans="1:2" x14ac:dyDescent="0.2">
      <c r="A37" s="404" t="s">
        <v>27</v>
      </c>
      <c r="B37" s="413">
        <v>2.1650860116740001</v>
      </c>
    </row>
    <row r="38" spans="1:2" x14ac:dyDescent="0.2">
      <c r="A38" s="404" t="s">
        <v>28</v>
      </c>
      <c r="B38" s="413">
        <v>12.355156485222</v>
      </c>
    </row>
  </sheetData>
  <mergeCells count="1">
    <mergeCell ref="H1:I1"/>
  </mergeCells>
  <hyperlinks>
    <hyperlink ref="H1:I1" location="Index!A1" display="Regresar al Índice" xr:uid="{B4D36158-74EB-4A49-BFD3-3D03046C2627}"/>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59F7-3DA8-4DD1-8FFC-5B4EADB4AA3F}">
  <sheetPr codeName="Hoja124"/>
  <dimension ref="A1:I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1472</v>
      </c>
      <c r="H1" s="400" t="s">
        <v>39</v>
      </c>
      <c r="I1" s="400"/>
    </row>
    <row r="2" spans="1:9" x14ac:dyDescent="0.2">
      <c r="A2" s="404" t="s">
        <v>438</v>
      </c>
    </row>
    <row r="5" spans="1:9" x14ac:dyDescent="0.2">
      <c r="A5" s="404" t="s">
        <v>441</v>
      </c>
      <c r="B5" s="404" t="s">
        <v>53</v>
      </c>
    </row>
    <row r="6" spans="1:9" x14ac:dyDescent="0.2">
      <c r="A6" s="404" t="s">
        <v>442</v>
      </c>
      <c r="B6" s="413">
        <v>-5.0999999999999996</v>
      </c>
    </row>
    <row r="7" spans="1:9" x14ac:dyDescent="0.2">
      <c r="A7" s="404" t="s">
        <v>379</v>
      </c>
      <c r="B7" s="413">
        <v>-7.3</v>
      </c>
    </row>
    <row r="8" spans="1:9" x14ac:dyDescent="0.2">
      <c r="A8" s="404" t="s">
        <v>443</v>
      </c>
      <c r="B8" s="413">
        <v>-4.5</v>
      </c>
    </row>
  </sheetData>
  <mergeCells count="1">
    <mergeCell ref="H1:I1"/>
  </mergeCells>
  <hyperlinks>
    <hyperlink ref="H1:I1" location="Index!A1" display="Regresar al Índice" xr:uid="{B5F4FA8C-835F-4FB6-899C-BC7ABD2717AD}"/>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C9761-E714-494C-9E8F-5A03F6DE28BE}">
  <sheetPr codeName="Hoja125"/>
  <dimension ref="A1:I96"/>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1473</v>
      </c>
      <c r="H1" s="400" t="s">
        <v>39</v>
      </c>
      <c r="I1" s="400"/>
    </row>
    <row r="2" spans="1:9" x14ac:dyDescent="0.2">
      <c r="A2" s="404" t="s">
        <v>438</v>
      </c>
    </row>
    <row r="5" spans="1:9" x14ac:dyDescent="0.2">
      <c r="A5" s="404" t="s">
        <v>377</v>
      </c>
      <c r="B5" s="404" t="s">
        <v>439</v>
      </c>
      <c r="C5" s="404" t="s">
        <v>53</v>
      </c>
      <c r="D5" s="404" t="s">
        <v>440</v>
      </c>
    </row>
    <row r="6" spans="1:9" x14ac:dyDescent="0.2">
      <c r="A6" s="404" t="s">
        <v>69</v>
      </c>
      <c r="B6" s="404" t="s">
        <v>173</v>
      </c>
      <c r="C6" s="413">
        <v>-6.304225101658</v>
      </c>
      <c r="D6" s="413">
        <v>1.27895723310542</v>
      </c>
    </row>
    <row r="7" spans="1:9" x14ac:dyDescent="0.2">
      <c r="A7" s="404" t="s">
        <v>55</v>
      </c>
      <c r="B7" s="404" t="s">
        <v>174</v>
      </c>
      <c r="C7" s="413">
        <v>10.535499812316001</v>
      </c>
      <c r="D7" s="413">
        <v>1.8879241991218301</v>
      </c>
    </row>
    <row r="8" spans="1:9" x14ac:dyDescent="0.2">
      <c r="A8" s="404" t="s">
        <v>55</v>
      </c>
      <c r="B8" s="404" t="s">
        <v>175</v>
      </c>
      <c r="C8" s="413">
        <v>0.33465568598200002</v>
      </c>
      <c r="D8" s="413">
        <v>0.97215197300858303</v>
      </c>
    </row>
    <row r="9" spans="1:9" x14ac:dyDescent="0.2">
      <c r="A9" s="404" t="s">
        <v>55</v>
      </c>
      <c r="B9" s="404" t="s">
        <v>176</v>
      </c>
      <c r="C9" s="413">
        <v>5.5312596411320003</v>
      </c>
      <c r="D9" s="413">
        <v>1.7774785171921701</v>
      </c>
    </row>
    <row r="10" spans="1:9" x14ac:dyDescent="0.2">
      <c r="A10" s="404" t="s">
        <v>55</v>
      </c>
      <c r="B10" s="404" t="s">
        <v>177</v>
      </c>
      <c r="C10" s="413">
        <v>4.2358987514389996</v>
      </c>
      <c r="D10" s="413">
        <v>1.7833808926594199</v>
      </c>
    </row>
    <row r="11" spans="1:9" x14ac:dyDescent="0.2">
      <c r="A11" s="404" t="s">
        <v>55</v>
      </c>
      <c r="B11" s="404" t="s">
        <v>178</v>
      </c>
      <c r="C11" s="413">
        <v>-0.23801571487299999</v>
      </c>
      <c r="D11" s="413">
        <v>1.92200403864875</v>
      </c>
    </row>
    <row r="12" spans="1:9" x14ac:dyDescent="0.2">
      <c r="A12" s="404" t="s">
        <v>55</v>
      </c>
      <c r="B12" s="404" t="s">
        <v>179</v>
      </c>
      <c r="C12" s="413">
        <v>-11.130727365926001</v>
      </c>
      <c r="D12" s="413">
        <v>0.25272018271800001</v>
      </c>
    </row>
    <row r="13" spans="1:9" x14ac:dyDescent="0.2">
      <c r="A13" s="404" t="s">
        <v>55</v>
      </c>
      <c r="B13" s="404" t="s">
        <v>180</v>
      </c>
      <c r="C13" s="413">
        <v>-4.1999677392630002</v>
      </c>
      <c r="D13" s="413">
        <v>-0.78156225518233302</v>
      </c>
    </row>
    <row r="14" spans="1:9" x14ac:dyDescent="0.2">
      <c r="A14" s="404" t="s">
        <v>55</v>
      </c>
      <c r="B14" s="404" t="s">
        <v>181</v>
      </c>
      <c r="C14" s="413">
        <v>-7.4547740727580001</v>
      </c>
      <c r="D14" s="413">
        <v>-2.0508395374228301</v>
      </c>
    </row>
    <row r="15" spans="1:9" x14ac:dyDescent="0.2">
      <c r="A15" s="404" t="s">
        <v>55</v>
      </c>
      <c r="B15" s="404" t="s">
        <v>182</v>
      </c>
      <c r="C15" s="413">
        <v>2.973278652351</v>
      </c>
      <c r="D15" s="413">
        <v>-1.4457188945974999</v>
      </c>
    </row>
    <row r="16" spans="1:9" x14ac:dyDescent="0.2">
      <c r="A16" s="404" t="s">
        <v>55</v>
      </c>
      <c r="B16" s="404" t="s">
        <v>183</v>
      </c>
      <c r="C16" s="413">
        <v>-4.2072691174630004</v>
      </c>
      <c r="D16" s="413">
        <v>-1.21337194572367</v>
      </c>
    </row>
    <row r="17" spans="1:4" x14ac:dyDescent="0.2">
      <c r="A17" s="404" t="s">
        <v>55</v>
      </c>
      <c r="B17" s="404" t="s">
        <v>184</v>
      </c>
      <c r="C17" s="413">
        <v>0.23629545462500001</v>
      </c>
      <c r="D17" s="413">
        <v>-0.80734092617466702</v>
      </c>
    </row>
    <row r="18" spans="1:4" x14ac:dyDescent="0.2">
      <c r="A18" s="404" t="s">
        <v>82</v>
      </c>
      <c r="B18" s="404" t="s">
        <v>173</v>
      </c>
      <c r="C18" s="413">
        <v>-10.166635183759</v>
      </c>
      <c r="D18" s="413">
        <v>-1.12920843301642</v>
      </c>
    </row>
    <row r="19" spans="1:4" x14ac:dyDescent="0.2">
      <c r="A19" s="404" t="s">
        <v>55</v>
      </c>
      <c r="B19" s="404" t="s">
        <v>174</v>
      </c>
      <c r="C19" s="413">
        <v>-10.975835945661</v>
      </c>
      <c r="D19" s="413">
        <v>-2.9218197461811699</v>
      </c>
    </row>
    <row r="20" spans="1:4" x14ac:dyDescent="0.2">
      <c r="A20" s="404" t="s">
        <v>55</v>
      </c>
      <c r="B20" s="404" t="s">
        <v>175</v>
      </c>
      <c r="C20" s="413">
        <v>1.182932021891</v>
      </c>
      <c r="D20" s="413">
        <v>-2.8511300515220799</v>
      </c>
    </row>
    <row r="21" spans="1:4" x14ac:dyDescent="0.2">
      <c r="A21" s="404" t="s">
        <v>55</v>
      </c>
      <c r="B21" s="404" t="s">
        <v>176</v>
      </c>
      <c r="C21" s="413">
        <v>-0.93100333071300001</v>
      </c>
      <c r="D21" s="413">
        <v>-3.3896519658424999</v>
      </c>
    </row>
    <row r="22" spans="1:4" x14ac:dyDescent="0.2">
      <c r="A22" s="404" t="s">
        <v>55</v>
      </c>
      <c r="B22" s="404" t="s">
        <v>177</v>
      </c>
      <c r="C22" s="413">
        <v>1.2786912697220001</v>
      </c>
      <c r="D22" s="413">
        <v>-3.6360859226522502</v>
      </c>
    </row>
    <row r="23" spans="1:4" x14ac:dyDescent="0.2">
      <c r="A23" s="404" t="s">
        <v>55</v>
      </c>
      <c r="B23" s="404" t="s">
        <v>178</v>
      </c>
      <c r="C23" s="413">
        <v>7.2429535480959997</v>
      </c>
      <c r="D23" s="413">
        <v>-3.0126718174048301</v>
      </c>
    </row>
    <row r="24" spans="1:4" x14ac:dyDescent="0.2">
      <c r="A24" s="404" t="s">
        <v>55</v>
      </c>
      <c r="B24" s="404" t="s">
        <v>179</v>
      </c>
      <c r="C24" s="413">
        <v>-4.3921416574609999</v>
      </c>
      <c r="D24" s="413">
        <v>-2.4511230083660802</v>
      </c>
    </row>
    <row r="25" spans="1:4" x14ac:dyDescent="0.2">
      <c r="A25" s="404" t="s">
        <v>55</v>
      </c>
      <c r="B25" s="404" t="s">
        <v>180</v>
      </c>
      <c r="C25" s="413">
        <v>-3.5346966194210001</v>
      </c>
      <c r="D25" s="413">
        <v>-2.3956837483792501</v>
      </c>
    </row>
    <row r="26" spans="1:4" x14ac:dyDescent="0.2">
      <c r="A26" s="404" t="s">
        <v>55</v>
      </c>
      <c r="B26" s="404" t="s">
        <v>181</v>
      </c>
      <c r="C26" s="413">
        <v>-7.5085930891889996</v>
      </c>
      <c r="D26" s="413">
        <v>-2.40016866641517</v>
      </c>
    </row>
    <row r="27" spans="1:4" x14ac:dyDescent="0.2">
      <c r="A27" s="404" t="s">
        <v>55</v>
      </c>
      <c r="B27" s="404" t="s">
        <v>182</v>
      </c>
      <c r="C27" s="413">
        <v>-2.2560693313</v>
      </c>
      <c r="D27" s="413">
        <v>-2.8359476650527502</v>
      </c>
    </row>
    <row r="28" spans="1:4" x14ac:dyDescent="0.2">
      <c r="A28" s="404" t="s">
        <v>55</v>
      </c>
      <c r="B28" s="404" t="s">
        <v>183</v>
      </c>
      <c r="C28" s="413">
        <v>-5.0383965234080001</v>
      </c>
      <c r="D28" s="413">
        <v>-2.9052082822148302</v>
      </c>
    </row>
    <row r="29" spans="1:4" x14ac:dyDescent="0.2">
      <c r="A29" s="404" t="s">
        <v>55</v>
      </c>
      <c r="B29" s="404" t="s">
        <v>184</v>
      </c>
      <c r="C29" s="413">
        <v>-1.950825079675</v>
      </c>
      <c r="D29" s="413">
        <v>-3.0874683267398302</v>
      </c>
    </row>
    <row r="30" spans="1:4" x14ac:dyDescent="0.2">
      <c r="A30" s="404" t="s">
        <v>83</v>
      </c>
      <c r="B30" s="404" t="s">
        <v>173</v>
      </c>
      <c r="C30" s="413">
        <v>3.0986583792640001</v>
      </c>
      <c r="D30" s="413">
        <v>-1.9820271964879199</v>
      </c>
    </row>
    <row r="31" spans="1:4" x14ac:dyDescent="0.2">
      <c r="A31" s="404" t="s">
        <v>55</v>
      </c>
      <c r="B31" s="404" t="s">
        <v>174</v>
      </c>
      <c r="C31" s="413">
        <v>-8.6290680807060003</v>
      </c>
      <c r="D31" s="413">
        <v>-1.78646320774167</v>
      </c>
    </row>
    <row r="32" spans="1:4" x14ac:dyDescent="0.2">
      <c r="A32" s="404" t="s">
        <v>55</v>
      </c>
      <c r="B32" s="404" t="s">
        <v>175</v>
      </c>
      <c r="C32" s="413">
        <v>-8.6244262397769997</v>
      </c>
      <c r="D32" s="413">
        <v>-2.6037430628806701</v>
      </c>
    </row>
    <row r="33" spans="1:4" x14ac:dyDescent="0.2">
      <c r="A33" s="404" t="s">
        <v>55</v>
      </c>
      <c r="B33" s="404" t="s">
        <v>176</v>
      </c>
      <c r="C33" s="413">
        <v>-1.6214229484910001</v>
      </c>
      <c r="D33" s="413">
        <v>-2.66127803102883</v>
      </c>
    </row>
    <row r="34" spans="1:4" x14ac:dyDescent="0.2">
      <c r="A34" s="404" t="s">
        <v>55</v>
      </c>
      <c r="B34" s="404" t="s">
        <v>177</v>
      </c>
      <c r="C34" s="413">
        <v>2.0088257705569998</v>
      </c>
      <c r="D34" s="413">
        <v>-2.60043348929258</v>
      </c>
    </row>
    <row r="35" spans="1:4" x14ac:dyDescent="0.2">
      <c r="A35" s="404" t="s">
        <v>55</v>
      </c>
      <c r="B35" s="404" t="s">
        <v>178</v>
      </c>
      <c r="C35" s="413">
        <v>7.7263142408050003</v>
      </c>
      <c r="D35" s="413">
        <v>-2.56015343156683</v>
      </c>
    </row>
    <row r="36" spans="1:4" x14ac:dyDescent="0.2">
      <c r="A36" s="404" t="s">
        <v>55</v>
      </c>
      <c r="B36" s="404" t="s">
        <v>179</v>
      </c>
      <c r="C36" s="413">
        <v>25.742397562457001</v>
      </c>
      <c r="D36" s="413">
        <v>-4.8941829906999898E-2</v>
      </c>
    </row>
    <row r="37" spans="1:4" x14ac:dyDescent="0.2">
      <c r="A37" s="404" t="s">
        <v>55</v>
      </c>
      <c r="B37" s="404" t="s">
        <v>180</v>
      </c>
      <c r="C37" s="413">
        <v>26.006069682155001</v>
      </c>
      <c r="D37" s="413">
        <v>2.41278869522433</v>
      </c>
    </row>
    <row r="38" spans="1:4" x14ac:dyDescent="0.2">
      <c r="A38" s="404" t="s">
        <v>55</v>
      </c>
      <c r="B38" s="404" t="s">
        <v>181</v>
      </c>
      <c r="C38" s="413">
        <v>62.372962937067001</v>
      </c>
      <c r="D38" s="413">
        <v>8.2362516974123299</v>
      </c>
    </row>
    <row r="39" spans="1:4" x14ac:dyDescent="0.2">
      <c r="A39" s="404" t="s">
        <v>55</v>
      </c>
      <c r="B39" s="404" t="s">
        <v>182</v>
      </c>
      <c r="C39" s="413">
        <v>2.6604978767</v>
      </c>
      <c r="D39" s="413">
        <v>8.6459656314123308</v>
      </c>
    </row>
    <row r="40" spans="1:4" x14ac:dyDescent="0.2">
      <c r="A40" s="404" t="s">
        <v>55</v>
      </c>
      <c r="B40" s="404" t="s">
        <v>183</v>
      </c>
      <c r="C40" s="413">
        <v>7.7285684096510003</v>
      </c>
      <c r="D40" s="413">
        <v>9.7098793758339195</v>
      </c>
    </row>
    <row r="41" spans="1:4" x14ac:dyDescent="0.2">
      <c r="A41" s="404" t="s">
        <v>55</v>
      </c>
      <c r="B41" s="404" t="s">
        <v>184</v>
      </c>
      <c r="C41" s="413">
        <v>7.4341016078419999</v>
      </c>
      <c r="D41" s="413">
        <v>10.491956599793699</v>
      </c>
    </row>
    <row r="42" spans="1:4" x14ac:dyDescent="0.2">
      <c r="A42" s="404" t="s">
        <v>84</v>
      </c>
      <c r="B42" s="404" t="s">
        <v>173</v>
      </c>
      <c r="C42" s="413">
        <v>20.958453366467001</v>
      </c>
      <c r="D42" s="413">
        <v>11.9802728487272</v>
      </c>
    </row>
    <row r="43" spans="1:4" x14ac:dyDescent="0.2">
      <c r="A43" s="404" t="s">
        <v>55</v>
      </c>
      <c r="B43" s="404" t="s">
        <v>174</v>
      </c>
      <c r="C43" s="413">
        <v>22.668528756908</v>
      </c>
      <c r="D43" s="413">
        <v>14.5884059185284</v>
      </c>
    </row>
    <row r="44" spans="1:4" x14ac:dyDescent="0.2">
      <c r="A44" s="404" t="s">
        <v>55</v>
      </c>
      <c r="B44" s="404" t="s">
        <v>175</v>
      </c>
      <c r="C44" s="413">
        <v>14.664085604572</v>
      </c>
      <c r="D44" s="413">
        <v>16.5291152388908</v>
      </c>
    </row>
    <row r="45" spans="1:4" x14ac:dyDescent="0.2">
      <c r="A45" s="404" t="s">
        <v>55</v>
      </c>
      <c r="B45" s="404" t="s">
        <v>176</v>
      </c>
      <c r="C45" s="413">
        <v>10.708004187466001</v>
      </c>
      <c r="D45" s="413">
        <v>17.556567500220599</v>
      </c>
    </row>
    <row r="46" spans="1:4" x14ac:dyDescent="0.2">
      <c r="A46" s="404" t="s">
        <v>55</v>
      </c>
      <c r="B46" s="404" t="s">
        <v>177</v>
      </c>
      <c r="C46" s="413">
        <v>6.1210312610060003</v>
      </c>
      <c r="D46" s="413">
        <v>17.8992512910913</v>
      </c>
    </row>
    <row r="47" spans="1:4" x14ac:dyDescent="0.2">
      <c r="A47" s="404" t="s">
        <v>55</v>
      </c>
      <c r="B47" s="404" t="s">
        <v>178</v>
      </c>
      <c r="C47" s="413">
        <v>1.479744970766</v>
      </c>
      <c r="D47" s="413">
        <v>17.378703851921401</v>
      </c>
    </row>
    <row r="48" spans="1:4" x14ac:dyDescent="0.2">
      <c r="A48" s="404" t="s">
        <v>55</v>
      </c>
      <c r="B48" s="404" t="s">
        <v>179</v>
      </c>
      <c r="C48" s="413">
        <v>-16.526429058708</v>
      </c>
      <c r="D48" s="413">
        <v>13.856301633491</v>
      </c>
    </row>
    <row r="49" spans="1:4" x14ac:dyDescent="0.2">
      <c r="A49" s="404" t="s">
        <v>55</v>
      </c>
      <c r="B49" s="404" t="s">
        <v>180</v>
      </c>
      <c r="C49" s="413">
        <v>-13.810721522527</v>
      </c>
      <c r="D49" s="413">
        <v>10.538235699767499</v>
      </c>
    </row>
    <row r="50" spans="1:4" x14ac:dyDescent="0.2">
      <c r="A50" s="404" t="s">
        <v>55</v>
      </c>
      <c r="B50" s="404" t="s">
        <v>181</v>
      </c>
      <c r="C50" s="413">
        <v>-21.940041734411999</v>
      </c>
      <c r="D50" s="413">
        <v>3.5121519771442502</v>
      </c>
    </row>
    <row r="51" spans="1:4" x14ac:dyDescent="0.2">
      <c r="A51" s="404" t="s">
        <v>55</v>
      </c>
      <c r="B51" s="404" t="s">
        <v>182</v>
      </c>
      <c r="C51" s="413">
        <v>2.811637890733</v>
      </c>
      <c r="D51" s="413">
        <v>3.52474697831367</v>
      </c>
    </row>
    <row r="52" spans="1:4" x14ac:dyDescent="0.2">
      <c r="A52" s="404" t="s">
        <v>55</v>
      </c>
      <c r="B52" s="404" t="s">
        <v>183</v>
      </c>
      <c r="C52" s="413">
        <v>14.400986963767</v>
      </c>
      <c r="D52" s="413">
        <v>4.0807818578233297</v>
      </c>
    </row>
    <row r="53" spans="1:4" x14ac:dyDescent="0.2">
      <c r="A53" s="404" t="s">
        <v>55</v>
      </c>
      <c r="B53" s="404" t="s">
        <v>184</v>
      </c>
      <c r="C53" s="413">
        <v>2.1346461043959999</v>
      </c>
      <c r="D53" s="413">
        <v>3.6391605658695001</v>
      </c>
    </row>
    <row r="54" spans="1:4" x14ac:dyDescent="0.2">
      <c r="A54" s="404" t="s">
        <v>85</v>
      </c>
      <c r="B54" s="404" t="s">
        <v>173</v>
      </c>
      <c r="C54" s="413">
        <v>4.1792704344300002</v>
      </c>
      <c r="D54" s="413">
        <v>2.2408953215330798</v>
      </c>
    </row>
    <row r="55" spans="1:4" x14ac:dyDescent="0.2">
      <c r="A55" s="404" t="s">
        <v>55</v>
      </c>
      <c r="B55" s="404" t="s">
        <v>174</v>
      </c>
      <c r="C55" s="413">
        <v>5.1464053882070004</v>
      </c>
      <c r="D55" s="413">
        <v>0.78071837414133305</v>
      </c>
    </row>
    <row r="56" spans="1:4" x14ac:dyDescent="0.2">
      <c r="A56" s="404" t="s">
        <v>55</v>
      </c>
      <c r="B56" s="404" t="s">
        <v>175</v>
      </c>
      <c r="C56" s="413">
        <v>9.0873401478239995</v>
      </c>
      <c r="D56" s="413">
        <v>0.31598958607900002</v>
      </c>
    </row>
    <row r="57" spans="1:4" x14ac:dyDescent="0.2">
      <c r="A57" s="404" t="s">
        <v>55</v>
      </c>
      <c r="B57" s="404" t="s">
        <v>176</v>
      </c>
      <c r="C57" s="413">
        <v>-7.547025978373</v>
      </c>
      <c r="D57" s="413">
        <v>-1.2052629277409199</v>
      </c>
    </row>
    <row r="58" spans="1:4" x14ac:dyDescent="0.2">
      <c r="A58" s="404" t="s">
        <v>55</v>
      </c>
      <c r="B58" s="404" t="s">
        <v>177</v>
      </c>
      <c r="C58" s="413">
        <v>-5.8516282318970001</v>
      </c>
      <c r="D58" s="413">
        <v>-2.2029845521495002</v>
      </c>
    </row>
    <row r="59" spans="1:4" x14ac:dyDescent="0.2">
      <c r="A59" s="404" t="s">
        <v>55</v>
      </c>
      <c r="B59" s="404" t="s">
        <v>178</v>
      </c>
      <c r="C59" s="413">
        <v>-1.0804471971089999</v>
      </c>
      <c r="D59" s="413">
        <v>-2.4163338994724199</v>
      </c>
    </row>
    <row r="60" spans="1:4" x14ac:dyDescent="0.2">
      <c r="A60" s="404" t="s">
        <v>55</v>
      </c>
      <c r="B60" s="404" t="s">
        <v>179</v>
      </c>
      <c r="C60" s="413">
        <v>4.6788694076009998</v>
      </c>
      <c r="D60" s="413">
        <v>-0.64922569394666696</v>
      </c>
    </row>
    <row r="61" spans="1:4" x14ac:dyDescent="0.2">
      <c r="A61" s="404" t="s">
        <v>55</v>
      </c>
      <c r="B61" s="404" t="s">
        <v>180</v>
      </c>
      <c r="C61" s="413">
        <v>4.3718735113509997</v>
      </c>
      <c r="D61" s="413">
        <v>0.86599055887650001</v>
      </c>
    </row>
    <row r="62" spans="1:4" x14ac:dyDescent="0.2">
      <c r="A62" s="404" t="s">
        <v>55</v>
      </c>
      <c r="B62" s="404" t="s">
        <v>181</v>
      </c>
      <c r="C62" s="413">
        <v>11.123958449256</v>
      </c>
      <c r="D62" s="413">
        <v>3.6213239075154999</v>
      </c>
    </row>
    <row r="63" spans="1:4" x14ac:dyDescent="0.2">
      <c r="A63" s="404" t="s">
        <v>55</v>
      </c>
      <c r="B63" s="404" t="s">
        <v>182</v>
      </c>
      <c r="C63" s="413">
        <v>1.4823078514579999</v>
      </c>
      <c r="D63" s="413">
        <v>3.51054640424258</v>
      </c>
    </row>
    <row r="64" spans="1:4" x14ac:dyDescent="0.2">
      <c r="A64" s="404" t="s">
        <v>55</v>
      </c>
      <c r="B64" s="404" t="s">
        <v>183</v>
      </c>
      <c r="C64" s="413">
        <v>-1.505461500257</v>
      </c>
      <c r="D64" s="413">
        <v>2.18500903224058</v>
      </c>
    </row>
    <row r="65" spans="1:4" x14ac:dyDescent="0.2">
      <c r="A65" s="404" t="s">
        <v>55</v>
      </c>
      <c r="B65" s="404" t="s">
        <v>184</v>
      </c>
      <c r="C65" s="413">
        <v>11.708457588470001</v>
      </c>
      <c r="D65" s="413">
        <v>2.9828266559134202</v>
      </c>
    </row>
    <row r="66" spans="1:4" x14ac:dyDescent="0.2">
      <c r="A66" s="404" t="s">
        <v>86</v>
      </c>
      <c r="B66" s="404" t="s">
        <v>173</v>
      </c>
      <c r="C66" s="413">
        <v>2.082247093621</v>
      </c>
      <c r="D66" s="413">
        <v>2.8080747108459998</v>
      </c>
    </row>
    <row r="67" spans="1:4" x14ac:dyDescent="0.2">
      <c r="A67" s="404" t="s">
        <v>55</v>
      </c>
      <c r="B67" s="404" t="s">
        <v>174</v>
      </c>
      <c r="C67" s="413">
        <v>-3.8043677551120001</v>
      </c>
      <c r="D67" s="413">
        <v>2.0621769489027502</v>
      </c>
    </row>
    <row r="68" spans="1:4" x14ac:dyDescent="0.2">
      <c r="A68" s="404" t="s">
        <v>55</v>
      </c>
      <c r="B68" s="404" t="s">
        <v>175</v>
      </c>
      <c r="C68" s="413">
        <v>-6.9711290774080004</v>
      </c>
      <c r="D68" s="413">
        <v>0.72397118013341699</v>
      </c>
    </row>
    <row r="69" spans="1:4" x14ac:dyDescent="0.2">
      <c r="A69" s="404" t="s">
        <v>55</v>
      </c>
      <c r="B69" s="404" t="s">
        <v>176</v>
      </c>
      <c r="C69" s="413">
        <v>-1.411774538967</v>
      </c>
      <c r="D69" s="413">
        <v>1.2352421334172501</v>
      </c>
    </row>
    <row r="70" spans="1:4" x14ac:dyDescent="0.2">
      <c r="A70" s="404" t="s">
        <v>55</v>
      </c>
      <c r="B70" s="404" t="s">
        <v>177</v>
      </c>
      <c r="C70" s="413">
        <v>-4.0038739810879997</v>
      </c>
      <c r="D70" s="413">
        <v>1.389221654318</v>
      </c>
    </row>
    <row r="71" spans="1:4" x14ac:dyDescent="0.2">
      <c r="A71" s="404" t="s">
        <v>55</v>
      </c>
      <c r="B71" s="404" t="s">
        <v>178</v>
      </c>
      <c r="C71" s="413">
        <v>-15.258966453905</v>
      </c>
      <c r="D71" s="413">
        <v>0.20767838291833299</v>
      </c>
    </row>
    <row r="72" spans="1:4" x14ac:dyDescent="0.2">
      <c r="A72" s="404" t="s">
        <v>55</v>
      </c>
      <c r="B72" s="404" t="s">
        <v>179</v>
      </c>
      <c r="C72" s="413">
        <v>1.539924108121</v>
      </c>
      <c r="D72" s="413">
        <v>-5.39003920383333E-2</v>
      </c>
    </row>
    <row r="73" spans="1:4" x14ac:dyDescent="0.2">
      <c r="A73" s="404" t="s">
        <v>55</v>
      </c>
      <c r="B73" s="404" t="s">
        <v>180</v>
      </c>
      <c r="C73" s="413">
        <v>-2.6656694512839998</v>
      </c>
      <c r="D73" s="413">
        <v>-0.64036230559124996</v>
      </c>
    </row>
    <row r="74" spans="1:4" x14ac:dyDescent="0.2">
      <c r="A74" s="404" t="s">
        <v>55</v>
      </c>
      <c r="B74" s="404" t="s">
        <v>181</v>
      </c>
      <c r="C74" s="413">
        <v>-14.681992073787001</v>
      </c>
      <c r="D74" s="413">
        <v>-2.7908581825115002</v>
      </c>
    </row>
    <row r="75" spans="1:4" x14ac:dyDescent="0.2">
      <c r="A75" s="404" t="s">
        <v>55</v>
      </c>
      <c r="B75" s="404" t="s">
        <v>182</v>
      </c>
      <c r="C75" s="413">
        <v>0.80452901654499998</v>
      </c>
      <c r="D75" s="413">
        <v>-2.8473397520875801</v>
      </c>
    </row>
    <row r="76" spans="1:4" x14ac:dyDescent="0.2">
      <c r="A76" s="404" t="s">
        <v>55</v>
      </c>
      <c r="B76" s="404" t="s">
        <v>183</v>
      </c>
      <c r="C76" s="413">
        <v>-12.753392634852</v>
      </c>
      <c r="D76" s="413">
        <v>-3.7846673466371699</v>
      </c>
    </row>
    <row r="77" spans="1:4" x14ac:dyDescent="0.2">
      <c r="A77" s="404" t="s">
        <v>55</v>
      </c>
      <c r="B77" s="404" t="s">
        <v>184</v>
      </c>
      <c r="C77" s="413">
        <v>-2.914639686253</v>
      </c>
      <c r="D77" s="413">
        <v>-5.0032587861974198</v>
      </c>
    </row>
    <row r="78" spans="1:4" x14ac:dyDescent="0.2">
      <c r="A78" s="404" t="s">
        <v>87</v>
      </c>
      <c r="B78" s="404" t="s">
        <v>173</v>
      </c>
      <c r="C78" s="413">
        <v>0.42348774514499998</v>
      </c>
      <c r="D78" s="413">
        <v>-5.1414887319037499</v>
      </c>
    </row>
    <row r="79" spans="1:4" x14ac:dyDescent="0.2">
      <c r="A79" s="404" t="s">
        <v>55</v>
      </c>
      <c r="B79" s="404" t="s">
        <v>174</v>
      </c>
      <c r="C79" s="413">
        <v>-1.8195687704979999</v>
      </c>
      <c r="D79" s="413">
        <v>-4.9760888165192503</v>
      </c>
    </row>
    <row r="80" spans="1:4" x14ac:dyDescent="0.2">
      <c r="A80" s="404" t="s">
        <v>55</v>
      </c>
      <c r="B80" s="404" t="s">
        <v>175</v>
      </c>
      <c r="C80" s="413">
        <v>-3.0554816813180001</v>
      </c>
      <c r="D80" s="413">
        <v>-4.6497848668450796</v>
      </c>
    </row>
    <row r="81" spans="1:4" x14ac:dyDescent="0.2">
      <c r="A81" s="404" t="s">
        <v>55</v>
      </c>
      <c r="B81" s="404" t="s">
        <v>176</v>
      </c>
      <c r="C81" s="413">
        <v>0.49331759881100001</v>
      </c>
      <c r="D81" s="413">
        <v>-4.4910271886969202</v>
      </c>
    </row>
    <row r="82" spans="1:4" x14ac:dyDescent="0.2">
      <c r="A82" s="404" t="s">
        <v>55</v>
      </c>
      <c r="B82" s="404" t="s">
        <v>177</v>
      </c>
      <c r="C82" s="413">
        <v>-10.588248522000001</v>
      </c>
      <c r="D82" s="413">
        <v>-5.0397250671062501</v>
      </c>
    </row>
    <row r="83" spans="1:4" x14ac:dyDescent="0.2">
      <c r="A83" s="404" t="s">
        <v>55</v>
      </c>
      <c r="B83" s="404" t="s">
        <v>178</v>
      </c>
      <c r="C83" s="413">
        <v>-2.8915154453729999</v>
      </c>
      <c r="D83" s="413">
        <v>-4.0091041497285804</v>
      </c>
    </row>
    <row r="84" spans="1:4" x14ac:dyDescent="0.2">
      <c r="A84" s="404" t="s">
        <v>55</v>
      </c>
      <c r="B84" s="404" t="s">
        <v>179</v>
      </c>
      <c r="C84" s="413">
        <v>-4.7516928918819996</v>
      </c>
      <c r="D84" s="413">
        <v>-4.5334055663955004</v>
      </c>
    </row>
    <row r="85" spans="1:4" x14ac:dyDescent="0.2">
      <c r="A85" s="404" t="s">
        <v>55</v>
      </c>
      <c r="B85" s="404" t="s">
        <v>180</v>
      </c>
      <c r="C85" s="413">
        <v>-4.9861714084789996</v>
      </c>
      <c r="D85" s="413">
        <v>-4.7267807294950801</v>
      </c>
    </row>
    <row r="86" spans="1:4" x14ac:dyDescent="0.2">
      <c r="A86" s="404" t="s">
        <v>55</v>
      </c>
      <c r="B86" s="404" t="s">
        <v>181</v>
      </c>
      <c r="C86" s="413">
        <v>-10.242787348446999</v>
      </c>
      <c r="D86" s="413">
        <v>-4.3568470023834198</v>
      </c>
    </row>
    <row r="87" spans="1:4" x14ac:dyDescent="0.2">
      <c r="A87" s="404" t="s">
        <v>55</v>
      </c>
      <c r="B87" s="404" t="s">
        <v>182</v>
      </c>
      <c r="C87" s="413">
        <v>-11.445562680765001</v>
      </c>
      <c r="D87" s="413">
        <v>-5.3776879771592503</v>
      </c>
    </row>
    <row r="88" spans="1:4" x14ac:dyDescent="0.2">
      <c r="A88" s="404" t="s">
        <v>55</v>
      </c>
      <c r="B88" s="404" t="s">
        <v>183</v>
      </c>
      <c r="C88" s="413">
        <v>-3.9356170201139999</v>
      </c>
      <c r="D88" s="413">
        <v>-4.64287334259775</v>
      </c>
    </row>
    <row r="89" spans="1:4" x14ac:dyDescent="0.2">
      <c r="A89" s="404" t="s">
        <v>55</v>
      </c>
      <c r="B89" s="404" t="s">
        <v>184</v>
      </c>
      <c r="C89" s="413">
        <v>-15.57205432212</v>
      </c>
      <c r="D89" s="413">
        <v>-5.6976578955866701</v>
      </c>
    </row>
    <row r="90" spans="1:4" x14ac:dyDescent="0.2">
      <c r="A90" s="404" t="s">
        <v>88</v>
      </c>
      <c r="B90" s="404" t="s">
        <v>173</v>
      </c>
      <c r="C90" s="413">
        <v>-12.924723873961</v>
      </c>
      <c r="D90" s="413">
        <v>-6.8100088638454999</v>
      </c>
    </row>
    <row r="91" spans="1:4" x14ac:dyDescent="0.2">
      <c r="A91" s="404" t="s">
        <v>55</v>
      </c>
      <c r="B91" s="404" t="s">
        <v>174</v>
      </c>
      <c r="C91" s="413">
        <v>-12.536998547683</v>
      </c>
      <c r="D91" s="413">
        <v>-7.7031280119442496</v>
      </c>
    </row>
    <row r="92" spans="1:4" x14ac:dyDescent="0.2">
      <c r="A92" s="404" t="s">
        <v>55</v>
      </c>
      <c r="B92" s="404" t="s">
        <v>175</v>
      </c>
      <c r="C92" s="413">
        <v>-6.4350300033170003</v>
      </c>
      <c r="D92" s="413">
        <v>-7.9847570387775004</v>
      </c>
    </row>
    <row r="93" spans="1:4" x14ac:dyDescent="0.2">
      <c r="A93" s="404" t="s">
        <v>55</v>
      </c>
      <c r="B93" s="404" t="s">
        <v>176</v>
      </c>
      <c r="C93" s="413">
        <v>-32.786802357166003</v>
      </c>
      <c r="D93" s="413">
        <v>-10.7581003684422</v>
      </c>
    </row>
    <row r="94" spans="1:4" x14ac:dyDescent="0.2">
      <c r="A94" s="404" t="s">
        <v>55</v>
      </c>
      <c r="B94" s="404" t="s">
        <v>177</v>
      </c>
      <c r="C94" s="413">
        <v>-15.868677924909001</v>
      </c>
      <c r="D94" s="413">
        <v>-11.198136152018</v>
      </c>
    </row>
    <row r="95" spans="1:4" x14ac:dyDescent="0.2">
      <c r="A95" s="404" t="s">
        <v>55</v>
      </c>
      <c r="B95" s="404" t="s">
        <v>178</v>
      </c>
      <c r="C95" s="413">
        <v>5.326917089768</v>
      </c>
      <c r="D95" s="413">
        <v>-10.513266774089599</v>
      </c>
    </row>
    <row r="96" spans="1:4" x14ac:dyDescent="0.2">
      <c r="A96" s="404" t="s">
        <v>55</v>
      </c>
      <c r="B96" s="404" t="s">
        <v>179</v>
      </c>
      <c r="C96" s="413">
        <v>-7.3237663523740002</v>
      </c>
      <c r="D96" s="413">
        <v>-10.7276062291306</v>
      </c>
    </row>
  </sheetData>
  <mergeCells count="1">
    <mergeCell ref="H1:I1"/>
  </mergeCells>
  <hyperlinks>
    <hyperlink ref="H1:I1" location="Index!A1" display="Regresar al Índice" xr:uid="{771EA70B-C200-4333-9C1C-A069EE3DD4D0}"/>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5C9E9-1158-4C9F-B69F-47A418A06EF8}">
  <sheetPr codeName="Hoja126"/>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1474</v>
      </c>
      <c r="H1" s="400" t="s">
        <v>39</v>
      </c>
      <c r="I1" s="400"/>
    </row>
    <row r="2" spans="1:9" x14ac:dyDescent="0.2">
      <c r="A2" s="404" t="s">
        <v>438</v>
      </c>
    </row>
    <row r="5" spans="1:9" x14ac:dyDescent="0.2">
      <c r="A5" s="404" t="s">
        <v>2</v>
      </c>
      <c r="B5" s="404" t="s">
        <v>53</v>
      </c>
    </row>
    <row r="6" spans="1:9" x14ac:dyDescent="0.2">
      <c r="A6" s="404" t="s">
        <v>22</v>
      </c>
      <c r="B6" s="413">
        <v>-50.160714035864999</v>
      </c>
    </row>
    <row r="7" spans="1:9" x14ac:dyDescent="0.2">
      <c r="A7" s="404" t="s">
        <v>13</v>
      </c>
      <c r="B7" s="413">
        <v>-43.670581588042999</v>
      </c>
    </row>
    <row r="8" spans="1:9" x14ac:dyDescent="0.2">
      <c r="A8" s="404" t="s">
        <v>5</v>
      </c>
      <c r="B8" s="413">
        <v>-40.330389897358998</v>
      </c>
    </row>
    <row r="9" spans="1:9" x14ac:dyDescent="0.2">
      <c r="A9" s="404" t="s">
        <v>29</v>
      </c>
      <c r="B9" s="413">
        <v>-39.647403907727998</v>
      </c>
    </row>
    <row r="10" spans="1:9" x14ac:dyDescent="0.2">
      <c r="A10" s="404" t="s">
        <v>30</v>
      </c>
      <c r="B10" s="413">
        <v>-39.051964475634001</v>
      </c>
    </row>
    <row r="11" spans="1:9" x14ac:dyDescent="0.2">
      <c r="A11" s="404" t="s">
        <v>6</v>
      </c>
      <c r="B11" s="413">
        <v>-38.876206538680997</v>
      </c>
    </row>
    <row r="12" spans="1:9" x14ac:dyDescent="0.2">
      <c r="A12" s="404" t="s">
        <v>24</v>
      </c>
      <c r="B12" s="413">
        <v>-37.180763817808</v>
      </c>
    </row>
    <row r="13" spans="1:9" x14ac:dyDescent="0.2">
      <c r="A13" s="404" t="s">
        <v>33</v>
      </c>
      <c r="B13" s="413">
        <v>-32.683807656267</v>
      </c>
    </row>
    <row r="14" spans="1:9" x14ac:dyDescent="0.2">
      <c r="A14" s="404" t="s">
        <v>12</v>
      </c>
      <c r="B14" s="413">
        <v>-32.287192421535003</v>
      </c>
    </row>
    <row r="15" spans="1:9" x14ac:dyDescent="0.2">
      <c r="A15" s="404" t="s">
        <v>32</v>
      </c>
      <c r="B15" s="413">
        <v>-32.274141422501003</v>
      </c>
    </row>
    <row r="16" spans="1:9" x14ac:dyDescent="0.2">
      <c r="A16" s="404" t="s">
        <v>9</v>
      </c>
      <c r="B16" s="413">
        <v>-28.845072296403998</v>
      </c>
    </row>
    <row r="17" spans="1:2" x14ac:dyDescent="0.2">
      <c r="A17" s="404" t="s">
        <v>18</v>
      </c>
      <c r="B17" s="413">
        <v>-28.359020389223002</v>
      </c>
    </row>
    <row r="18" spans="1:2" x14ac:dyDescent="0.2">
      <c r="A18" s="404" t="s">
        <v>17</v>
      </c>
      <c r="B18" s="413">
        <v>-28.233480997998999</v>
      </c>
    </row>
    <row r="19" spans="1:2" x14ac:dyDescent="0.2">
      <c r="A19" s="404" t="s">
        <v>19</v>
      </c>
      <c r="B19" s="413">
        <v>-26.319675951440001</v>
      </c>
    </row>
    <row r="20" spans="1:2" x14ac:dyDescent="0.2">
      <c r="A20" s="404" t="s">
        <v>26</v>
      </c>
      <c r="B20" s="413">
        <v>-25.360959375046001</v>
      </c>
    </row>
    <row r="21" spans="1:2" x14ac:dyDescent="0.2">
      <c r="A21" s="404" t="s">
        <v>28</v>
      </c>
      <c r="B21" s="413">
        <v>-24.026970325566001</v>
      </c>
    </row>
    <row r="22" spans="1:2" x14ac:dyDescent="0.2">
      <c r="A22" s="404" t="s">
        <v>1</v>
      </c>
      <c r="B22" s="413">
        <v>-23.628046227058</v>
      </c>
    </row>
    <row r="23" spans="1:2" x14ac:dyDescent="0.2">
      <c r="A23" s="404" t="s">
        <v>14</v>
      </c>
      <c r="B23" s="413">
        <v>-23.333156179904002</v>
      </c>
    </row>
    <row r="24" spans="1:2" x14ac:dyDescent="0.2">
      <c r="A24" s="404" t="s">
        <v>31</v>
      </c>
      <c r="B24" s="413">
        <v>-21.502881869174001</v>
      </c>
    </row>
    <row r="25" spans="1:2" x14ac:dyDescent="0.2">
      <c r="A25" s="404" t="s">
        <v>11</v>
      </c>
      <c r="B25" s="413">
        <v>-21.303563362843001</v>
      </c>
    </row>
    <row r="26" spans="1:2" x14ac:dyDescent="0.2">
      <c r="A26" s="404" t="s">
        <v>7</v>
      </c>
      <c r="B26" s="413">
        <v>-20.844609653414999</v>
      </c>
    </row>
    <row r="27" spans="1:2" x14ac:dyDescent="0.2">
      <c r="A27" s="404" t="s">
        <v>10</v>
      </c>
      <c r="B27" s="413">
        <v>-20.568178672136</v>
      </c>
    </row>
    <row r="28" spans="1:2" x14ac:dyDescent="0.2">
      <c r="A28" s="404" t="s">
        <v>21</v>
      </c>
      <c r="B28" s="413">
        <v>-19.847767059843001</v>
      </c>
    </row>
    <row r="29" spans="1:2" x14ac:dyDescent="0.2">
      <c r="A29" s="404" t="s">
        <v>8</v>
      </c>
      <c r="B29" s="413">
        <v>-18.642230051780999</v>
      </c>
    </row>
    <row r="30" spans="1:2" x14ac:dyDescent="0.2">
      <c r="A30" s="404" t="s">
        <v>4</v>
      </c>
      <c r="B30" s="413">
        <v>-15.769708440284999</v>
      </c>
    </row>
    <row r="31" spans="1:2" x14ac:dyDescent="0.2">
      <c r="A31" s="404" t="s">
        <v>23</v>
      </c>
      <c r="B31" s="413">
        <v>-12.496144489958001</v>
      </c>
    </row>
    <row r="32" spans="1:2" x14ac:dyDescent="0.2">
      <c r="A32" s="404" t="s">
        <v>25</v>
      </c>
      <c r="B32" s="413">
        <v>-11.130938598959</v>
      </c>
    </row>
    <row r="33" spans="1:2" x14ac:dyDescent="0.2">
      <c r="A33" s="404" t="s">
        <v>20</v>
      </c>
      <c r="B33" s="413">
        <v>-10.637000144316</v>
      </c>
    </row>
    <row r="34" spans="1:2" x14ac:dyDescent="0.2">
      <c r="A34" s="404" t="s">
        <v>3</v>
      </c>
      <c r="B34" s="413">
        <v>-9.7204303406680008</v>
      </c>
    </row>
    <row r="35" spans="1:2" x14ac:dyDescent="0.2">
      <c r="A35" s="404" t="s">
        <v>16</v>
      </c>
      <c r="B35" s="413">
        <v>-8.5531460801920005</v>
      </c>
    </row>
    <row r="36" spans="1:2" x14ac:dyDescent="0.2">
      <c r="A36" s="404" t="s">
        <v>0</v>
      </c>
      <c r="B36" s="413">
        <v>-7.3237663523740002</v>
      </c>
    </row>
    <row r="37" spans="1:2" x14ac:dyDescent="0.2">
      <c r="A37" s="404" t="s">
        <v>27</v>
      </c>
      <c r="B37" s="413">
        <v>-6.764417018334</v>
      </c>
    </row>
    <row r="38" spans="1:2" x14ac:dyDescent="0.2">
      <c r="A38" s="404" t="s">
        <v>15</v>
      </c>
      <c r="B38" s="413">
        <v>-5.0634582907630001</v>
      </c>
    </row>
  </sheetData>
  <mergeCells count="1">
    <mergeCell ref="H1:I1"/>
  </mergeCells>
  <hyperlinks>
    <hyperlink ref="H1:I1" location="Index!A1" display="Regresar al Índice" xr:uid="{8CB94108-1BDF-4533-8747-4BCA9BA80684}"/>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DEF05-C11C-4A0B-B425-9AE4C000B09B}">
  <sheetPr codeName="Hoja127"/>
  <dimension ref="A1:I96"/>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1475</v>
      </c>
      <c r="H1" s="400" t="s">
        <v>39</v>
      </c>
      <c r="I1" s="400"/>
    </row>
    <row r="2" spans="1:9" x14ac:dyDescent="0.2">
      <c r="A2" s="404" t="s">
        <v>438</v>
      </c>
    </row>
    <row r="5" spans="1:9" x14ac:dyDescent="0.2">
      <c r="A5" s="404" t="s">
        <v>377</v>
      </c>
      <c r="B5" s="404" t="s">
        <v>439</v>
      </c>
      <c r="C5" s="404" t="s">
        <v>53</v>
      </c>
      <c r="D5" s="404" t="s">
        <v>440</v>
      </c>
    </row>
    <row r="6" spans="1:9" x14ac:dyDescent="0.2">
      <c r="A6" s="404" t="s">
        <v>69</v>
      </c>
      <c r="B6" s="404" t="s">
        <v>173</v>
      </c>
      <c r="C6" s="413">
        <v>4.3536862194569999</v>
      </c>
      <c r="D6" s="413">
        <v>5.2027750140010003</v>
      </c>
    </row>
    <row r="7" spans="1:9" x14ac:dyDescent="0.2">
      <c r="A7" s="404" t="s">
        <v>55</v>
      </c>
      <c r="B7" s="404" t="s">
        <v>174</v>
      </c>
      <c r="C7" s="413">
        <v>7.8076053664E-2</v>
      </c>
      <c r="D7" s="413">
        <v>4.7118913498377504</v>
      </c>
    </row>
    <row r="8" spans="1:9" x14ac:dyDescent="0.2">
      <c r="A8" s="404" t="s">
        <v>55</v>
      </c>
      <c r="B8" s="404" t="s">
        <v>175</v>
      </c>
      <c r="C8" s="413">
        <v>-5.3069107135499998</v>
      </c>
      <c r="D8" s="413">
        <v>3.690716007067</v>
      </c>
    </row>
    <row r="9" spans="1:9" x14ac:dyDescent="0.2">
      <c r="A9" s="404" t="s">
        <v>55</v>
      </c>
      <c r="B9" s="404" t="s">
        <v>176</v>
      </c>
      <c r="C9" s="413">
        <v>9.7713672741189992</v>
      </c>
      <c r="D9" s="413">
        <v>4.2854840621407497</v>
      </c>
    </row>
    <row r="10" spans="1:9" x14ac:dyDescent="0.2">
      <c r="A10" s="404" t="s">
        <v>55</v>
      </c>
      <c r="B10" s="404" t="s">
        <v>177</v>
      </c>
      <c r="C10" s="413">
        <v>-0.248224735857</v>
      </c>
      <c r="D10" s="413">
        <v>3.5717194664589198</v>
      </c>
    </row>
    <row r="11" spans="1:9" x14ac:dyDescent="0.2">
      <c r="A11" s="404" t="s">
        <v>55</v>
      </c>
      <c r="B11" s="404" t="s">
        <v>178</v>
      </c>
      <c r="C11" s="413">
        <v>0.41153431671099999</v>
      </c>
      <c r="D11" s="413">
        <v>2.9642148730320801</v>
      </c>
    </row>
    <row r="12" spans="1:9" x14ac:dyDescent="0.2">
      <c r="A12" s="404" t="s">
        <v>55</v>
      </c>
      <c r="B12" s="404" t="s">
        <v>179</v>
      </c>
      <c r="C12" s="413">
        <v>8.5229607830640006</v>
      </c>
      <c r="D12" s="413">
        <v>2.91960792753658</v>
      </c>
    </row>
    <row r="13" spans="1:9" x14ac:dyDescent="0.2">
      <c r="A13" s="404" t="s">
        <v>55</v>
      </c>
      <c r="B13" s="404" t="s">
        <v>180</v>
      </c>
      <c r="C13" s="413">
        <v>9.3653348366039992</v>
      </c>
      <c r="D13" s="413">
        <v>3.40046667776708</v>
      </c>
    </row>
    <row r="14" spans="1:9" x14ac:dyDescent="0.2">
      <c r="A14" s="404" t="s">
        <v>55</v>
      </c>
      <c r="B14" s="404" t="s">
        <v>181</v>
      </c>
      <c r="C14" s="413">
        <v>8.701966013401</v>
      </c>
      <c r="D14" s="413">
        <v>4.0933008178229198</v>
      </c>
    </row>
    <row r="15" spans="1:9" x14ac:dyDescent="0.2">
      <c r="A15" s="404" t="s">
        <v>55</v>
      </c>
      <c r="B15" s="404" t="s">
        <v>182</v>
      </c>
      <c r="C15" s="413">
        <v>10.345484914743</v>
      </c>
      <c r="D15" s="413">
        <v>4.4631649176070001</v>
      </c>
    </row>
    <row r="16" spans="1:9" x14ac:dyDescent="0.2">
      <c r="A16" s="404" t="s">
        <v>55</v>
      </c>
      <c r="B16" s="404" t="s">
        <v>183</v>
      </c>
      <c r="C16" s="413">
        <v>8.4293869462609994</v>
      </c>
      <c r="D16" s="413">
        <v>4.8844148311179199</v>
      </c>
    </row>
    <row r="17" spans="1:4" x14ac:dyDescent="0.2">
      <c r="A17" s="404" t="s">
        <v>55</v>
      </c>
      <c r="B17" s="404" t="s">
        <v>184</v>
      </c>
      <c r="C17" s="413">
        <v>7.3459879904539997</v>
      </c>
      <c r="D17" s="413">
        <v>5.1475541582559199</v>
      </c>
    </row>
    <row r="18" spans="1:4" x14ac:dyDescent="0.2">
      <c r="A18" s="404" t="s">
        <v>82</v>
      </c>
      <c r="B18" s="404" t="s">
        <v>173</v>
      </c>
      <c r="C18" s="413">
        <v>12.680350458404</v>
      </c>
      <c r="D18" s="413">
        <v>5.8414428448348303</v>
      </c>
    </row>
    <row r="19" spans="1:4" x14ac:dyDescent="0.2">
      <c r="A19" s="404" t="s">
        <v>55</v>
      </c>
      <c r="B19" s="404" t="s">
        <v>174</v>
      </c>
      <c r="C19" s="413">
        <v>10.471998819666</v>
      </c>
      <c r="D19" s="413">
        <v>6.7076030753350002</v>
      </c>
    </row>
    <row r="20" spans="1:4" x14ac:dyDescent="0.2">
      <c r="A20" s="404" t="s">
        <v>55</v>
      </c>
      <c r="B20" s="404" t="s">
        <v>175</v>
      </c>
      <c r="C20" s="413">
        <v>17.082363147715</v>
      </c>
      <c r="D20" s="413">
        <v>8.5733758971070806</v>
      </c>
    </row>
    <row r="21" spans="1:4" x14ac:dyDescent="0.2">
      <c r="A21" s="404" t="s">
        <v>55</v>
      </c>
      <c r="B21" s="404" t="s">
        <v>176</v>
      </c>
      <c r="C21" s="413">
        <v>10.080222423161</v>
      </c>
      <c r="D21" s="413">
        <v>8.5991138261939195</v>
      </c>
    </row>
    <row r="22" spans="1:4" x14ac:dyDescent="0.2">
      <c r="A22" s="404" t="s">
        <v>55</v>
      </c>
      <c r="B22" s="404" t="s">
        <v>177</v>
      </c>
      <c r="C22" s="413">
        <v>19.199756722059998</v>
      </c>
      <c r="D22" s="413">
        <v>10.219778947687001</v>
      </c>
    </row>
    <row r="23" spans="1:4" x14ac:dyDescent="0.2">
      <c r="A23" s="404" t="s">
        <v>55</v>
      </c>
      <c r="B23" s="404" t="s">
        <v>178</v>
      </c>
      <c r="C23" s="413">
        <v>14.832747481142</v>
      </c>
      <c r="D23" s="413">
        <v>11.421546711389601</v>
      </c>
    </row>
    <row r="24" spans="1:4" x14ac:dyDescent="0.2">
      <c r="A24" s="404" t="s">
        <v>55</v>
      </c>
      <c r="B24" s="404" t="s">
        <v>179</v>
      </c>
      <c r="C24" s="413">
        <v>12.100808253106999</v>
      </c>
      <c r="D24" s="413">
        <v>11.719700667226499</v>
      </c>
    </row>
    <row r="25" spans="1:4" x14ac:dyDescent="0.2">
      <c r="A25" s="404" t="s">
        <v>55</v>
      </c>
      <c r="B25" s="404" t="s">
        <v>180</v>
      </c>
      <c r="C25" s="413">
        <v>7.1968913908049998</v>
      </c>
      <c r="D25" s="413">
        <v>11.5389970467432</v>
      </c>
    </row>
    <row r="26" spans="1:4" x14ac:dyDescent="0.2">
      <c r="A26" s="404" t="s">
        <v>55</v>
      </c>
      <c r="B26" s="404" t="s">
        <v>181</v>
      </c>
      <c r="C26" s="413">
        <v>15.479157100696</v>
      </c>
      <c r="D26" s="413">
        <v>12.1037629706845</v>
      </c>
    </row>
    <row r="27" spans="1:4" x14ac:dyDescent="0.2">
      <c r="A27" s="404" t="s">
        <v>55</v>
      </c>
      <c r="B27" s="404" t="s">
        <v>182</v>
      </c>
      <c r="C27" s="413">
        <v>9.2250428266560007</v>
      </c>
      <c r="D27" s="413">
        <v>12.0103927966772</v>
      </c>
    </row>
    <row r="28" spans="1:4" x14ac:dyDescent="0.2">
      <c r="A28" s="404" t="s">
        <v>55</v>
      </c>
      <c r="B28" s="404" t="s">
        <v>183</v>
      </c>
      <c r="C28" s="413">
        <v>10.835139498675</v>
      </c>
      <c r="D28" s="413">
        <v>12.2108721760451</v>
      </c>
    </row>
    <row r="29" spans="1:4" x14ac:dyDescent="0.2">
      <c r="A29" s="404" t="s">
        <v>55</v>
      </c>
      <c r="B29" s="404" t="s">
        <v>184</v>
      </c>
      <c r="C29" s="413">
        <v>15.344599841151</v>
      </c>
      <c r="D29" s="413">
        <v>12.877423163603201</v>
      </c>
    </row>
    <row r="30" spans="1:4" x14ac:dyDescent="0.2">
      <c r="A30" s="404" t="s">
        <v>83</v>
      </c>
      <c r="B30" s="404" t="s">
        <v>173</v>
      </c>
      <c r="C30" s="413">
        <v>12.575706943302</v>
      </c>
      <c r="D30" s="413">
        <v>12.868702870678</v>
      </c>
    </row>
    <row r="31" spans="1:4" x14ac:dyDescent="0.2">
      <c r="A31" s="404" t="s">
        <v>55</v>
      </c>
      <c r="B31" s="404" t="s">
        <v>174</v>
      </c>
      <c r="C31" s="413">
        <v>12.337323091848001</v>
      </c>
      <c r="D31" s="413">
        <v>13.0241465600265</v>
      </c>
    </row>
    <row r="32" spans="1:4" x14ac:dyDescent="0.2">
      <c r="A32" s="404" t="s">
        <v>55</v>
      </c>
      <c r="B32" s="404" t="s">
        <v>175</v>
      </c>
      <c r="C32" s="413">
        <v>6.0883553419709999</v>
      </c>
      <c r="D32" s="413">
        <v>12.1079792428812</v>
      </c>
    </row>
    <row r="33" spans="1:4" x14ac:dyDescent="0.2">
      <c r="A33" s="404" t="s">
        <v>55</v>
      </c>
      <c r="B33" s="404" t="s">
        <v>176</v>
      </c>
      <c r="C33" s="413">
        <v>3.9844702771740002</v>
      </c>
      <c r="D33" s="413">
        <v>11.5999998973823</v>
      </c>
    </row>
    <row r="34" spans="1:4" x14ac:dyDescent="0.2">
      <c r="A34" s="404" t="s">
        <v>55</v>
      </c>
      <c r="B34" s="404" t="s">
        <v>177</v>
      </c>
      <c r="C34" s="413">
        <v>0.95523674396199998</v>
      </c>
      <c r="D34" s="413">
        <v>10.079623232540801</v>
      </c>
    </row>
    <row r="35" spans="1:4" x14ac:dyDescent="0.2">
      <c r="A35" s="404" t="s">
        <v>55</v>
      </c>
      <c r="B35" s="404" t="s">
        <v>178</v>
      </c>
      <c r="C35" s="413">
        <v>3.4999739161129999</v>
      </c>
      <c r="D35" s="413">
        <v>9.1352254354550002</v>
      </c>
    </row>
    <row r="36" spans="1:4" x14ac:dyDescent="0.2">
      <c r="A36" s="404" t="s">
        <v>55</v>
      </c>
      <c r="B36" s="404" t="s">
        <v>179</v>
      </c>
      <c r="C36" s="413">
        <v>4.3438461226039999</v>
      </c>
      <c r="D36" s="413">
        <v>8.4888119245797498</v>
      </c>
    </row>
    <row r="37" spans="1:4" x14ac:dyDescent="0.2">
      <c r="A37" s="404" t="s">
        <v>55</v>
      </c>
      <c r="B37" s="404" t="s">
        <v>180</v>
      </c>
      <c r="C37" s="413">
        <v>3.395025207982</v>
      </c>
      <c r="D37" s="413">
        <v>8.1719897426778303</v>
      </c>
    </row>
    <row r="38" spans="1:4" x14ac:dyDescent="0.2">
      <c r="A38" s="404" t="s">
        <v>55</v>
      </c>
      <c r="B38" s="404" t="s">
        <v>181</v>
      </c>
      <c r="C38" s="413">
        <v>2.573617288641</v>
      </c>
      <c r="D38" s="413">
        <v>7.0965280916732496</v>
      </c>
    </row>
    <row r="39" spans="1:4" x14ac:dyDescent="0.2">
      <c r="A39" s="404" t="s">
        <v>55</v>
      </c>
      <c r="B39" s="404" t="s">
        <v>182</v>
      </c>
      <c r="C39" s="413">
        <v>1.253559360091</v>
      </c>
      <c r="D39" s="413">
        <v>6.4322378027928302</v>
      </c>
    </row>
    <row r="40" spans="1:4" x14ac:dyDescent="0.2">
      <c r="A40" s="404" t="s">
        <v>55</v>
      </c>
      <c r="B40" s="404" t="s">
        <v>183</v>
      </c>
      <c r="C40" s="413">
        <v>1.090912513378</v>
      </c>
      <c r="D40" s="413">
        <v>5.6202188873514203</v>
      </c>
    </row>
    <row r="41" spans="1:4" x14ac:dyDescent="0.2">
      <c r="A41" s="404" t="s">
        <v>55</v>
      </c>
      <c r="B41" s="404" t="s">
        <v>184</v>
      </c>
      <c r="C41" s="413">
        <v>3.7404962613419999</v>
      </c>
      <c r="D41" s="413">
        <v>4.65321025570067</v>
      </c>
    </row>
    <row r="42" spans="1:4" x14ac:dyDescent="0.2">
      <c r="A42" s="404" t="s">
        <v>84</v>
      </c>
      <c r="B42" s="404" t="s">
        <v>173</v>
      </c>
      <c r="C42" s="413">
        <v>-1.563968710783</v>
      </c>
      <c r="D42" s="413">
        <v>3.4749039511935802</v>
      </c>
    </row>
    <row r="43" spans="1:4" x14ac:dyDescent="0.2">
      <c r="A43" s="404" t="s">
        <v>55</v>
      </c>
      <c r="B43" s="404" t="s">
        <v>174</v>
      </c>
      <c r="C43" s="413">
        <v>1.6841701900899999</v>
      </c>
      <c r="D43" s="413">
        <v>2.58714120938042</v>
      </c>
    </row>
    <row r="44" spans="1:4" x14ac:dyDescent="0.2">
      <c r="A44" s="404" t="s">
        <v>55</v>
      </c>
      <c r="B44" s="404" t="s">
        <v>175</v>
      </c>
      <c r="C44" s="413">
        <v>0.24238885352699999</v>
      </c>
      <c r="D44" s="413">
        <v>2.0999773353434201</v>
      </c>
    </row>
    <row r="45" spans="1:4" x14ac:dyDescent="0.2">
      <c r="A45" s="404" t="s">
        <v>55</v>
      </c>
      <c r="B45" s="404" t="s">
        <v>176</v>
      </c>
      <c r="C45" s="413">
        <v>5.4762531785909996</v>
      </c>
      <c r="D45" s="413">
        <v>2.2242925771281699</v>
      </c>
    </row>
    <row r="46" spans="1:4" x14ac:dyDescent="0.2">
      <c r="A46" s="404" t="s">
        <v>55</v>
      </c>
      <c r="B46" s="404" t="s">
        <v>177</v>
      </c>
      <c r="C46" s="413">
        <v>1.118174469665</v>
      </c>
      <c r="D46" s="413">
        <v>2.2378707209367499</v>
      </c>
    </row>
    <row r="47" spans="1:4" x14ac:dyDescent="0.2">
      <c r="A47" s="404" t="s">
        <v>55</v>
      </c>
      <c r="B47" s="404" t="s">
        <v>178</v>
      </c>
      <c r="C47" s="413">
        <v>2.4590273927980002</v>
      </c>
      <c r="D47" s="413">
        <v>2.1511251773271698</v>
      </c>
    </row>
    <row r="48" spans="1:4" x14ac:dyDescent="0.2">
      <c r="A48" s="404" t="s">
        <v>55</v>
      </c>
      <c r="B48" s="404" t="s">
        <v>179</v>
      </c>
      <c r="C48" s="413">
        <v>-1.735028035062</v>
      </c>
      <c r="D48" s="413">
        <v>1.6445523308550001</v>
      </c>
    </row>
    <row r="49" spans="1:4" x14ac:dyDescent="0.2">
      <c r="A49" s="404" t="s">
        <v>55</v>
      </c>
      <c r="B49" s="404" t="s">
        <v>180</v>
      </c>
      <c r="C49" s="413">
        <v>2.2377537733709998</v>
      </c>
      <c r="D49" s="413">
        <v>1.5481130446374201</v>
      </c>
    </row>
    <row r="50" spans="1:4" x14ac:dyDescent="0.2">
      <c r="A50" s="404" t="s">
        <v>55</v>
      </c>
      <c r="B50" s="404" t="s">
        <v>181</v>
      </c>
      <c r="C50" s="413">
        <v>-1.309317099337</v>
      </c>
      <c r="D50" s="413">
        <v>1.22453517897258</v>
      </c>
    </row>
    <row r="51" spans="1:4" x14ac:dyDescent="0.2">
      <c r="A51" s="404" t="s">
        <v>55</v>
      </c>
      <c r="B51" s="404" t="s">
        <v>182</v>
      </c>
      <c r="C51" s="413">
        <v>-4.9771655467320004</v>
      </c>
      <c r="D51" s="413">
        <v>0.70530810340399996</v>
      </c>
    </row>
    <row r="52" spans="1:4" x14ac:dyDescent="0.2">
      <c r="A52" s="404" t="s">
        <v>55</v>
      </c>
      <c r="B52" s="404" t="s">
        <v>183</v>
      </c>
      <c r="C52" s="413">
        <v>-2.9989759365289999</v>
      </c>
      <c r="D52" s="413">
        <v>0.36448406591174998</v>
      </c>
    </row>
    <row r="53" spans="1:4" x14ac:dyDescent="0.2">
      <c r="A53" s="404" t="s">
        <v>55</v>
      </c>
      <c r="B53" s="404" t="s">
        <v>184</v>
      </c>
      <c r="C53" s="413">
        <v>-3.5089787442109999</v>
      </c>
      <c r="D53" s="413">
        <v>-0.23963885121766701</v>
      </c>
    </row>
    <row r="54" spans="1:4" x14ac:dyDescent="0.2">
      <c r="A54" s="404" t="s">
        <v>85</v>
      </c>
      <c r="B54" s="404" t="s">
        <v>173</v>
      </c>
      <c r="C54" s="413">
        <v>-2.5688809408259998</v>
      </c>
      <c r="D54" s="413">
        <v>-0.323381537054583</v>
      </c>
    </row>
    <row r="55" spans="1:4" x14ac:dyDescent="0.2">
      <c r="A55" s="404" t="s">
        <v>55</v>
      </c>
      <c r="B55" s="404" t="s">
        <v>174</v>
      </c>
      <c r="C55" s="413">
        <v>-1.199690806997</v>
      </c>
      <c r="D55" s="413">
        <v>-0.56370328681183302</v>
      </c>
    </row>
    <row r="56" spans="1:4" x14ac:dyDescent="0.2">
      <c r="A56" s="404" t="s">
        <v>55</v>
      </c>
      <c r="B56" s="404" t="s">
        <v>175</v>
      </c>
      <c r="C56" s="413">
        <v>6.9215858268819996</v>
      </c>
      <c r="D56" s="413">
        <v>-7.1035390322500697E-3</v>
      </c>
    </row>
    <row r="57" spans="1:4" x14ac:dyDescent="0.2">
      <c r="A57" s="404" t="s">
        <v>55</v>
      </c>
      <c r="B57" s="404" t="s">
        <v>176</v>
      </c>
      <c r="C57" s="413">
        <v>-4.3470237992090004</v>
      </c>
      <c r="D57" s="413">
        <v>-0.82570995384891699</v>
      </c>
    </row>
    <row r="58" spans="1:4" x14ac:dyDescent="0.2">
      <c r="A58" s="404" t="s">
        <v>55</v>
      </c>
      <c r="B58" s="404" t="s">
        <v>177</v>
      </c>
      <c r="C58" s="413">
        <v>4.213477078066</v>
      </c>
      <c r="D58" s="413">
        <v>-0.56776806981549999</v>
      </c>
    </row>
    <row r="59" spans="1:4" x14ac:dyDescent="0.2">
      <c r="A59" s="404" t="s">
        <v>55</v>
      </c>
      <c r="B59" s="404" t="s">
        <v>178</v>
      </c>
      <c r="C59" s="413">
        <v>5.4499765998039997</v>
      </c>
      <c r="D59" s="413">
        <v>-0.31852230256500003</v>
      </c>
    </row>
    <row r="60" spans="1:4" x14ac:dyDescent="0.2">
      <c r="A60" s="404" t="s">
        <v>55</v>
      </c>
      <c r="B60" s="404" t="s">
        <v>179</v>
      </c>
      <c r="C60" s="413">
        <v>1.5271626425189999</v>
      </c>
      <c r="D60" s="413">
        <v>-4.6673079433250102E-2</v>
      </c>
    </row>
    <row r="61" spans="1:4" x14ac:dyDescent="0.2">
      <c r="A61" s="404" t="s">
        <v>55</v>
      </c>
      <c r="B61" s="404" t="s">
        <v>180</v>
      </c>
      <c r="C61" s="413">
        <v>2.7064581169339998</v>
      </c>
      <c r="D61" s="413">
        <v>-7.6143841363334403E-3</v>
      </c>
    </row>
    <row r="62" spans="1:4" x14ac:dyDescent="0.2">
      <c r="A62" s="404" t="s">
        <v>55</v>
      </c>
      <c r="B62" s="404" t="s">
        <v>181</v>
      </c>
      <c r="C62" s="413">
        <v>0.204876390288</v>
      </c>
      <c r="D62" s="413">
        <v>0.11856840666575</v>
      </c>
    </row>
    <row r="63" spans="1:4" x14ac:dyDescent="0.2">
      <c r="A63" s="404" t="s">
        <v>55</v>
      </c>
      <c r="B63" s="404" t="s">
        <v>182</v>
      </c>
      <c r="C63" s="413">
        <v>1.2943690700499999</v>
      </c>
      <c r="D63" s="413">
        <v>0.64119629139758305</v>
      </c>
    </row>
    <row r="64" spans="1:4" x14ac:dyDescent="0.2">
      <c r="A64" s="404" t="s">
        <v>55</v>
      </c>
      <c r="B64" s="404" t="s">
        <v>183</v>
      </c>
      <c r="C64" s="413">
        <v>1.0272079047260001</v>
      </c>
      <c r="D64" s="413">
        <v>0.97671161150216701</v>
      </c>
    </row>
    <row r="65" spans="1:4" x14ac:dyDescent="0.2">
      <c r="A65" s="404" t="s">
        <v>55</v>
      </c>
      <c r="B65" s="404" t="s">
        <v>184</v>
      </c>
      <c r="C65" s="413">
        <v>2.230322307902</v>
      </c>
      <c r="D65" s="413">
        <v>1.4549866991782501</v>
      </c>
    </row>
    <row r="66" spans="1:4" x14ac:dyDescent="0.2">
      <c r="A66" s="404" t="s">
        <v>86</v>
      </c>
      <c r="B66" s="404" t="s">
        <v>173</v>
      </c>
      <c r="C66" s="413">
        <v>5.7241809851210004</v>
      </c>
      <c r="D66" s="413">
        <v>2.14607519300717</v>
      </c>
    </row>
    <row r="67" spans="1:4" x14ac:dyDescent="0.2">
      <c r="A67" s="404" t="s">
        <v>55</v>
      </c>
      <c r="B67" s="404" t="s">
        <v>174</v>
      </c>
      <c r="C67" s="413">
        <v>3.6797544147729999</v>
      </c>
      <c r="D67" s="413">
        <v>2.55269562815467</v>
      </c>
    </row>
    <row r="68" spans="1:4" x14ac:dyDescent="0.2">
      <c r="A68" s="404" t="s">
        <v>55</v>
      </c>
      <c r="B68" s="404" t="s">
        <v>175</v>
      </c>
      <c r="C68" s="413">
        <v>-1.1103798758179999</v>
      </c>
      <c r="D68" s="413">
        <v>1.88336515292967</v>
      </c>
    </row>
    <row r="69" spans="1:4" x14ac:dyDescent="0.2">
      <c r="A69" s="404" t="s">
        <v>55</v>
      </c>
      <c r="B69" s="404" t="s">
        <v>176</v>
      </c>
      <c r="C69" s="413">
        <v>8.2495932190639998</v>
      </c>
      <c r="D69" s="413">
        <v>2.9330832377857501</v>
      </c>
    </row>
    <row r="70" spans="1:4" x14ac:dyDescent="0.2">
      <c r="A70" s="404" t="s">
        <v>55</v>
      </c>
      <c r="B70" s="404" t="s">
        <v>177</v>
      </c>
      <c r="C70" s="413">
        <v>2.7042114797819998</v>
      </c>
      <c r="D70" s="413">
        <v>2.8073111045954202</v>
      </c>
    </row>
    <row r="71" spans="1:4" x14ac:dyDescent="0.2">
      <c r="A71" s="404" t="s">
        <v>55</v>
      </c>
      <c r="B71" s="404" t="s">
        <v>178</v>
      </c>
      <c r="C71" s="413">
        <v>1.985266335533</v>
      </c>
      <c r="D71" s="413">
        <v>2.5185852492395</v>
      </c>
    </row>
    <row r="72" spans="1:4" x14ac:dyDescent="0.2">
      <c r="A72" s="404" t="s">
        <v>55</v>
      </c>
      <c r="B72" s="404" t="s">
        <v>179</v>
      </c>
      <c r="C72" s="413">
        <v>3.0168593972550002</v>
      </c>
      <c r="D72" s="413">
        <v>2.6427266454675</v>
      </c>
    </row>
    <row r="73" spans="1:4" x14ac:dyDescent="0.2">
      <c r="A73" s="404" t="s">
        <v>55</v>
      </c>
      <c r="B73" s="404" t="s">
        <v>180</v>
      </c>
      <c r="C73" s="413">
        <v>3.82012686299</v>
      </c>
      <c r="D73" s="413">
        <v>2.7355323743055</v>
      </c>
    </row>
    <row r="74" spans="1:4" x14ac:dyDescent="0.2">
      <c r="A74" s="404" t="s">
        <v>55</v>
      </c>
      <c r="B74" s="404" t="s">
        <v>181</v>
      </c>
      <c r="C74" s="413">
        <v>1.5338428349</v>
      </c>
      <c r="D74" s="413">
        <v>2.8462795780231702</v>
      </c>
    </row>
    <row r="75" spans="1:4" x14ac:dyDescent="0.2">
      <c r="A75" s="404" t="s">
        <v>55</v>
      </c>
      <c r="B75" s="404" t="s">
        <v>182</v>
      </c>
      <c r="C75" s="413">
        <v>4.450552030671</v>
      </c>
      <c r="D75" s="413">
        <v>3.1092948247415801</v>
      </c>
    </row>
    <row r="76" spans="1:4" x14ac:dyDescent="0.2">
      <c r="A76" s="404" t="s">
        <v>55</v>
      </c>
      <c r="B76" s="404" t="s">
        <v>183</v>
      </c>
      <c r="C76" s="413">
        <v>0.578515097674</v>
      </c>
      <c r="D76" s="413">
        <v>3.0719037574872501</v>
      </c>
    </row>
    <row r="77" spans="1:4" x14ac:dyDescent="0.2">
      <c r="A77" s="404" t="s">
        <v>55</v>
      </c>
      <c r="B77" s="404" t="s">
        <v>184</v>
      </c>
      <c r="C77" s="413">
        <v>-7.7600720784390003</v>
      </c>
      <c r="D77" s="413">
        <v>2.23937089195883</v>
      </c>
    </row>
    <row r="78" spans="1:4" x14ac:dyDescent="0.2">
      <c r="A78" s="404" t="s">
        <v>87</v>
      </c>
      <c r="B78" s="404" t="s">
        <v>173</v>
      </c>
      <c r="C78" s="413">
        <v>-5.5474645846000001</v>
      </c>
      <c r="D78" s="413">
        <v>1.30006709448208</v>
      </c>
    </row>
    <row r="79" spans="1:4" x14ac:dyDescent="0.2">
      <c r="A79" s="404" t="s">
        <v>55</v>
      </c>
      <c r="B79" s="404" t="s">
        <v>174</v>
      </c>
      <c r="C79" s="413">
        <v>-1.579884998616</v>
      </c>
      <c r="D79" s="413">
        <v>0.86176381003299996</v>
      </c>
    </row>
    <row r="80" spans="1:4" x14ac:dyDescent="0.2">
      <c r="A80" s="404" t="s">
        <v>55</v>
      </c>
      <c r="B80" s="404" t="s">
        <v>175</v>
      </c>
      <c r="C80" s="413">
        <v>3.2335823772259999</v>
      </c>
      <c r="D80" s="413">
        <v>1.2237606644533301</v>
      </c>
    </row>
    <row r="81" spans="1:4" x14ac:dyDescent="0.2">
      <c r="A81" s="404" t="s">
        <v>55</v>
      </c>
      <c r="B81" s="404" t="s">
        <v>176</v>
      </c>
      <c r="C81" s="413">
        <v>0.42078267611999998</v>
      </c>
      <c r="D81" s="413">
        <v>0.57135978587466696</v>
      </c>
    </row>
    <row r="82" spans="1:4" x14ac:dyDescent="0.2">
      <c r="A82" s="404" t="s">
        <v>55</v>
      </c>
      <c r="B82" s="404" t="s">
        <v>177</v>
      </c>
      <c r="C82" s="413">
        <v>3.7223953210920002</v>
      </c>
      <c r="D82" s="413">
        <v>0.65620843931716699</v>
      </c>
    </row>
    <row r="83" spans="1:4" x14ac:dyDescent="0.2">
      <c r="A83" s="404" t="s">
        <v>55</v>
      </c>
      <c r="B83" s="404" t="s">
        <v>178</v>
      </c>
      <c r="C83" s="413">
        <v>-0.10198016102599999</v>
      </c>
      <c r="D83" s="413">
        <v>0.48227123127058302</v>
      </c>
    </row>
    <row r="84" spans="1:4" x14ac:dyDescent="0.2">
      <c r="A84" s="404" t="s">
        <v>55</v>
      </c>
      <c r="B84" s="404" t="s">
        <v>179</v>
      </c>
      <c r="C84" s="413">
        <v>1.859616452737</v>
      </c>
      <c r="D84" s="413">
        <v>0.38583431922741701</v>
      </c>
    </row>
    <row r="85" spans="1:4" x14ac:dyDescent="0.2">
      <c r="A85" s="404" t="s">
        <v>55</v>
      </c>
      <c r="B85" s="404" t="s">
        <v>180</v>
      </c>
      <c r="C85" s="413">
        <v>1.2220725272349999</v>
      </c>
      <c r="D85" s="413">
        <v>0.16932979124783301</v>
      </c>
    </row>
    <row r="86" spans="1:4" x14ac:dyDescent="0.2">
      <c r="A86" s="404" t="s">
        <v>55</v>
      </c>
      <c r="B86" s="404" t="s">
        <v>181</v>
      </c>
      <c r="C86" s="413">
        <v>3.0429868006410001</v>
      </c>
      <c r="D86" s="413">
        <v>0.295091788392917</v>
      </c>
    </row>
    <row r="87" spans="1:4" x14ac:dyDescent="0.2">
      <c r="A87" s="404" t="s">
        <v>55</v>
      </c>
      <c r="B87" s="404" t="s">
        <v>182</v>
      </c>
      <c r="C87" s="413">
        <v>0.82722506258499995</v>
      </c>
      <c r="D87" s="413">
        <v>-6.8521256142500099E-3</v>
      </c>
    </row>
    <row r="88" spans="1:4" x14ac:dyDescent="0.2">
      <c r="A88" s="404" t="s">
        <v>55</v>
      </c>
      <c r="B88" s="404" t="s">
        <v>183</v>
      </c>
      <c r="C88" s="413">
        <v>2.5456007745320002</v>
      </c>
      <c r="D88" s="413">
        <v>0.15707168079058301</v>
      </c>
    </row>
    <row r="89" spans="1:4" x14ac:dyDescent="0.2">
      <c r="A89" s="404" t="s">
        <v>55</v>
      </c>
      <c r="B89" s="404" t="s">
        <v>184</v>
      </c>
      <c r="C89" s="413">
        <v>6.4814600382209999</v>
      </c>
      <c r="D89" s="413">
        <v>1.34386602384558</v>
      </c>
    </row>
    <row r="90" spans="1:4" x14ac:dyDescent="0.2">
      <c r="A90" s="404" t="s">
        <v>88</v>
      </c>
      <c r="B90" s="404" t="s">
        <v>173</v>
      </c>
      <c r="C90" s="413">
        <v>0.71500771327799995</v>
      </c>
      <c r="D90" s="413">
        <v>1.8657387153354199</v>
      </c>
    </row>
    <row r="91" spans="1:4" x14ac:dyDescent="0.2">
      <c r="A91" s="404" t="s">
        <v>55</v>
      </c>
      <c r="B91" s="404" t="s">
        <v>174</v>
      </c>
      <c r="C91" s="413">
        <v>-1.0436558519079999</v>
      </c>
      <c r="D91" s="413">
        <v>1.9104244775610799</v>
      </c>
    </row>
    <row r="92" spans="1:4" x14ac:dyDescent="0.2">
      <c r="A92" s="404" t="s">
        <v>55</v>
      </c>
      <c r="B92" s="404" t="s">
        <v>175</v>
      </c>
      <c r="C92" s="413">
        <v>-5.220471617177</v>
      </c>
      <c r="D92" s="413">
        <v>1.2059199780275001</v>
      </c>
    </row>
    <row r="93" spans="1:4" x14ac:dyDescent="0.2">
      <c r="A93" s="404" t="s">
        <v>55</v>
      </c>
      <c r="B93" s="404" t="s">
        <v>176</v>
      </c>
      <c r="C93" s="413">
        <v>-24.765865420211</v>
      </c>
      <c r="D93" s="413">
        <v>-0.89296736333341697</v>
      </c>
    </row>
    <row r="94" spans="1:4" x14ac:dyDescent="0.2">
      <c r="A94" s="404" t="s">
        <v>55</v>
      </c>
      <c r="B94" s="404" t="s">
        <v>177</v>
      </c>
      <c r="C94" s="413">
        <v>-25.483435765642</v>
      </c>
      <c r="D94" s="413">
        <v>-3.3267866205612502</v>
      </c>
    </row>
    <row r="95" spans="1:4" x14ac:dyDescent="0.2">
      <c r="A95" s="404" t="s">
        <v>55</v>
      </c>
      <c r="B95" s="404" t="s">
        <v>178</v>
      </c>
      <c r="C95" s="413">
        <v>-15.103897970178</v>
      </c>
      <c r="D95" s="413">
        <v>-4.5769464379905802</v>
      </c>
    </row>
    <row r="96" spans="1:4" x14ac:dyDescent="0.2">
      <c r="A96" s="404" t="s">
        <v>55</v>
      </c>
      <c r="B96" s="404" t="s">
        <v>179</v>
      </c>
      <c r="C96" s="413">
        <v>-4.491279940818</v>
      </c>
      <c r="D96" s="413">
        <v>-5.1061878041201698</v>
      </c>
    </row>
  </sheetData>
  <mergeCells count="1">
    <mergeCell ref="H1:I1"/>
  </mergeCells>
  <hyperlinks>
    <hyperlink ref="H1:I1" location="Index!A1" display="Regresar al Índice" xr:uid="{EA83311B-34ED-4D4E-92B7-1AED0591FB36}"/>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FC28-FBF5-43CF-992F-F0ECA547BF4D}">
  <sheetPr codeName="Hoja128"/>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1476</v>
      </c>
      <c r="H1" s="400" t="s">
        <v>39</v>
      </c>
      <c r="I1" s="400"/>
    </row>
    <row r="2" spans="1:9" x14ac:dyDescent="0.2">
      <c r="A2" s="404" t="s">
        <v>438</v>
      </c>
    </row>
    <row r="5" spans="1:9" x14ac:dyDescent="0.2">
      <c r="A5" s="404" t="s">
        <v>2</v>
      </c>
      <c r="B5" s="404" t="s">
        <v>53</v>
      </c>
    </row>
    <row r="6" spans="1:9" x14ac:dyDescent="0.2">
      <c r="A6" s="404" t="s">
        <v>16</v>
      </c>
      <c r="B6" s="413">
        <v>-23.719979158803</v>
      </c>
    </row>
    <row r="7" spans="1:9" x14ac:dyDescent="0.2">
      <c r="A7" s="404" t="s">
        <v>7</v>
      </c>
      <c r="B7" s="413">
        <v>-23.055335484817999</v>
      </c>
    </row>
    <row r="8" spans="1:9" x14ac:dyDescent="0.2">
      <c r="A8" s="404" t="s">
        <v>12</v>
      </c>
      <c r="B8" s="413">
        <v>-20.042891149978001</v>
      </c>
    </row>
    <row r="9" spans="1:9" x14ac:dyDescent="0.2">
      <c r="A9" s="404" t="s">
        <v>13</v>
      </c>
      <c r="B9" s="413">
        <v>-19.889693127167</v>
      </c>
    </row>
    <row r="10" spans="1:9" x14ac:dyDescent="0.2">
      <c r="A10" s="404" t="s">
        <v>21</v>
      </c>
      <c r="B10" s="413">
        <v>-16.937749141613999</v>
      </c>
    </row>
    <row r="11" spans="1:9" x14ac:dyDescent="0.2">
      <c r="A11" s="404" t="s">
        <v>31</v>
      </c>
      <c r="B11" s="413">
        <v>-16.439052195035</v>
      </c>
    </row>
    <row r="12" spans="1:9" x14ac:dyDescent="0.2">
      <c r="A12" s="404" t="s">
        <v>10</v>
      </c>
      <c r="B12" s="413">
        <v>-15.547175668258999</v>
      </c>
    </row>
    <row r="13" spans="1:9" x14ac:dyDescent="0.2">
      <c r="A13" s="404" t="s">
        <v>9</v>
      </c>
      <c r="B13" s="413">
        <v>-15.314105086361</v>
      </c>
    </row>
    <row r="14" spans="1:9" x14ac:dyDescent="0.2">
      <c r="A14" s="404" t="s">
        <v>20</v>
      </c>
      <c r="B14" s="413">
        <v>-14.796518260585</v>
      </c>
    </row>
    <row r="15" spans="1:9" x14ac:dyDescent="0.2">
      <c r="A15" s="404" t="s">
        <v>24</v>
      </c>
      <c r="B15" s="413">
        <v>-14.210050616936</v>
      </c>
    </row>
    <row r="16" spans="1:9" x14ac:dyDescent="0.2">
      <c r="A16" s="404" t="s">
        <v>30</v>
      </c>
      <c r="B16" s="413">
        <v>-13.690386924102</v>
      </c>
    </row>
    <row r="17" spans="1:2" x14ac:dyDescent="0.2">
      <c r="A17" s="404" t="s">
        <v>18</v>
      </c>
      <c r="B17" s="413">
        <v>-12.531640469991</v>
      </c>
    </row>
    <row r="18" spans="1:2" x14ac:dyDescent="0.2">
      <c r="A18" s="404" t="s">
        <v>23</v>
      </c>
      <c r="B18" s="413">
        <v>-11.207148838844001</v>
      </c>
    </row>
    <row r="19" spans="1:2" x14ac:dyDescent="0.2">
      <c r="A19" s="404" t="s">
        <v>29</v>
      </c>
      <c r="B19" s="413">
        <v>-10.784089610104999</v>
      </c>
    </row>
    <row r="20" spans="1:2" x14ac:dyDescent="0.2">
      <c r="A20" s="404" t="s">
        <v>15</v>
      </c>
      <c r="B20" s="413">
        <v>-9.1444425206959998</v>
      </c>
    </row>
    <row r="21" spans="1:2" x14ac:dyDescent="0.2">
      <c r="A21" s="404" t="s">
        <v>1</v>
      </c>
      <c r="B21" s="413">
        <v>-8.9263167080379997</v>
      </c>
    </row>
    <row r="22" spans="1:2" x14ac:dyDescent="0.2">
      <c r="A22" s="404" t="s">
        <v>6</v>
      </c>
      <c r="B22" s="413">
        <v>-7.0842022234310003</v>
      </c>
    </row>
    <row r="23" spans="1:2" x14ac:dyDescent="0.2">
      <c r="A23" s="404" t="s">
        <v>3</v>
      </c>
      <c r="B23" s="413">
        <v>-6.264244449734</v>
      </c>
    </row>
    <row r="24" spans="1:2" x14ac:dyDescent="0.2">
      <c r="A24" s="404" t="s">
        <v>33</v>
      </c>
      <c r="B24" s="413">
        <v>-6.2394298940540001</v>
      </c>
    </row>
    <row r="25" spans="1:2" x14ac:dyDescent="0.2">
      <c r="A25" s="404" t="s">
        <v>19</v>
      </c>
      <c r="B25" s="413">
        <v>-4.9308312502509999</v>
      </c>
    </row>
    <row r="26" spans="1:2" x14ac:dyDescent="0.2">
      <c r="A26" s="404" t="s">
        <v>8</v>
      </c>
      <c r="B26" s="413">
        <v>-4.8099360699620002</v>
      </c>
    </row>
    <row r="27" spans="1:2" x14ac:dyDescent="0.2">
      <c r="A27" s="404" t="s">
        <v>0</v>
      </c>
      <c r="B27" s="413">
        <v>-4.491279940818</v>
      </c>
    </row>
    <row r="28" spans="1:2" x14ac:dyDescent="0.2">
      <c r="A28" s="404" t="s">
        <v>32</v>
      </c>
      <c r="B28" s="413">
        <v>-3.8054940486860001</v>
      </c>
    </row>
    <row r="29" spans="1:2" x14ac:dyDescent="0.2">
      <c r="A29" s="404" t="s">
        <v>14</v>
      </c>
      <c r="B29" s="413">
        <v>-3.1447180948560001</v>
      </c>
    </row>
    <row r="30" spans="1:2" x14ac:dyDescent="0.2">
      <c r="A30" s="404" t="s">
        <v>5</v>
      </c>
      <c r="B30" s="413">
        <v>-2.8739922336979999</v>
      </c>
    </row>
    <row r="31" spans="1:2" x14ac:dyDescent="0.2">
      <c r="A31" s="404" t="s">
        <v>25</v>
      </c>
      <c r="B31" s="413">
        <v>-0.333359499585</v>
      </c>
    </row>
    <row r="32" spans="1:2" x14ac:dyDescent="0.2">
      <c r="A32" s="404" t="s">
        <v>22</v>
      </c>
      <c r="B32" s="413">
        <v>1.6808049015990001</v>
      </c>
    </row>
    <row r="33" spans="1:2" x14ac:dyDescent="0.2">
      <c r="A33" s="404" t="s">
        <v>26</v>
      </c>
      <c r="B33" s="413">
        <v>1.852004008735</v>
      </c>
    </row>
    <row r="34" spans="1:2" x14ac:dyDescent="0.2">
      <c r="A34" s="404" t="s">
        <v>11</v>
      </c>
      <c r="B34" s="413">
        <v>3.8525135820030001</v>
      </c>
    </row>
    <row r="35" spans="1:2" x14ac:dyDescent="0.2">
      <c r="A35" s="404" t="s">
        <v>4</v>
      </c>
      <c r="B35" s="413">
        <v>5.4238478865289999</v>
      </c>
    </row>
    <row r="36" spans="1:2" x14ac:dyDescent="0.2">
      <c r="A36" s="404" t="s">
        <v>17</v>
      </c>
      <c r="B36" s="413">
        <v>5.4604515873950001</v>
      </c>
    </row>
    <row r="37" spans="1:2" x14ac:dyDescent="0.2">
      <c r="A37" s="404" t="s">
        <v>27</v>
      </c>
      <c r="B37" s="413">
        <v>5.5494327445730001</v>
      </c>
    </row>
    <row r="38" spans="1:2" x14ac:dyDescent="0.2">
      <c r="A38" s="404" t="s">
        <v>28</v>
      </c>
      <c r="B38" s="413">
        <v>10.343730740047</v>
      </c>
    </row>
  </sheetData>
  <mergeCells count="1">
    <mergeCell ref="H1:I1"/>
  </mergeCells>
  <hyperlinks>
    <hyperlink ref="H1:I1" location="Index!A1" display="Regresar al Índice" xr:uid="{2CE28E05-727D-4E35-9654-278194DDCB24}"/>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4433E-C9EC-4598-A9BC-FE2CDB135505}">
  <sheetPr codeName="Hoja129"/>
  <dimension ref="A1:I20"/>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1477</v>
      </c>
      <c r="H1" s="400" t="s">
        <v>39</v>
      </c>
      <c r="I1" s="400"/>
    </row>
    <row r="2" spans="1:9" x14ac:dyDescent="0.2">
      <c r="A2" s="404" t="s">
        <v>444</v>
      </c>
    </row>
    <row r="5" spans="1:9" x14ac:dyDescent="0.2">
      <c r="A5" s="404" t="s">
        <v>145</v>
      </c>
      <c r="B5" s="404" t="s">
        <v>445</v>
      </c>
    </row>
    <row r="6" spans="1:9" x14ac:dyDescent="0.2">
      <c r="A6" s="404" t="s">
        <v>778</v>
      </c>
      <c r="B6" s="414">
        <v>2711</v>
      </c>
    </row>
    <row r="7" spans="1:9" x14ac:dyDescent="0.2">
      <c r="A7" s="404" t="s">
        <v>779</v>
      </c>
      <c r="B7" s="414">
        <v>2809</v>
      </c>
    </row>
    <row r="8" spans="1:9" x14ac:dyDescent="0.2">
      <c r="A8" s="404" t="s">
        <v>780</v>
      </c>
      <c r="B8" s="414">
        <v>2540</v>
      </c>
    </row>
    <row r="9" spans="1:9" x14ac:dyDescent="0.2">
      <c r="A9" s="404" t="s">
        <v>781</v>
      </c>
      <c r="B9" s="414">
        <v>2156</v>
      </c>
    </row>
    <row r="10" spans="1:9" x14ac:dyDescent="0.2">
      <c r="A10" s="404" t="s">
        <v>782</v>
      </c>
      <c r="B10" s="414">
        <v>2565</v>
      </c>
    </row>
    <row r="11" spans="1:9" x14ac:dyDescent="0.2">
      <c r="A11" s="404" t="s">
        <v>783</v>
      </c>
      <c r="B11" s="414">
        <v>2730</v>
      </c>
    </row>
    <row r="12" spans="1:9" x14ac:dyDescent="0.2">
      <c r="A12" s="404" t="s">
        <v>784</v>
      </c>
      <c r="B12" s="414">
        <v>2623</v>
      </c>
    </row>
    <row r="13" spans="1:9" x14ac:dyDescent="0.2">
      <c r="A13" s="404" t="s">
        <v>785</v>
      </c>
      <c r="B13" s="414">
        <v>2492</v>
      </c>
    </row>
    <row r="14" spans="1:9" x14ac:dyDescent="0.2">
      <c r="A14" s="404" t="s">
        <v>786</v>
      </c>
      <c r="B14" s="414">
        <v>2003</v>
      </c>
    </row>
    <row r="15" spans="1:9" x14ac:dyDescent="0.2">
      <c r="A15" s="404" t="s">
        <v>787</v>
      </c>
      <c r="B15" s="414">
        <v>3073</v>
      </c>
    </row>
    <row r="16" spans="1:9" x14ac:dyDescent="0.2">
      <c r="A16" s="404" t="s">
        <v>788</v>
      </c>
      <c r="B16" s="414">
        <v>2257</v>
      </c>
    </row>
    <row r="17" spans="1:2" x14ac:dyDescent="0.2">
      <c r="A17" s="404" t="s">
        <v>789</v>
      </c>
      <c r="B17" s="414">
        <v>2139</v>
      </c>
    </row>
    <row r="18" spans="1:2" x14ac:dyDescent="0.2">
      <c r="A18" s="404" t="s">
        <v>790</v>
      </c>
      <c r="B18" s="414">
        <v>1853</v>
      </c>
    </row>
    <row r="19" spans="1:2" x14ac:dyDescent="0.2">
      <c r="A19" s="404" t="s">
        <v>791</v>
      </c>
      <c r="B19" s="414">
        <v>1869</v>
      </c>
    </row>
    <row r="20" spans="1:2" x14ac:dyDescent="0.2">
      <c r="A20" s="404" t="s">
        <v>792</v>
      </c>
      <c r="B20" s="414">
        <v>1447</v>
      </c>
    </row>
  </sheetData>
  <mergeCells count="1">
    <mergeCell ref="H1:I1"/>
  </mergeCells>
  <hyperlinks>
    <hyperlink ref="H1:I1" location="Index!A1" display="Regresar al Índice" xr:uid="{7A37F599-6FF2-40DC-8771-EBDEE9873F37}"/>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95735-916A-4F0B-AE87-BF6D68D272A5}">
  <sheetPr codeName="Hoja24"/>
  <dimension ref="A1:I2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1520</v>
      </c>
      <c r="G1" s="129" t="s">
        <v>39</v>
      </c>
      <c r="H1" s="400"/>
      <c r="I1" s="400"/>
    </row>
    <row r="2" spans="1:9" x14ac:dyDescent="0.2">
      <c r="A2" s="11" t="s">
        <v>1547</v>
      </c>
    </row>
    <row r="6" spans="1:9" x14ac:dyDescent="0.2">
      <c r="B6" s="176" t="s">
        <v>896</v>
      </c>
      <c r="C6" s="177" t="s">
        <v>198</v>
      </c>
      <c r="D6" s="159" t="s">
        <v>877</v>
      </c>
      <c r="E6" s="176" t="s">
        <v>897</v>
      </c>
    </row>
    <row r="7" spans="1:9" x14ac:dyDescent="0.2">
      <c r="B7" s="176"/>
      <c r="C7" s="177"/>
      <c r="D7" s="159" t="s">
        <v>446</v>
      </c>
      <c r="E7" s="176"/>
    </row>
    <row r="8" spans="1:9" x14ac:dyDescent="0.2">
      <c r="B8" s="161" t="s">
        <v>954</v>
      </c>
      <c r="C8" s="162" t="s">
        <v>212</v>
      </c>
      <c r="D8" s="172">
        <v>4133</v>
      </c>
      <c r="E8" s="162">
        <v>3</v>
      </c>
    </row>
    <row r="9" spans="1:9" x14ac:dyDescent="0.2">
      <c r="B9" s="161" t="s">
        <v>932</v>
      </c>
      <c r="C9" s="175" t="s">
        <v>203</v>
      </c>
      <c r="D9" s="174">
        <v>4500</v>
      </c>
      <c r="E9" s="175">
        <v>3</v>
      </c>
    </row>
    <row r="10" spans="1:9" x14ac:dyDescent="0.2">
      <c r="B10" s="161" t="s">
        <v>955</v>
      </c>
      <c r="C10" s="162" t="s">
        <v>62</v>
      </c>
      <c r="D10" s="172">
        <v>4533</v>
      </c>
      <c r="E10" s="162">
        <v>3</v>
      </c>
    </row>
    <row r="11" spans="1:9" x14ac:dyDescent="0.2">
      <c r="B11" s="161" t="s">
        <v>956</v>
      </c>
      <c r="C11" s="175" t="s">
        <v>882</v>
      </c>
      <c r="D11" s="174">
        <v>4733</v>
      </c>
      <c r="E11" s="175">
        <v>6</v>
      </c>
    </row>
    <row r="12" spans="1:9" x14ac:dyDescent="0.2">
      <c r="B12" s="161" t="s">
        <v>957</v>
      </c>
      <c r="C12" s="162" t="s">
        <v>62</v>
      </c>
      <c r="D12" s="172">
        <v>5425</v>
      </c>
      <c r="E12" s="162">
        <v>4</v>
      </c>
    </row>
    <row r="13" spans="1:9" x14ac:dyDescent="0.2">
      <c r="B13" s="161" t="s">
        <v>958</v>
      </c>
      <c r="C13" s="175" t="s">
        <v>200</v>
      </c>
      <c r="D13" s="174">
        <v>5503</v>
      </c>
      <c r="E13" s="175">
        <v>3</v>
      </c>
    </row>
    <row r="14" spans="1:9" x14ac:dyDescent="0.2">
      <c r="B14" s="161" t="s">
        <v>959</v>
      </c>
      <c r="C14" s="162" t="s">
        <v>62</v>
      </c>
      <c r="D14" s="172">
        <v>5630</v>
      </c>
      <c r="E14" s="162">
        <v>5</v>
      </c>
    </row>
    <row r="15" spans="1:9" x14ac:dyDescent="0.2">
      <c r="B15" s="161" t="s">
        <v>960</v>
      </c>
      <c r="C15" s="175" t="s">
        <v>62</v>
      </c>
      <c r="D15" s="174">
        <v>5667</v>
      </c>
      <c r="E15" s="175">
        <v>3</v>
      </c>
    </row>
    <row r="16" spans="1:9" x14ac:dyDescent="0.2">
      <c r="B16" s="161" t="s">
        <v>961</v>
      </c>
      <c r="C16" s="162" t="s">
        <v>200</v>
      </c>
      <c r="D16" s="172">
        <v>6300</v>
      </c>
      <c r="E16" s="162">
        <v>3</v>
      </c>
    </row>
    <row r="17" spans="2:5" x14ac:dyDescent="0.2">
      <c r="B17" s="161" t="s">
        <v>962</v>
      </c>
      <c r="C17" s="175" t="s">
        <v>200</v>
      </c>
      <c r="D17" s="174">
        <v>6333</v>
      </c>
      <c r="E17" s="175">
        <v>3</v>
      </c>
    </row>
    <row r="18" spans="2:5" x14ac:dyDescent="0.2">
      <c r="B18" s="161" t="s">
        <v>963</v>
      </c>
      <c r="C18" s="162" t="s">
        <v>203</v>
      </c>
      <c r="D18" s="172">
        <v>6698</v>
      </c>
      <c r="E18" s="162">
        <v>4</v>
      </c>
    </row>
    <row r="19" spans="2:5" x14ac:dyDescent="0.2">
      <c r="B19" s="161" t="s">
        <v>964</v>
      </c>
      <c r="C19" s="175" t="s">
        <v>200</v>
      </c>
      <c r="D19" s="174">
        <v>7000</v>
      </c>
      <c r="E19" s="175">
        <v>3</v>
      </c>
    </row>
    <row r="20" spans="2:5" x14ac:dyDescent="0.2">
      <c r="B20" s="161" t="s">
        <v>965</v>
      </c>
      <c r="C20" s="162" t="s">
        <v>203</v>
      </c>
      <c r="D20" s="172">
        <v>7100</v>
      </c>
      <c r="E20" s="162">
        <v>8</v>
      </c>
    </row>
    <row r="21" spans="2:5" x14ac:dyDescent="0.2">
      <c r="B21" s="161" t="s">
        <v>966</v>
      </c>
      <c r="C21" s="175" t="s">
        <v>200</v>
      </c>
      <c r="D21" s="174">
        <v>7242</v>
      </c>
      <c r="E21" s="175">
        <v>13</v>
      </c>
    </row>
    <row r="22" spans="2:5" x14ac:dyDescent="0.2">
      <c r="B22" s="161" t="s">
        <v>967</v>
      </c>
      <c r="C22" s="162" t="s">
        <v>200</v>
      </c>
      <c r="D22" s="172">
        <v>7480</v>
      </c>
      <c r="E22" s="162">
        <v>5</v>
      </c>
    </row>
    <row r="23" spans="2:5" x14ac:dyDescent="0.2">
      <c r="B23" s="161" t="s">
        <v>968</v>
      </c>
      <c r="C23" s="175" t="s">
        <v>200</v>
      </c>
      <c r="D23" s="174">
        <v>7550</v>
      </c>
      <c r="E23" s="175">
        <v>4</v>
      </c>
    </row>
    <row r="24" spans="2:5" x14ac:dyDescent="0.2">
      <c r="B24" s="161" t="s">
        <v>969</v>
      </c>
      <c r="C24" s="162" t="s">
        <v>62</v>
      </c>
      <c r="D24" s="172">
        <v>7771</v>
      </c>
      <c r="E24" s="162">
        <v>7</v>
      </c>
    </row>
    <row r="25" spans="2:5" x14ac:dyDescent="0.2">
      <c r="B25" s="161" t="s">
        <v>970</v>
      </c>
      <c r="C25" s="175" t="s">
        <v>200</v>
      </c>
      <c r="D25" s="174">
        <v>7811</v>
      </c>
      <c r="E25" s="175">
        <v>9</v>
      </c>
    </row>
    <row r="26" spans="2:5" x14ac:dyDescent="0.2">
      <c r="B26" s="161" t="s">
        <v>971</v>
      </c>
      <c r="C26" s="162" t="s">
        <v>200</v>
      </c>
      <c r="D26" s="172">
        <v>7967</v>
      </c>
      <c r="E26" s="162">
        <v>6</v>
      </c>
    </row>
    <row r="27" spans="2:5" x14ac:dyDescent="0.2">
      <c r="B27" s="161" t="s">
        <v>972</v>
      </c>
      <c r="C27" s="175" t="s">
        <v>200</v>
      </c>
      <c r="D27" s="174">
        <v>8233</v>
      </c>
      <c r="E27" s="175">
        <v>3</v>
      </c>
    </row>
  </sheetData>
  <mergeCells count="4">
    <mergeCell ref="B6:B7"/>
    <mergeCell ref="C6:C7"/>
    <mergeCell ref="E6:E7"/>
    <mergeCell ref="G1:I1"/>
  </mergeCells>
  <hyperlinks>
    <hyperlink ref="G1:H1" location="Index!A1" display="Regresar al Índice" xr:uid="{4B040747-B54D-4B86-9269-03605ADA35D1}"/>
    <hyperlink ref="H1:I1" location="Index!A1" display="Regresar al Índice" xr:uid="{7A062F96-5B14-4AB6-8913-57BF69A47C90}"/>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402B6-503E-4514-8975-D887C8DF48CA}">
  <sheetPr codeName="Hoja130"/>
  <dimension ref="A1:I9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1478</v>
      </c>
      <c r="H1" s="400" t="s">
        <v>39</v>
      </c>
      <c r="I1" s="400"/>
    </row>
    <row r="2" spans="1:9" x14ac:dyDescent="0.2">
      <c r="A2" s="404" t="s">
        <v>444</v>
      </c>
    </row>
    <row r="5" spans="1:9" x14ac:dyDescent="0.2">
      <c r="A5" s="404" t="s">
        <v>377</v>
      </c>
      <c r="B5" s="404" t="s">
        <v>439</v>
      </c>
      <c r="C5" s="404" t="s">
        <v>445</v>
      </c>
      <c r="D5" s="404" t="s">
        <v>446</v>
      </c>
    </row>
    <row r="6" spans="1:9" x14ac:dyDescent="0.2">
      <c r="A6" s="404" t="s">
        <v>69</v>
      </c>
      <c r="B6" s="404" t="s">
        <v>173</v>
      </c>
      <c r="C6" s="414">
        <v>1894</v>
      </c>
      <c r="D6" s="414">
        <v>2527</v>
      </c>
    </row>
    <row r="7" spans="1:9" x14ac:dyDescent="0.2">
      <c r="A7" s="404" t="s">
        <v>55</v>
      </c>
      <c r="B7" s="404" t="s">
        <v>174</v>
      </c>
      <c r="C7" s="414">
        <v>2285</v>
      </c>
      <c r="D7" s="414">
        <v>2538</v>
      </c>
    </row>
    <row r="8" spans="1:9" x14ac:dyDescent="0.2">
      <c r="A8" s="404" t="s">
        <v>55</v>
      </c>
      <c r="B8" s="404" t="s">
        <v>175</v>
      </c>
      <c r="C8" s="414">
        <v>1952</v>
      </c>
      <c r="D8" s="414">
        <v>2533</v>
      </c>
    </row>
    <row r="9" spans="1:9" x14ac:dyDescent="0.2">
      <c r="A9" s="404" t="s">
        <v>55</v>
      </c>
      <c r="B9" s="404" t="s">
        <v>176</v>
      </c>
      <c r="C9" s="414">
        <v>2175</v>
      </c>
      <c r="D9" s="414">
        <v>2562</v>
      </c>
    </row>
    <row r="10" spans="1:9" x14ac:dyDescent="0.2">
      <c r="A10" s="404" t="s">
        <v>55</v>
      </c>
      <c r="B10" s="404" t="s">
        <v>177</v>
      </c>
      <c r="C10" s="414">
        <v>2036</v>
      </c>
      <c r="D10" s="414">
        <v>2505</v>
      </c>
    </row>
    <row r="11" spans="1:9" x14ac:dyDescent="0.2">
      <c r="A11" s="404" t="s">
        <v>55</v>
      </c>
      <c r="B11" s="404" t="s">
        <v>178</v>
      </c>
      <c r="C11" s="414">
        <v>2248</v>
      </c>
      <c r="D11" s="414">
        <v>2471</v>
      </c>
    </row>
    <row r="12" spans="1:9" x14ac:dyDescent="0.2">
      <c r="A12" s="404" t="s">
        <v>55</v>
      </c>
      <c r="B12" s="404" t="s">
        <v>179</v>
      </c>
      <c r="C12" s="414">
        <v>2349</v>
      </c>
      <c r="D12" s="414">
        <v>2402</v>
      </c>
    </row>
    <row r="13" spans="1:9" x14ac:dyDescent="0.2">
      <c r="A13" s="404" t="s">
        <v>55</v>
      </c>
      <c r="B13" s="404" t="s">
        <v>180</v>
      </c>
      <c r="C13" s="414">
        <v>2738</v>
      </c>
      <c r="D13" s="414">
        <v>2367</v>
      </c>
    </row>
    <row r="14" spans="1:9" x14ac:dyDescent="0.2">
      <c r="A14" s="404" t="s">
        <v>55</v>
      </c>
      <c r="B14" s="404" t="s">
        <v>181</v>
      </c>
      <c r="C14" s="414">
        <v>2492</v>
      </c>
      <c r="D14" s="414">
        <v>2356</v>
      </c>
    </row>
    <row r="15" spans="1:9" x14ac:dyDescent="0.2">
      <c r="A15" s="404" t="s">
        <v>55</v>
      </c>
      <c r="B15" s="404" t="s">
        <v>182</v>
      </c>
      <c r="C15" s="414">
        <v>2368</v>
      </c>
      <c r="D15" s="414">
        <v>2336</v>
      </c>
    </row>
    <row r="16" spans="1:9" x14ac:dyDescent="0.2">
      <c r="A16" s="404" t="s">
        <v>55</v>
      </c>
      <c r="B16" s="404" t="s">
        <v>183</v>
      </c>
      <c r="C16" s="414">
        <v>2485</v>
      </c>
      <c r="D16" s="414">
        <v>2311</v>
      </c>
    </row>
    <row r="17" spans="1:4" x14ac:dyDescent="0.2">
      <c r="A17" s="404" t="s">
        <v>55</v>
      </c>
      <c r="B17" s="404" t="s">
        <v>184</v>
      </c>
      <c r="C17" s="414">
        <v>2407</v>
      </c>
      <c r="D17" s="414">
        <v>2286</v>
      </c>
    </row>
    <row r="18" spans="1:4" x14ac:dyDescent="0.2">
      <c r="A18" s="404" t="s">
        <v>82</v>
      </c>
      <c r="B18" s="404" t="s">
        <v>173</v>
      </c>
      <c r="C18" s="414">
        <v>1574</v>
      </c>
      <c r="D18" s="414">
        <v>2259</v>
      </c>
    </row>
    <row r="19" spans="1:4" x14ac:dyDescent="0.2">
      <c r="A19" s="404" t="s">
        <v>55</v>
      </c>
      <c r="B19" s="404" t="s">
        <v>174</v>
      </c>
      <c r="C19" s="414">
        <v>1679</v>
      </c>
      <c r="D19" s="414">
        <v>2209</v>
      </c>
    </row>
    <row r="20" spans="1:4" x14ac:dyDescent="0.2">
      <c r="A20" s="404" t="s">
        <v>55</v>
      </c>
      <c r="B20" s="404" t="s">
        <v>175</v>
      </c>
      <c r="C20" s="414">
        <v>1650</v>
      </c>
      <c r="D20" s="414">
        <v>2183</v>
      </c>
    </row>
    <row r="21" spans="1:4" x14ac:dyDescent="0.2">
      <c r="A21" s="404" t="s">
        <v>55</v>
      </c>
      <c r="B21" s="404" t="s">
        <v>176</v>
      </c>
      <c r="C21" s="414">
        <v>1610</v>
      </c>
      <c r="D21" s="414">
        <v>2136</v>
      </c>
    </row>
    <row r="22" spans="1:4" x14ac:dyDescent="0.2">
      <c r="A22" s="404" t="s">
        <v>55</v>
      </c>
      <c r="B22" s="404" t="s">
        <v>177</v>
      </c>
      <c r="C22" s="414">
        <v>1984</v>
      </c>
      <c r="D22" s="414">
        <v>2132</v>
      </c>
    </row>
    <row r="23" spans="1:4" x14ac:dyDescent="0.2">
      <c r="A23" s="404" t="s">
        <v>55</v>
      </c>
      <c r="B23" s="404" t="s">
        <v>178</v>
      </c>
      <c r="C23" s="414">
        <v>1978</v>
      </c>
      <c r="D23" s="414">
        <v>2110</v>
      </c>
    </row>
    <row r="24" spans="1:4" x14ac:dyDescent="0.2">
      <c r="A24" s="404" t="s">
        <v>55</v>
      </c>
      <c r="B24" s="404" t="s">
        <v>179</v>
      </c>
      <c r="C24" s="414">
        <v>1690</v>
      </c>
      <c r="D24" s="414">
        <v>2055</v>
      </c>
    </row>
    <row r="25" spans="1:4" x14ac:dyDescent="0.2">
      <c r="A25" s="404" t="s">
        <v>55</v>
      </c>
      <c r="B25" s="404" t="s">
        <v>180</v>
      </c>
      <c r="C25" s="414">
        <v>2010</v>
      </c>
      <c r="D25" s="414">
        <v>1994</v>
      </c>
    </row>
    <row r="26" spans="1:4" x14ac:dyDescent="0.2">
      <c r="A26" s="404" t="s">
        <v>55</v>
      </c>
      <c r="B26" s="404" t="s">
        <v>181</v>
      </c>
      <c r="C26" s="414">
        <v>2003</v>
      </c>
      <c r="D26" s="414">
        <v>1953</v>
      </c>
    </row>
    <row r="27" spans="1:4" x14ac:dyDescent="0.2">
      <c r="A27" s="404" t="s">
        <v>55</v>
      </c>
      <c r="B27" s="404" t="s">
        <v>182</v>
      </c>
      <c r="C27" s="414">
        <v>1929</v>
      </c>
      <c r="D27" s="414">
        <v>1917</v>
      </c>
    </row>
    <row r="28" spans="1:4" x14ac:dyDescent="0.2">
      <c r="A28" s="404" t="s">
        <v>55</v>
      </c>
      <c r="B28" s="404" t="s">
        <v>183</v>
      </c>
      <c r="C28" s="414">
        <v>1942</v>
      </c>
      <c r="D28" s="414">
        <v>1871</v>
      </c>
    </row>
    <row r="29" spans="1:4" x14ac:dyDescent="0.2">
      <c r="A29" s="404" t="s">
        <v>55</v>
      </c>
      <c r="B29" s="404" t="s">
        <v>184</v>
      </c>
      <c r="C29" s="414">
        <v>2322</v>
      </c>
      <c r="D29" s="414">
        <v>1864</v>
      </c>
    </row>
    <row r="30" spans="1:4" x14ac:dyDescent="0.2">
      <c r="A30" s="404" t="s">
        <v>83</v>
      </c>
      <c r="B30" s="404" t="s">
        <v>173</v>
      </c>
      <c r="C30" s="414">
        <v>2209</v>
      </c>
      <c r="D30" s="414">
        <v>1917</v>
      </c>
    </row>
    <row r="31" spans="1:4" x14ac:dyDescent="0.2">
      <c r="A31" s="404" t="s">
        <v>55</v>
      </c>
      <c r="B31" s="404" t="s">
        <v>174</v>
      </c>
      <c r="C31" s="414">
        <v>1868</v>
      </c>
      <c r="D31" s="414">
        <v>1933</v>
      </c>
    </row>
    <row r="32" spans="1:4" x14ac:dyDescent="0.2">
      <c r="A32" s="404" t="s">
        <v>55</v>
      </c>
      <c r="B32" s="404" t="s">
        <v>175</v>
      </c>
      <c r="C32" s="414">
        <v>2666</v>
      </c>
      <c r="D32" s="414">
        <v>2018</v>
      </c>
    </row>
    <row r="33" spans="1:4" x14ac:dyDescent="0.2">
      <c r="A33" s="404" t="s">
        <v>55</v>
      </c>
      <c r="B33" s="404" t="s">
        <v>176</v>
      </c>
      <c r="C33" s="414">
        <v>2330</v>
      </c>
      <c r="D33" s="414">
        <v>2078</v>
      </c>
    </row>
    <row r="34" spans="1:4" x14ac:dyDescent="0.2">
      <c r="A34" s="404" t="s">
        <v>55</v>
      </c>
      <c r="B34" s="404" t="s">
        <v>177</v>
      </c>
      <c r="C34" s="414">
        <v>2616</v>
      </c>
      <c r="D34" s="414">
        <v>2130</v>
      </c>
    </row>
    <row r="35" spans="1:4" x14ac:dyDescent="0.2">
      <c r="A35" s="404" t="s">
        <v>55</v>
      </c>
      <c r="B35" s="404" t="s">
        <v>178</v>
      </c>
      <c r="C35" s="414">
        <v>2318</v>
      </c>
      <c r="D35" s="414">
        <v>2159</v>
      </c>
    </row>
    <row r="36" spans="1:4" x14ac:dyDescent="0.2">
      <c r="A36" s="404" t="s">
        <v>55</v>
      </c>
      <c r="B36" s="404" t="s">
        <v>179</v>
      </c>
      <c r="C36" s="414">
        <v>2121</v>
      </c>
      <c r="D36" s="414">
        <v>2195</v>
      </c>
    </row>
    <row r="37" spans="1:4" x14ac:dyDescent="0.2">
      <c r="A37" s="404" t="s">
        <v>55</v>
      </c>
      <c r="B37" s="404" t="s">
        <v>180</v>
      </c>
      <c r="C37" s="414">
        <v>2911</v>
      </c>
      <c r="D37" s="414">
        <v>2270</v>
      </c>
    </row>
    <row r="38" spans="1:4" x14ac:dyDescent="0.2">
      <c r="A38" s="404" t="s">
        <v>55</v>
      </c>
      <c r="B38" s="404" t="s">
        <v>181</v>
      </c>
      <c r="C38" s="414">
        <v>3073</v>
      </c>
      <c r="D38" s="414">
        <v>2359</v>
      </c>
    </row>
    <row r="39" spans="1:4" x14ac:dyDescent="0.2">
      <c r="A39" s="404" t="s">
        <v>55</v>
      </c>
      <c r="B39" s="404" t="s">
        <v>182</v>
      </c>
      <c r="C39" s="414">
        <v>2490</v>
      </c>
      <c r="D39" s="414">
        <v>2406</v>
      </c>
    </row>
    <row r="40" spans="1:4" x14ac:dyDescent="0.2">
      <c r="A40" s="404" t="s">
        <v>55</v>
      </c>
      <c r="B40" s="404" t="s">
        <v>183</v>
      </c>
      <c r="C40" s="414">
        <v>2202</v>
      </c>
      <c r="D40" s="414">
        <v>2427</v>
      </c>
    </row>
    <row r="41" spans="1:4" x14ac:dyDescent="0.2">
      <c r="A41" s="404" t="s">
        <v>55</v>
      </c>
      <c r="B41" s="404" t="s">
        <v>184</v>
      </c>
      <c r="C41" s="414">
        <v>2032</v>
      </c>
      <c r="D41" s="414">
        <v>2403</v>
      </c>
    </row>
    <row r="42" spans="1:4" x14ac:dyDescent="0.2">
      <c r="A42" s="404" t="s">
        <v>84</v>
      </c>
      <c r="B42" s="404" t="s">
        <v>173</v>
      </c>
      <c r="C42" s="414">
        <v>2582</v>
      </c>
      <c r="D42" s="414">
        <v>2434</v>
      </c>
    </row>
    <row r="43" spans="1:4" x14ac:dyDescent="0.2">
      <c r="A43" s="404" t="s">
        <v>55</v>
      </c>
      <c r="B43" s="404" t="s">
        <v>174</v>
      </c>
      <c r="C43" s="414">
        <v>2683</v>
      </c>
      <c r="D43" s="414">
        <v>2502</v>
      </c>
    </row>
    <row r="44" spans="1:4" x14ac:dyDescent="0.2">
      <c r="A44" s="404" t="s">
        <v>55</v>
      </c>
      <c r="B44" s="404" t="s">
        <v>175</v>
      </c>
      <c r="C44" s="414">
        <v>1919</v>
      </c>
      <c r="D44" s="414">
        <v>2440</v>
      </c>
    </row>
    <row r="45" spans="1:4" x14ac:dyDescent="0.2">
      <c r="A45" s="404" t="s">
        <v>55</v>
      </c>
      <c r="B45" s="404" t="s">
        <v>176</v>
      </c>
      <c r="C45" s="414">
        <v>2240</v>
      </c>
      <c r="D45" s="414">
        <v>2432</v>
      </c>
    </row>
    <row r="46" spans="1:4" x14ac:dyDescent="0.2">
      <c r="A46" s="404" t="s">
        <v>55</v>
      </c>
      <c r="B46" s="404" t="s">
        <v>177</v>
      </c>
      <c r="C46" s="414">
        <v>2186</v>
      </c>
      <c r="D46" s="414">
        <v>2397</v>
      </c>
    </row>
    <row r="47" spans="1:4" x14ac:dyDescent="0.2">
      <c r="A47" s="404" t="s">
        <v>55</v>
      </c>
      <c r="B47" s="404" t="s">
        <v>178</v>
      </c>
      <c r="C47" s="414">
        <v>2147</v>
      </c>
      <c r="D47" s="414">
        <v>2382</v>
      </c>
    </row>
    <row r="48" spans="1:4" x14ac:dyDescent="0.2">
      <c r="A48" s="404" t="s">
        <v>55</v>
      </c>
      <c r="B48" s="404" t="s">
        <v>179</v>
      </c>
      <c r="C48" s="414">
        <v>2085</v>
      </c>
      <c r="D48" s="414">
        <v>2379</v>
      </c>
    </row>
    <row r="49" spans="1:4" x14ac:dyDescent="0.2">
      <c r="A49" s="404" t="s">
        <v>55</v>
      </c>
      <c r="B49" s="404" t="s">
        <v>180</v>
      </c>
      <c r="C49" s="414">
        <v>2495</v>
      </c>
      <c r="D49" s="414">
        <v>2345</v>
      </c>
    </row>
    <row r="50" spans="1:4" x14ac:dyDescent="0.2">
      <c r="A50" s="404" t="s">
        <v>55</v>
      </c>
      <c r="B50" s="404" t="s">
        <v>181</v>
      </c>
      <c r="C50" s="414">
        <v>2257</v>
      </c>
      <c r="D50" s="414">
        <v>2277</v>
      </c>
    </row>
    <row r="51" spans="1:4" x14ac:dyDescent="0.2">
      <c r="A51" s="404" t="s">
        <v>55</v>
      </c>
      <c r="B51" s="404" t="s">
        <v>182</v>
      </c>
      <c r="C51" s="414">
        <v>2399</v>
      </c>
      <c r="D51" s="414">
        <v>2269</v>
      </c>
    </row>
    <row r="52" spans="1:4" x14ac:dyDescent="0.2">
      <c r="A52" s="404" t="s">
        <v>55</v>
      </c>
      <c r="B52" s="404" t="s">
        <v>183</v>
      </c>
      <c r="C52" s="414">
        <v>2525</v>
      </c>
      <c r="D52" s="414">
        <v>2296</v>
      </c>
    </row>
    <row r="53" spans="1:4" x14ac:dyDescent="0.2">
      <c r="A53" s="404" t="s">
        <v>55</v>
      </c>
      <c r="B53" s="404" t="s">
        <v>184</v>
      </c>
      <c r="C53" s="414">
        <v>2284</v>
      </c>
      <c r="D53" s="414">
        <v>2317</v>
      </c>
    </row>
    <row r="54" spans="1:4" x14ac:dyDescent="0.2">
      <c r="A54" s="404" t="s">
        <v>85</v>
      </c>
      <c r="B54" s="404" t="s">
        <v>173</v>
      </c>
      <c r="C54" s="414">
        <v>1934</v>
      </c>
      <c r="D54" s="414">
        <v>2263</v>
      </c>
    </row>
    <row r="55" spans="1:4" x14ac:dyDescent="0.2">
      <c r="A55" s="404" t="s">
        <v>55</v>
      </c>
      <c r="B55" s="404" t="s">
        <v>174</v>
      </c>
      <c r="C55" s="414">
        <v>2184</v>
      </c>
      <c r="D55" s="414">
        <v>2221</v>
      </c>
    </row>
    <row r="56" spans="1:4" x14ac:dyDescent="0.2">
      <c r="A56" s="404" t="s">
        <v>55</v>
      </c>
      <c r="B56" s="404" t="s">
        <v>175</v>
      </c>
      <c r="C56" s="414">
        <v>2230</v>
      </c>
      <c r="D56" s="414">
        <v>2247</v>
      </c>
    </row>
    <row r="57" spans="1:4" x14ac:dyDescent="0.2">
      <c r="A57" s="404" t="s">
        <v>55</v>
      </c>
      <c r="B57" s="404" t="s">
        <v>176</v>
      </c>
      <c r="C57" s="414">
        <v>2506</v>
      </c>
      <c r="D57" s="414">
        <v>2269</v>
      </c>
    </row>
    <row r="58" spans="1:4" x14ac:dyDescent="0.2">
      <c r="A58" s="404" t="s">
        <v>55</v>
      </c>
      <c r="B58" s="404" t="s">
        <v>177</v>
      </c>
      <c r="C58" s="414">
        <v>2653</v>
      </c>
      <c r="D58" s="414">
        <v>2308</v>
      </c>
    </row>
    <row r="59" spans="1:4" x14ac:dyDescent="0.2">
      <c r="A59" s="404" t="s">
        <v>55</v>
      </c>
      <c r="B59" s="404" t="s">
        <v>178</v>
      </c>
      <c r="C59" s="414">
        <v>2856</v>
      </c>
      <c r="D59" s="414">
        <v>2367</v>
      </c>
    </row>
    <row r="60" spans="1:4" x14ac:dyDescent="0.2">
      <c r="A60" s="404" t="s">
        <v>55</v>
      </c>
      <c r="B60" s="404" t="s">
        <v>179</v>
      </c>
      <c r="C60" s="414">
        <v>2113</v>
      </c>
      <c r="D60" s="414">
        <v>2370</v>
      </c>
    </row>
    <row r="61" spans="1:4" x14ac:dyDescent="0.2">
      <c r="A61" s="404" t="s">
        <v>55</v>
      </c>
      <c r="B61" s="404" t="s">
        <v>180</v>
      </c>
      <c r="C61" s="414">
        <v>2341</v>
      </c>
      <c r="D61" s="414">
        <v>2357</v>
      </c>
    </row>
    <row r="62" spans="1:4" x14ac:dyDescent="0.2">
      <c r="A62" s="404" t="s">
        <v>55</v>
      </c>
      <c r="B62" s="404" t="s">
        <v>181</v>
      </c>
      <c r="C62" s="414">
        <v>2139</v>
      </c>
      <c r="D62" s="414">
        <v>2347</v>
      </c>
    </row>
    <row r="63" spans="1:4" x14ac:dyDescent="0.2">
      <c r="A63" s="404" t="s">
        <v>55</v>
      </c>
      <c r="B63" s="404" t="s">
        <v>182</v>
      </c>
      <c r="C63" s="414">
        <v>2328</v>
      </c>
      <c r="D63" s="414">
        <v>2341</v>
      </c>
    </row>
    <row r="64" spans="1:4" x14ac:dyDescent="0.2">
      <c r="A64" s="404" t="s">
        <v>55</v>
      </c>
      <c r="B64" s="404" t="s">
        <v>183</v>
      </c>
      <c r="C64" s="414">
        <v>2188</v>
      </c>
      <c r="D64" s="414">
        <v>2313</v>
      </c>
    </row>
    <row r="65" spans="1:4" x14ac:dyDescent="0.2">
      <c r="A65" s="404" t="s">
        <v>55</v>
      </c>
      <c r="B65" s="404" t="s">
        <v>184</v>
      </c>
      <c r="C65" s="414">
        <v>2739</v>
      </c>
      <c r="D65" s="414">
        <v>2351</v>
      </c>
    </row>
    <row r="66" spans="1:4" x14ac:dyDescent="0.2">
      <c r="A66" s="404" t="s">
        <v>86</v>
      </c>
      <c r="B66" s="404" t="s">
        <v>173</v>
      </c>
      <c r="C66" s="414">
        <v>1943</v>
      </c>
      <c r="D66" s="414">
        <v>2352</v>
      </c>
    </row>
    <row r="67" spans="1:4" x14ac:dyDescent="0.2">
      <c r="A67" s="404" t="s">
        <v>55</v>
      </c>
      <c r="B67" s="404" t="s">
        <v>174</v>
      </c>
      <c r="C67" s="414">
        <v>1833</v>
      </c>
      <c r="D67" s="414">
        <v>2323</v>
      </c>
    </row>
    <row r="68" spans="1:4" x14ac:dyDescent="0.2">
      <c r="A68" s="404" t="s">
        <v>55</v>
      </c>
      <c r="B68" s="404" t="s">
        <v>175</v>
      </c>
      <c r="C68" s="414">
        <v>1993</v>
      </c>
      <c r="D68" s="414">
        <v>2303</v>
      </c>
    </row>
    <row r="69" spans="1:4" x14ac:dyDescent="0.2">
      <c r="A69" s="404" t="s">
        <v>55</v>
      </c>
      <c r="B69" s="404" t="s">
        <v>176</v>
      </c>
      <c r="C69" s="414">
        <v>2020</v>
      </c>
      <c r="D69" s="414">
        <v>2262</v>
      </c>
    </row>
    <row r="70" spans="1:4" x14ac:dyDescent="0.2">
      <c r="A70" s="404" t="s">
        <v>55</v>
      </c>
      <c r="B70" s="404" t="s">
        <v>177</v>
      </c>
      <c r="C70" s="414">
        <v>2542</v>
      </c>
      <c r="D70" s="414">
        <v>2253</v>
      </c>
    </row>
    <row r="71" spans="1:4" x14ac:dyDescent="0.2">
      <c r="A71" s="404" t="s">
        <v>55</v>
      </c>
      <c r="B71" s="404" t="s">
        <v>178</v>
      </c>
      <c r="C71" s="414">
        <v>2100</v>
      </c>
      <c r="D71" s="414">
        <v>2190</v>
      </c>
    </row>
    <row r="72" spans="1:4" x14ac:dyDescent="0.2">
      <c r="A72" s="404" t="s">
        <v>55</v>
      </c>
      <c r="B72" s="404" t="s">
        <v>179</v>
      </c>
      <c r="C72" s="414">
        <v>2384</v>
      </c>
      <c r="D72" s="414">
        <v>2213</v>
      </c>
    </row>
    <row r="73" spans="1:4" x14ac:dyDescent="0.2">
      <c r="A73" s="404" t="s">
        <v>55</v>
      </c>
      <c r="B73" s="404" t="s">
        <v>180</v>
      </c>
      <c r="C73" s="414">
        <v>2818</v>
      </c>
      <c r="D73" s="414">
        <v>2252</v>
      </c>
    </row>
    <row r="74" spans="1:4" x14ac:dyDescent="0.2">
      <c r="A74" s="404" t="s">
        <v>55</v>
      </c>
      <c r="B74" s="404" t="s">
        <v>181</v>
      </c>
      <c r="C74" s="414">
        <v>1853</v>
      </c>
      <c r="D74" s="414">
        <v>2229</v>
      </c>
    </row>
    <row r="75" spans="1:4" x14ac:dyDescent="0.2">
      <c r="A75" s="404" t="s">
        <v>55</v>
      </c>
      <c r="B75" s="404" t="s">
        <v>182</v>
      </c>
      <c r="C75" s="414">
        <v>2259</v>
      </c>
      <c r="D75" s="414">
        <v>2223</v>
      </c>
    </row>
    <row r="76" spans="1:4" x14ac:dyDescent="0.2">
      <c r="A76" s="404" t="s">
        <v>55</v>
      </c>
      <c r="B76" s="404" t="s">
        <v>183</v>
      </c>
      <c r="C76" s="414">
        <v>1720</v>
      </c>
      <c r="D76" s="414">
        <v>2184</v>
      </c>
    </row>
    <row r="77" spans="1:4" x14ac:dyDescent="0.2">
      <c r="A77" s="404" t="s">
        <v>55</v>
      </c>
      <c r="B77" s="404" t="s">
        <v>184</v>
      </c>
      <c r="C77" s="414">
        <v>2790</v>
      </c>
      <c r="D77" s="414">
        <v>2188</v>
      </c>
    </row>
    <row r="78" spans="1:4" x14ac:dyDescent="0.2">
      <c r="A78" s="404" t="s">
        <v>87</v>
      </c>
      <c r="B78" s="404" t="s">
        <v>173</v>
      </c>
      <c r="C78" s="414">
        <v>1769</v>
      </c>
      <c r="D78" s="414">
        <v>2173</v>
      </c>
    </row>
    <row r="79" spans="1:4" x14ac:dyDescent="0.2">
      <c r="A79" s="404" t="s">
        <v>55</v>
      </c>
      <c r="B79" s="404" t="s">
        <v>174</v>
      </c>
      <c r="C79" s="414">
        <v>1743</v>
      </c>
      <c r="D79" s="414">
        <v>2166</v>
      </c>
    </row>
    <row r="80" spans="1:4" x14ac:dyDescent="0.2">
      <c r="A80" s="404" t="s">
        <v>55</v>
      </c>
      <c r="B80" s="404" t="s">
        <v>175</v>
      </c>
      <c r="C80" s="414">
        <v>1987</v>
      </c>
      <c r="D80" s="414">
        <v>2165</v>
      </c>
    </row>
    <row r="81" spans="1:4" x14ac:dyDescent="0.2">
      <c r="A81" s="404" t="s">
        <v>55</v>
      </c>
      <c r="B81" s="404" t="s">
        <v>176</v>
      </c>
      <c r="C81" s="414">
        <v>1734</v>
      </c>
      <c r="D81" s="414">
        <v>2142</v>
      </c>
    </row>
    <row r="82" spans="1:4" x14ac:dyDescent="0.2">
      <c r="A82" s="404" t="s">
        <v>55</v>
      </c>
      <c r="B82" s="404" t="s">
        <v>177</v>
      </c>
      <c r="C82" s="414">
        <v>1799</v>
      </c>
      <c r="D82" s="414">
        <v>2080</v>
      </c>
    </row>
    <row r="83" spans="1:4" x14ac:dyDescent="0.2">
      <c r="A83" s="404" t="s">
        <v>55</v>
      </c>
      <c r="B83" s="404" t="s">
        <v>178</v>
      </c>
      <c r="C83" s="414">
        <v>1781</v>
      </c>
      <c r="D83" s="414">
        <v>2053</v>
      </c>
    </row>
    <row r="84" spans="1:4" x14ac:dyDescent="0.2">
      <c r="A84" s="404" t="s">
        <v>55</v>
      </c>
      <c r="B84" s="404" t="s">
        <v>179</v>
      </c>
      <c r="C84" s="414">
        <v>1765</v>
      </c>
      <c r="D84" s="414">
        <v>2001</v>
      </c>
    </row>
    <row r="85" spans="1:4" x14ac:dyDescent="0.2">
      <c r="A85" s="404" t="s">
        <v>55</v>
      </c>
      <c r="B85" s="404" t="s">
        <v>180</v>
      </c>
      <c r="C85" s="414">
        <v>1884</v>
      </c>
      <c r="D85" s="414">
        <v>1923</v>
      </c>
    </row>
    <row r="86" spans="1:4" x14ac:dyDescent="0.2">
      <c r="A86" s="404" t="s">
        <v>55</v>
      </c>
      <c r="B86" s="404" t="s">
        <v>181</v>
      </c>
      <c r="C86" s="414">
        <v>1869</v>
      </c>
      <c r="D86" s="414">
        <v>1925</v>
      </c>
    </row>
    <row r="87" spans="1:4" x14ac:dyDescent="0.2">
      <c r="A87" s="404" t="s">
        <v>55</v>
      </c>
      <c r="B87" s="404" t="s">
        <v>182</v>
      </c>
      <c r="C87" s="414">
        <v>1951</v>
      </c>
      <c r="D87" s="414">
        <v>1899</v>
      </c>
    </row>
    <row r="88" spans="1:4" x14ac:dyDescent="0.2">
      <c r="A88" s="404" t="s">
        <v>55</v>
      </c>
      <c r="B88" s="404" t="s">
        <v>183</v>
      </c>
      <c r="C88" s="414">
        <v>1916</v>
      </c>
      <c r="D88" s="414">
        <v>1915</v>
      </c>
    </row>
    <row r="89" spans="1:4" x14ac:dyDescent="0.2">
      <c r="A89" s="404" t="s">
        <v>55</v>
      </c>
      <c r="B89" s="404" t="s">
        <v>184</v>
      </c>
      <c r="C89" s="414">
        <v>1925</v>
      </c>
      <c r="D89" s="414">
        <v>1843</v>
      </c>
    </row>
    <row r="90" spans="1:4" x14ac:dyDescent="0.2">
      <c r="A90" s="404" t="s">
        <v>88</v>
      </c>
      <c r="B90" s="404" t="s">
        <v>173</v>
      </c>
      <c r="C90" s="414">
        <v>1566</v>
      </c>
      <c r="D90" s="414">
        <v>1827</v>
      </c>
    </row>
    <row r="91" spans="1:4" x14ac:dyDescent="0.2">
      <c r="A91" s="404" t="s">
        <v>55</v>
      </c>
      <c r="B91" s="404" t="s">
        <v>174</v>
      </c>
      <c r="C91" s="414">
        <v>1674</v>
      </c>
      <c r="D91" s="414">
        <v>1821</v>
      </c>
    </row>
    <row r="92" spans="1:4" x14ac:dyDescent="0.2">
      <c r="A92" s="404" t="s">
        <v>55</v>
      </c>
      <c r="B92" s="404" t="s">
        <v>175</v>
      </c>
      <c r="C92" s="414">
        <v>1588</v>
      </c>
      <c r="D92" s="414">
        <v>1788</v>
      </c>
    </row>
    <row r="93" spans="1:4" x14ac:dyDescent="0.2">
      <c r="A93" s="404" t="s">
        <v>55</v>
      </c>
      <c r="B93" s="404" t="s">
        <v>176</v>
      </c>
      <c r="C93" s="414">
        <v>1271</v>
      </c>
      <c r="D93" s="414">
        <v>1749</v>
      </c>
    </row>
    <row r="94" spans="1:4" x14ac:dyDescent="0.2">
      <c r="A94" s="404" t="s">
        <v>55</v>
      </c>
      <c r="B94" s="404" t="s">
        <v>177</v>
      </c>
      <c r="C94" s="414">
        <v>1225</v>
      </c>
      <c r="D94" s="414">
        <v>1701</v>
      </c>
    </row>
    <row r="95" spans="1:4" x14ac:dyDescent="0.2">
      <c r="A95" s="404" t="s">
        <v>55</v>
      </c>
      <c r="B95" s="404" t="s">
        <v>178</v>
      </c>
      <c r="C95" s="414">
        <v>1299</v>
      </c>
      <c r="D95" s="414">
        <v>1661</v>
      </c>
    </row>
    <row r="96" spans="1:4" x14ac:dyDescent="0.2">
      <c r="A96" s="404" t="s">
        <v>55</v>
      </c>
      <c r="B96" s="404" t="s">
        <v>179</v>
      </c>
      <c r="C96" s="414">
        <v>1300</v>
      </c>
      <c r="D96" s="414">
        <v>1622</v>
      </c>
    </row>
    <row r="97" spans="1:4" x14ac:dyDescent="0.2">
      <c r="A97" s="404" t="s">
        <v>55</v>
      </c>
      <c r="B97" s="404" t="s">
        <v>180</v>
      </c>
      <c r="C97" s="414">
        <v>1292</v>
      </c>
      <c r="D97" s="414">
        <v>1573</v>
      </c>
    </row>
    <row r="98" spans="1:4" x14ac:dyDescent="0.2">
      <c r="A98" s="404" t="s">
        <v>55</v>
      </c>
      <c r="B98" s="404" t="s">
        <v>181</v>
      </c>
      <c r="C98" s="414">
        <v>1447</v>
      </c>
      <c r="D98" s="414">
        <v>1538</v>
      </c>
    </row>
  </sheetData>
  <mergeCells count="1">
    <mergeCell ref="H1:I1"/>
  </mergeCells>
  <hyperlinks>
    <hyperlink ref="H1:I1" location="Index!A1" display="Regresar al Índice" xr:uid="{C7B58F87-EBCC-4371-B89D-2308EBFB64EA}"/>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1A2C-09C3-402E-9898-3667563FA930}">
  <sheetPr codeName="Hoja131"/>
  <dimension ref="A1:I9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1479</v>
      </c>
      <c r="H1" s="400" t="s">
        <v>39</v>
      </c>
      <c r="I1" s="400"/>
    </row>
    <row r="2" spans="1:9" x14ac:dyDescent="0.2">
      <c r="A2" s="404" t="s">
        <v>444</v>
      </c>
    </row>
    <row r="3" spans="1:9" x14ac:dyDescent="0.2">
      <c r="A3" s="404" t="s">
        <v>447</v>
      </c>
    </row>
    <row r="5" spans="1:9" x14ac:dyDescent="0.2">
      <c r="A5" s="404" t="s">
        <v>377</v>
      </c>
      <c r="B5" s="404" t="s">
        <v>439</v>
      </c>
      <c r="C5" s="404" t="s">
        <v>53</v>
      </c>
      <c r="D5" s="404" t="s">
        <v>448</v>
      </c>
    </row>
    <row r="6" spans="1:9" x14ac:dyDescent="0.2">
      <c r="A6" s="404" t="s">
        <v>69</v>
      </c>
      <c r="B6" s="404" t="s">
        <v>173</v>
      </c>
      <c r="C6" s="414">
        <v>-0.5</v>
      </c>
      <c r="D6" s="414">
        <v>3</v>
      </c>
    </row>
    <row r="7" spans="1:9" x14ac:dyDescent="0.2">
      <c r="A7" s="404" t="s">
        <v>55</v>
      </c>
      <c r="B7" s="404" t="s">
        <v>174</v>
      </c>
      <c r="C7" s="414">
        <v>1.6</v>
      </c>
      <c r="D7" s="414">
        <v>2.4</v>
      </c>
    </row>
    <row r="8" spans="1:9" x14ac:dyDescent="0.2">
      <c r="A8" s="404" t="s">
        <v>55</v>
      </c>
      <c r="B8" s="404" t="s">
        <v>175</v>
      </c>
      <c r="C8" s="414">
        <v>2</v>
      </c>
      <c r="D8" s="414">
        <v>2</v>
      </c>
    </row>
    <row r="9" spans="1:9" x14ac:dyDescent="0.2">
      <c r="A9" s="404" t="s">
        <v>55</v>
      </c>
      <c r="B9" s="404" t="s">
        <v>176</v>
      </c>
      <c r="C9" s="414">
        <v>5.4</v>
      </c>
      <c r="D9" s="414">
        <v>2.1</v>
      </c>
    </row>
    <row r="10" spans="1:9" x14ac:dyDescent="0.2">
      <c r="A10" s="404" t="s">
        <v>55</v>
      </c>
      <c r="B10" s="404" t="s">
        <v>177</v>
      </c>
      <c r="C10" s="414">
        <v>2.1</v>
      </c>
      <c r="D10" s="414">
        <v>1.9</v>
      </c>
    </row>
    <row r="11" spans="1:9" x14ac:dyDescent="0.2">
      <c r="A11" s="404" t="s">
        <v>55</v>
      </c>
      <c r="B11" s="404" t="s">
        <v>178</v>
      </c>
      <c r="C11" s="414">
        <v>0.4</v>
      </c>
      <c r="D11" s="414">
        <v>1.6</v>
      </c>
    </row>
    <row r="12" spans="1:9" x14ac:dyDescent="0.2">
      <c r="A12" s="404" t="s">
        <v>55</v>
      </c>
      <c r="B12" s="404" t="s">
        <v>179</v>
      </c>
      <c r="C12" s="414">
        <v>-3.7</v>
      </c>
      <c r="D12" s="414">
        <v>1.1000000000000001</v>
      </c>
    </row>
    <row r="13" spans="1:9" x14ac:dyDescent="0.2">
      <c r="A13" s="404" t="s">
        <v>55</v>
      </c>
      <c r="B13" s="404" t="s">
        <v>180</v>
      </c>
      <c r="C13" s="414">
        <v>-7.2</v>
      </c>
      <c r="D13" s="414">
        <v>0.3</v>
      </c>
    </row>
    <row r="14" spans="1:9" x14ac:dyDescent="0.2">
      <c r="A14" s="404" t="s">
        <v>55</v>
      </c>
      <c r="B14" s="404" t="s">
        <v>181</v>
      </c>
      <c r="C14" s="414">
        <v>-7.3</v>
      </c>
      <c r="D14" s="414">
        <v>-0.5</v>
      </c>
    </row>
    <row r="15" spans="1:9" x14ac:dyDescent="0.2">
      <c r="A15" s="404" t="s">
        <v>55</v>
      </c>
      <c r="B15" s="404" t="s">
        <v>182</v>
      </c>
      <c r="C15" s="414">
        <v>-8</v>
      </c>
      <c r="D15" s="414">
        <v>-1.3</v>
      </c>
    </row>
    <row r="16" spans="1:9" x14ac:dyDescent="0.2">
      <c r="A16" s="404" t="s">
        <v>55</v>
      </c>
      <c r="B16" s="404" t="s">
        <v>183</v>
      </c>
      <c r="C16" s="414">
        <v>-8.9</v>
      </c>
      <c r="D16" s="414">
        <v>-2</v>
      </c>
    </row>
    <row r="17" spans="1:4" x14ac:dyDescent="0.2">
      <c r="A17" s="404" t="s">
        <v>55</v>
      </c>
      <c r="B17" s="404" t="s">
        <v>184</v>
      </c>
      <c r="C17" s="414">
        <v>-10.3</v>
      </c>
      <c r="D17" s="414">
        <v>-2.9</v>
      </c>
    </row>
    <row r="18" spans="1:4" x14ac:dyDescent="0.2">
      <c r="A18" s="404" t="s">
        <v>82</v>
      </c>
      <c r="B18" s="404" t="s">
        <v>173</v>
      </c>
      <c r="C18" s="414">
        <v>-10.6</v>
      </c>
      <c r="D18" s="414">
        <v>-3.7</v>
      </c>
    </row>
    <row r="19" spans="1:4" x14ac:dyDescent="0.2">
      <c r="A19" s="404" t="s">
        <v>55</v>
      </c>
      <c r="B19" s="404" t="s">
        <v>174</v>
      </c>
      <c r="C19" s="414">
        <v>-13</v>
      </c>
      <c r="D19" s="414">
        <v>-4.9000000000000004</v>
      </c>
    </row>
    <row r="20" spans="1:4" x14ac:dyDescent="0.2">
      <c r="A20" s="404" t="s">
        <v>55</v>
      </c>
      <c r="B20" s="404" t="s">
        <v>175</v>
      </c>
      <c r="C20" s="414">
        <v>-13.8</v>
      </c>
      <c r="D20" s="414">
        <v>-6.2</v>
      </c>
    </row>
    <row r="21" spans="1:4" x14ac:dyDescent="0.2">
      <c r="A21" s="404" t="s">
        <v>55</v>
      </c>
      <c r="B21" s="404" t="s">
        <v>176</v>
      </c>
      <c r="C21" s="414">
        <v>-16.600000000000001</v>
      </c>
      <c r="D21" s="414">
        <v>-8.1</v>
      </c>
    </row>
    <row r="22" spans="1:4" x14ac:dyDescent="0.2">
      <c r="A22" s="404" t="s">
        <v>55</v>
      </c>
      <c r="B22" s="404" t="s">
        <v>177</v>
      </c>
      <c r="C22" s="414">
        <v>-14.9</v>
      </c>
      <c r="D22" s="414">
        <v>-9.5</v>
      </c>
    </row>
    <row r="23" spans="1:4" x14ac:dyDescent="0.2">
      <c r="A23" s="404" t="s">
        <v>55</v>
      </c>
      <c r="B23" s="404" t="s">
        <v>178</v>
      </c>
      <c r="C23" s="414">
        <v>-14.6</v>
      </c>
      <c r="D23" s="414">
        <v>-10.7</v>
      </c>
    </row>
    <row r="24" spans="1:4" x14ac:dyDescent="0.2">
      <c r="A24" s="404" t="s">
        <v>55</v>
      </c>
      <c r="B24" s="404" t="s">
        <v>179</v>
      </c>
      <c r="C24" s="414">
        <v>-14.5</v>
      </c>
      <c r="D24" s="414">
        <v>-11.6</v>
      </c>
    </row>
    <row r="25" spans="1:4" x14ac:dyDescent="0.2">
      <c r="A25" s="404" t="s">
        <v>55</v>
      </c>
      <c r="B25" s="404" t="s">
        <v>180</v>
      </c>
      <c r="C25" s="414">
        <v>-15.8</v>
      </c>
      <c r="D25" s="414">
        <v>-12.3</v>
      </c>
    </row>
    <row r="26" spans="1:4" x14ac:dyDescent="0.2">
      <c r="A26" s="404" t="s">
        <v>55</v>
      </c>
      <c r="B26" s="404" t="s">
        <v>181</v>
      </c>
      <c r="C26" s="414">
        <v>-17.100000000000001</v>
      </c>
      <c r="D26" s="414">
        <v>-13.2</v>
      </c>
    </row>
    <row r="27" spans="1:4" x14ac:dyDescent="0.2">
      <c r="A27" s="404" t="s">
        <v>55</v>
      </c>
      <c r="B27" s="404" t="s">
        <v>182</v>
      </c>
      <c r="C27" s="414">
        <v>-18</v>
      </c>
      <c r="D27" s="414">
        <v>-14</v>
      </c>
    </row>
    <row r="28" spans="1:4" x14ac:dyDescent="0.2">
      <c r="A28" s="404" t="s">
        <v>55</v>
      </c>
      <c r="B28" s="404" t="s">
        <v>183</v>
      </c>
      <c r="C28" s="414">
        <v>-19</v>
      </c>
      <c r="D28" s="414">
        <v>-14.8</v>
      </c>
    </row>
    <row r="29" spans="1:4" x14ac:dyDescent="0.2">
      <c r="A29" s="404" t="s">
        <v>55</v>
      </c>
      <c r="B29" s="404" t="s">
        <v>184</v>
      </c>
      <c r="C29" s="414">
        <v>-18.399999999999999</v>
      </c>
      <c r="D29" s="414">
        <v>-15.5</v>
      </c>
    </row>
    <row r="30" spans="1:4" x14ac:dyDescent="0.2">
      <c r="A30" s="404" t="s">
        <v>83</v>
      </c>
      <c r="B30" s="404" t="s">
        <v>173</v>
      </c>
      <c r="C30" s="414">
        <v>-15.1</v>
      </c>
      <c r="D30" s="414">
        <v>-15.9</v>
      </c>
    </row>
    <row r="31" spans="1:4" x14ac:dyDescent="0.2">
      <c r="A31" s="404" t="s">
        <v>55</v>
      </c>
      <c r="B31" s="404" t="s">
        <v>174</v>
      </c>
      <c r="C31" s="414">
        <v>-12.5</v>
      </c>
      <c r="D31" s="414">
        <v>-15.9</v>
      </c>
    </row>
    <row r="32" spans="1:4" x14ac:dyDescent="0.2">
      <c r="A32" s="404" t="s">
        <v>55</v>
      </c>
      <c r="B32" s="404" t="s">
        <v>175</v>
      </c>
      <c r="C32" s="414">
        <v>-7.6</v>
      </c>
      <c r="D32" s="414">
        <v>-15.3</v>
      </c>
    </row>
    <row r="33" spans="1:4" x14ac:dyDescent="0.2">
      <c r="A33" s="404" t="s">
        <v>55</v>
      </c>
      <c r="B33" s="404" t="s">
        <v>176</v>
      </c>
      <c r="C33" s="414">
        <v>-2.7</v>
      </c>
      <c r="D33" s="414">
        <v>-14.2</v>
      </c>
    </row>
    <row r="34" spans="1:4" x14ac:dyDescent="0.2">
      <c r="A34" s="404" t="s">
        <v>55</v>
      </c>
      <c r="B34" s="404" t="s">
        <v>177</v>
      </c>
      <c r="C34" s="414">
        <v>-0.1</v>
      </c>
      <c r="D34" s="414">
        <v>-13</v>
      </c>
    </row>
    <row r="35" spans="1:4" x14ac:dyDescent="0.2">
      <c r="A35" s="404" t="s">
        <v>55</v>
      </c>
      <c r="B35" s="404" t="s">
        <v>178</v>
      </c>
      <c r="C35" s="414">
        <v>2.2999999999999998</v>
      </c>
      <c r="D35" s="414">
        <v>-11.5</v>
      </c>
    </row>
    <row r="36" spans="1:4" x14ac:dyDescent="0.2">
      <c r="A36" s="404" t="s">
        <v>55</v>
      </c>
      <c r="B36" s="404" t="s">
        <v>179</v>
      </c>
      <c r="C36" s="414">
        <v>6.8</v>
      </c>
      <c r="D36" s="414">
        <v>-9.8000000000000007</v>
      </c>
    </row>
    <row r="37" spans="1:4" x14ac:dyDescent="0.2">
      <c r="A37" s="404" t="s">
        <v>55</v>
      </c>
      <c r="B37" s="404" t="s">
        <v>180</v>
      </c>
      <c r="C37" s="414">
        <v>13.8</v>
      </c>
      <c r="D37" s="414">
        <v>-7.3</v>
      </c>
    </row>
    <row r="38" spans="1:4" x14ac:dyDescent="0.2">
      <c r="A38" s="404" t="s">
        <v>55</v>
      </c>
      <c r="B38" s="404" t="s">
        <v>181</v>
      </c>
      <c r="C38" s="414">
        <v>20.8</v>
      </c>
      <c r="D38" s="414">
        <v>-4.0999999999999996</v>
      </c>
    </row>
    <row r="39" spans="1:4" x14ac:dyDescent="0.2">
      <c r="A39" s="404" t="s">
        <v>55</v>
      </c>
      <c r="B39" s="404" t="s">
        <v>182</v>
      </c>
      <c r="C39" s="414">
        <v>25.5</v>
      </c>
      <c r="D39" s="414">
        <v>-0.5</v>
      </c>
    </row>
    <row r="40" spans="1:4" x14ac:dyDescent="0.2">
      <c r="A40" s="404" t="s">
        <v>55</v>
      </c>
      <c r="B40" s="404" t="s">
        <v>183</v>
      </c>
      <c r="C40" s="414">
        <v>29.7</v>
      </c>
      <c r="D40" s="414">
        <v>3.5</v>
      </c>
    </row>
    <row r="41" spans="1:4" x14ac:dyDescent="0.2">
      <c r="A41" s="404" t="s">
        <v>55</v>
      </c>
      <c r="B41" s="404" t="s">
        <v>184</v>
      </c>
      <c r="C41" s="414">
        <v>28.9</v>
      </c>
      <c r="D41" s="414">
        <v>7.5</v>
      </c>
    </row>
    <row r="42" spans="1:4" x14ac:dyDescent="0.2">
      <c r="A42" s="404" t="s">
        <v>84</v>
      </c>
      <c r="B42" s="404" t="s">
        <v>173</v>
      </c>
      <c r="C42" s="414">
        <v>27</v>
      </c>
      <c r="D42" s="414">
        <v>11</v>
      </c>
    </row>
    <row r="43" spans="1:4" x14ac:dyDescent="0.2">
      <c r="A43" s="404" t="s">
        <v>55</v>
      </c>
      <c r="B43" s="404" t="s">
        <v>174</v>
      </c>
      <c r="C43" s="414">
        <v>29.4</v>
      </c>
      <c r="D43" s="414">
        <v>14.5</v>
      </c>
    </row>
    <row r="44" spans="1:4" x14ac:dyDescent="0.2">
      <c r="A44" s="404" t="s">
        <v>55</v>
      </c>
      <c r="B44" s="404" t="s">
        <v>175</v>
      </c>
      <c r="C44" s="414">
        <v>20.9</v>
      </c>
      <c r="D44" s="414">
        <v>16.899999999999999</v>
      </c>
    </row>
    <row r="45" spans="1:4" x14ac:dyDescent="0.2">
      <c r="A45" s="404" t="s">
        <v>55</v>
      </c>
      <c r="B45" s="404" t="s">
        <v>176</v>
      </c>
      <c r="C45" s="414">
        <v>17.100000000000001</v>
      </c>
      <c r="D45" s="414">
        <v>18.5</v>
      </c>
    </row>
    <row r="46" spans="1:4" x14ac:dyDescent="0.2">
      <c r="A46" s="404" t="s">
        <v>55</v>
      </c>
      <c r="B46" s="404" t="s">
        <v>177</v>
      </c>
      <c r="C46" s="414">
        <v>12.5</v>
      </c>
      <c r="D46" s="414">
        <v>19.600000000000001</v>
      </c>
    </row>
    <row r="47" spans="1:4" x14ac:dyDescent="0.2">
      <c r="A47" s="404" t="s">
        <v>55</v>
      </c>
      <c r="B47" s="404" t="s">
        <v>178</v>
      </c>
      <c r="C47" s="414">
        <v>10.4</v>
      </c>
      <c r="D47" s="414">
        <v>20.2</v>
      </c>
    </row>
    <row r="48" spans="1:4" x14ac:dyDescent="0.2">
      <c r="A48" s="404" t="s">
        <v>55</v>
      </c>
      <c r="B48" s="404" t="s">
        <v>179</v>
      </c>
      <c r="C48" s="414">
        <v>8.4</v>
      </c>
      <c r="D48" s="414">
        <v>20.399999999999999</v>
      </c>
    </row>
    <row r="49" spans="1:4" x14ac:dyDescent="0.2">
      <c r="A49" s="404" t="s">
        <v>55</v>
      </c>
      <c r="B49" s="404" t="s">
        <v>180</v>
      </c>
      <c r="C49" s="414">
        <v>3.3</v>
      </c>
      <c r="D49" s="414">
        <v>19.5</v>
      </c>
    </row>
    <row r="50" spans="1:4" x14ac:dyDescent="0.2">
      <c r="A50" s="404" t="s">
        <v>55</v>
      </c>
      <c r="B50" s="404" t="s">
        <v>181</v>
      </c>
      <c r="C50" s="414">
        <v>-3.5</v>
      </c>
      <c r="D50" s="414">
        <v>17.5</v>
      </c>
    </row>
    <row r="51" spans="1:4" x14ac:dyDescent="0.2">
      <c r="A51" s="404" t="s">
        <v>55</v>
      </c>
      <c r="B51" s="404" t="s">
        <v>182</v>
      </c>
      <c r="C51" s="414">
        <v>-5.7</v>
      </c>
      <c r="D51" s="414">
        <v>14.9</v>
      </c>
    </row>
    <row r="52" spans="1:4" x14ac:dyDescent="0.2">
      <c r="A52" s="404" t="s">
        <v>55</v>
      </c>
      <c r="B52" s="404" t="s">
        <v>183</v>
      </c>
      <c r="C52" s="414">
        <v>-5.4</v>
      </c>
      <c r="D52" s="414">
        <v>11.9</v>
      </c>
    </row>
    <row r="53" spans="1:4" x14ac:dyDescent="0.2">
      <c r="A53" s="404" t="s">
        <v>55</v>
      </c>
      <c r="B53" s="404" t="s">
        <v>184</v>
      </c>
      <c r="C53" s="414">
        <v>-3.6</v>
      </c>
      <c r="D53" s="414">
        <v>9.1999999999999993</v>
      </c>
    </row>
    <row r="54" spans="1:4" x14ac:dyDescent="0.2">
      <c r="A54" s="404" t="s">
        <v>85</v>
      </c>
      <c r="B54" s="404" t="s">
        <v>173</v>
      </c>
      <c r="C54" s="414">
        <v>-7</v>
      </c>
      <c r="D54" s="414">
        <v>6.4</v>
      </c>
    </row>
    <row r="55" spans="1:4" x14ac:dyDescent="0.2">
      <c r="A55" s="404" t="s">
        <v>55</v>
      </c>
      <c r="B55" s="404" t="s">
        <v>174</v>
      </c>
      <c r="C55" s="414">
        <v>-11.2</v>
      </c>
      <c r="D55" s="414">
        <v>3</v>
      </c>
    </row>
    <row r="56" spans="1:4" x14ac:dyDescent="0.2">
      <c r="A56" s="404" t="s">
        <v>55</v>
      </c>
      <c r="B56" s="404" t="s">
        <v>175</v>
      </c>
      <c r="C56" s="414">
        <v>-7.9</v>
      </c>
      <c r="D56" s="414">
        <v>0.6</v>
      </c>
    </row>
    <row r="57" spans="1:4" x14ac:dyDescent="0.2">
      <c r="A57" s="404" t="s">
        <v>55</v>
      </c>
      <c r="B57" s="404" t="s">
        <v>176</v>
      </c>
      <c r="C57" s="414">
        <v>-6.7</v>
      </c>
      <c r="D57" s="414">
        <v>-1.4</v>
      </c>
    </row>
    <row r="58" spans="1:4" x14ac:dyDescent="0.2">
      <c r="A58" s="404" t="s">
        <v>55</v>
      </c>
      <c r="B58" s="404" t="s">
        <v>177</v>
      </c>
      <c r="C58" s="414">
        <v>-3.7</v>
      </c>
      <c r="D58" s="414">
        <v>-2.7</v>
      </c>
    </row>
    <row r="59" spans="1:4" x14ac:dyDescent="0.2">
      <c r="A59" s="404" t="s">
        <v>55</v>
      </c>
      <c r="B59" s="404" t="s">
        <v>178</v>
      </c>
      <c r="C59" s="414">
        <v>-0.6</v>
      </c>
      <c r="D59" s="414">
        <v>-3.6</v>
      </c>
    </row>
    <row r="60" spans="1:4" x14ac:dyDescent="0.2">
      <c r="A60" s="404" t="s">
        <v>55</v>
      </c>
      <c r="B60" s="404" t="s">
        <v>179</v>
      </c>
      <c r="C60" s="414">
        <v>-0.4</v>
      </c>
      <c r="D60" s="414">
        <v>-4.4000000000000004</v>
      </c>
    </row>
    <row r="61" spans="1:4" x14ac:dyDescent="0.2">
      <c r="A61" s="404" t="s">
        <v>55</v>
      </c>
      <c r="B61" s="404" t="s">
        <v>180</v>
      </c>
      <c r="C61" s="414">
        <v>0.5</v>
      </c>
      <c r="D61" s="414">
        <v>-4.5999999999999996</v>
      </c>
    </row>
    <row r="62" spans="1:4" x14ac:dyDescent="0.2">
      <c r="A62" s="404" t="s">
        <v>55</v>
      </c>
      <c r="B62" s="404" t="s">
        <v>181</v>
      </c>
      <c r="C62" s="414">
        <v>3.1</v>
      </c>
      <c r="D62" s="414">
        <v>-4.0999999999999996</v>
      </c>
    </row>
    <row r="63" spans="1:4" x14ac:dyDescent="0.2">
      <c r="A63" s="404" t="s">
        <v>55</v>
      </c>
      <c r="B63" s="404" t="s">
        <v>182</v>
      </c>
      <c r="C63" s="414">
        <v>3.2</v>
      </c>
      <c r="D63" s="414">
        <v>-3.3</v>
      </c>
    </row>
    <row r="64" spans="1:4" x14ac:dyDescent="0.2">
      <c r="A64" s="404" t="s">
        <v>55</v>
      </c>
      <c r="B64" s="404" t="s">
        <v>183</v>
      </c>
      <c r="C64" s="414">
        <v>0.8</v>
      </c>
      <c r="D64" s="414">
        <v>-2.8</v>
      </c>
    </row>
    <row r="65" spans="1:4" x14ac:dyDescent="0.2">
      <c r="A65" s="404" t="s">
        <v>55</v>
      </c>
      <c r="B65" s="404" t="s">
        <v>184</v>
      </c>
      <c r="C65" s="414">
        <v>1.5</v>
      </c>
      <c r="D65" s="414">
        <v>-2.4</v>
      </c>
    </row>
    <row r="66" spans="1:4" x14ac:dyDescent="0.2">
      <c r="A66" s="404" t="s">
        <v>86</v>
      </c>
      <c r="B66" s="404" t="s">
        <v>173</v>
      </c>
      <c r="C66" s="414">
        <v>3.9</v>
      </c>
      <c r="D66" s="414">
        <v>-1.5</v>
      </c>
    </row>
    <row r="67" spans="1:4" x14ac:dyDescent="0.2">
      <c r="A67" s="404" t="s">
        <v>55</v>
      </c>
      <c r="B67" s="404" t="s">
        <v>174</v>
      </c>
      <c r="C67" s="414">
        <v>4.5999999999999996</v>
      </c>
      <c r="D67" s="414">
        <v>-0.1</v>
      </c>
    </row>
    <row r="68" spans="1:4" x14ac:dyDescent="0.2">
      <c r="A68" s="404" t="s">
        <v>55</v>
      </c>
      <c r="B68" s="404" t="s">
        <v>175</v>
      </c>
      <c r="C68" s="414">
        <v>2.5</v>
      </c>
      <c r="D68" s="414">
        <v>0.7</v>
      </c>
    </row>
    <row r="69" spans="1:4" x14ac:dyDescent="0.2">
      <c r="A69" s="404" t="s">
        <v>55</v>
      </c>
      <c r="B69" s="404" t="s">
        <v>176</v>
      </c>
      <c r="C69" s="414">
        <v>-0.3</v>
      </c>
      <c r="D69" s="414">
        <v>1.2</v>
      </c>
    </row>
    <row r="70" spans="1:4" x14ac:dyDescent="0.2">
      <c r="A70" s="404" t="s">
        <v>55</v>
      </c>
      <c r="B70" s="404" t="s">
        <v>177</v>
      </c>
      <c r="C70" s="414">
        <v>-2.4</v>
      </c>
      <c r="D70" s="414">
        <v>1.4</v>
      </c>
    </row>
    <row r="71" spans="1:4" x14ac:dyDescent="0.2">
      <c r="A71" s="404" t="s">
        <v>55</v>
      </c>
      <c r="B71" s="404" t="s">
        <v>178</v>
      </c>
      <c r="C71" s="414">
        <v>-7.5</v>
      </c>
      <c r="D71" s="414">
        <v>0.8</v>
      </c>
    </row>
    <row r="72" spans="1:4" x14ac:dyDescent="0.2">
      <c r="A72" s="404" t="s">
        <v>55</v>
      </c>
      <c r="B72" s="404" t="s">
        <v>179</v>
      </c>
      <c r="C72" s="414">
        <v>-6.6</v>
      </c>
      <c r="D72" s="414">
        <v>0.3</v>
      </c>
    </row>
    <row r="73" spans="1:4" x14ac:dyDescent="0.2">
      <c r="A73" s="404" t="s">
        <v>55</v>
      </c>
      <c r="B73" s="404" t="s">
        <v>180</v>
      </c>
      <c r="C73" s="414">
        <v>-4.4000000000000004</v>
      </c>
      <c r="D73" s="414">
        <v>-0.1</v>
      </c>
    </row>
    <row r="74" spans="1:4" x14ac:dyDescent="0.2">
      <c r="A74" s="404" t="s">
        <v>55</v>
      </c>
      <c r="B74" s="404" t="s">
        <v>181</v>
      </c>
      <c r="C74" s="414">
        <v>-5</v>
      </c>
      <c r="D74" s="414">
        <v>-0.8</v>
      </c>
    </row>
    <row r="75" spans="1:4" x14ac:dyDescent="0.2">
      <c r="A75" s="404" t="s">
        <v>55</v>
      </c>
      <c r="B75" s="404" t="s">
        <v>182</v>
      </c>
      <c r="C75" s="414">
        <v>-5.0999999999999996</v>
      </c>
      <c r="D75" s="414">
        <v>-1.5</v>
      </c>
    </row>
    <row r="76" spans="1:4" x14ac:dyDescent="0.2">
      <c r="A76" s="404" t="s">
        <v>55</v>
      </c>
      <c r="B76" s="404" t="s">
        <v>183</v>
      </c>
      <c r="C76" s="414">
        <v>-5.6</v>
      </c>
      <c r="D76" s="414">
        <v>-2</v>
      </c>
    </row>
    <row r="77" spans="1:4" x14ac:dyDescent="0.2">
      <c r="A77" s="404" t="s">
        <v>55</v>
      </c>
      <c r="B77" s="404" t="s">
        <v>184</v>
      </c>
      <c r="C77" s="414">
        <v>-6.9</v>
      </c>
      <c r="D77" s="414">
        <v>-2.7</v>
      </c>
    </row>
    <row r="78" spans="1:4" x14ac:dyDescent="0.2">
      <c r="A78" s="404" t="s">
        <v>87</v>
      </c>
      <c r="B78" s="404" t="s">
        <v>173</v>
      </c>
      <c r="C78" s="414">
        <v>-7.6</v>
      </c>
      <c r="D78" s="414">
        <v>-3.7</v>
      </c>
    </row>
    <row r="79" spans="1:4" x14ac:dyDescent="0.2">
      <c r="A79" s="404" t="s">
        <v>55</v>
      </c>
      <c r="B79" s="404" t="s">
        <v>174</v>
      </c>
      <c r="C79" s="414">
        <v>-6.7</v>
      </c>
      <c r="D79" s="414">
        <v>-4.5999999999999996</v>
      </c>
    </row>
    <row r="80" spans="1:4" x14ac:dyDescent="0.2">
      <c r="A80" s="404" t="s">
        <v>55</v>
      </c>
      <c r="B80" s="404" t="s">
        <v>175</v>
      </c>
      <c r="C80" s="414">
        <v>-6</v>
      </c>
      <c r="D80" s="414">
        <v>-5.3</v>
      </c>
    </row>
    <row r="81" spans="1:4" x14ac:dyDescent="0.2">
      <c r="A81" s="404" t="s">
        <v>55</v>
      </c>
      <c r="B81" s="404" t="s">
        <v>176</v>
      </c>
      <c r="C81" s="414">
        <v>-5.3</v>
      </c>
      <c r="D81" s="414">
        <v>-5.8</v>
      </c>
    </row>
    <row r="82" spans="1:4" x14ac:dyDescent="0.2">
      <c r="A82" s="404" t="s">
        <v>55</v>
      </c>
      <c r="B82" s="404" t="s">
        <v>177</v>
      </c>
      <c r="C82" s="414">
        <v>-7.7</v>
      </c>
      <c r="D82" s="414">
        <v>-6.2</v>
      </c>
    </row>
    <row r="83" spans="1:4" x14ac:dyDescent="0.2">
      <c r="A83" s="404" t="s">
        <v>55</v>
      </c>
      <c r="B83" s="404" t="s">
        <v>178</v>
      </c>
      <c r="C83" s="414">
        <v>-6.3</v>
      </c>
      <c r="D83" s="414">
        <v>-6.1</v>
      </c>
    </row>
    <row r="84" spans="1:4" x14ac:dyDescent="0.2">
      <c r="A84" s="404" t="s">
        <v>55</v>
      </c>
      <c r="B84" s="404" t="s">
        <v>179</v>
      </c>
      <c r="C84" s="414">
        <v>-9.6</v>
      </c>
      <c r="D84" s="414">
        <v>-6.3</v>
      </c>
    </row>
    <row r="85" spans="1:4" x14ac:dyDescent="0.2">
      <c r="A85" s="404" t="s">
        <v>55</v>
      </c>
      <c r="B85" s="404" t="s">
        <v>180</v>
      </c>
      <c r="C85" s="414">
        <v>-14.6</v>
      </c>
      <c r="D85" s="414">
        <v>-7.2</v>
      </c>
    </row>
    <row r="86" spans="1:4" x14ac:dyDescent="0.2">
      <c r="A86" s="404" t="s">
        <v>55</v>
      </c>
      <c r="B86" s="404" t="s">
        <v>181</v>
      </c>
      <c r="C86" s="414">
        <v>-13.6</v>
      </c>
      <c r="D86" s="414">
        <v>-7.9</v>
      </c>
    </row>
    <row r="87" spans="1:4" x14ac:dyDescent="0.2">
      <c r="A87" s="404" t="s">
        <v>55</v>
      </c>
      <c r="B87" s="404" t="s">
        <v>182</v>
      </c>
      <c r="C87" s="414">
        <v>-14.6</v>
      </c>
      <c r="D87" s="414">
        <v>-8.6999999999999993</v>
      </c>
    </row>
    <row r="88" spans="1:4" x14ac:dyDescent="0.2">
      <c r="A88" s="404" t="s">
        <v>55</v>
      </c>
      <c r="B88" s="404" t="s">
        <v>183</v>
      </c>
      <c r="C88" s="414">
        <v>-12.3</v>
      </c>
      <c r="D88" s="414">
        <v>-9.3000000000000007</v>
      </c>
    </row>
    <row r="89" spans="1:4" x14ac:dyDescent="0.2">
      <c r="A89" s="404" t="s">
        <v>55</v>
      </c>
      <c r="B89" s="404" t="s">
        <v>184</v>
      </c>
      <c r="C89" s="414">
        <v>-15.7</v>
      </c>
      <c r="D89" s="414">
        <v>-10</v>
      </c>
    </row>
    <row r="90" spans="1:4" x14ac:dyDescent="0.2">
      <c r="A90" s="404" t="s">
        <v>88</v>
      </c>
      <c r="B90" s="404" t="s">
        <v>173</v>
      </c>
      <c r="C90" s="414">
        <v>-16</v>
      </c>
      <c r="D90" s="414">
        <v>-10.7</v>
      </c>
    </row>
    <row r="91" spans="1:4" x14ac:dyDescent="0.2">
      <c r="A91" s="404" t="s">
        <v>55</v>
      </c>
      <c r="B91" s="404" t="s">
        <v>174</v>
      </c>
      <c r="C91" s="414">
        <v>-15.9</v>
      </c>
      <c r="D91" s="414">
        <v>-11.5</v>
      </c>
    </row>
    <row r="92" spans="1:4" x14ac:dyDescent="0.2">
      <c r="A92" s="404" t="s">
        <v>55</v>
      </c>
      <c r="B92" s="404" t="s">
        <v>175</v>
      </c>
      <c r="C92" s="414">
        <v>-17.5</v>
      </c>
      <c r="D92" s="414">
        <v>-12.4</v>
      </c>
    </row>
    <row r="93" spans="1:4" x14ac:dyDescent="0.2">
      <c r="A93" s="404" t="s">
        <v>55</v>
      </c>
      <c r="B93" s="404" t="s">
        <v>176</v>
      </c>
      <c r="C93" s="414">
        <v>-18.3</v>
      </c>
      <c r="D93" s="414">
        <v>-13.5</v>
      </c>
    </row>
    <row r="94" spans="1:4" x14ac:dyDescent="0.2">
      <c r="A94" s="404" t="s">
        <v>55</v>
      </c>
      <c r="B94" s="404" t="s">
        <v>177</v>
      </c>
      <c r="C94" s="414">
        <v>-18.2</v>
      </c>
      <c r="D94" s="414">
        <v>-14.4</v>
      </c>
    </row>
    <row r="95" spans="1:4" x14ac:dyDescent="0.2">
      <c r="A95" s="404" t="s">
        <v>55</v>
      </c>
      <c r="B95" s="404" t="s">
        <v>178</v>
      </c>
      <c r="C95" s="414">
        <v>-19.100000000000001</v>
      </c>
      <c r="D95" s="414">
        <v>-15.4</v>
      </c>
    </row>
    <row r="96" spans="1:4" x14ac:dyDescent="0.2">
      <c r="A96" s="404" t="s">
        <v>55</v>
      </c>
      <c r="B96" s="404" t="s">
        <v>179</v>
      </c>
      <c r="C96" s="414">
        <v>-18.899999999999999</v>
      </c>
      <c r="D96" s="414">
        <v>-16.2</v>
      </c>
    </row>
    <row r="97" spans="1:4" x14ac:dyDescent="0.2">
      <c r="A97" s="404" t="s">
        <v>55</v>
      </c>
      <c r="B97" s="404" t="s">
        <v>180</v>
      </c>
      <c r="C97" s="414">
        <v>-18.2</v>
      </c>
      <c r="D97" s="414">
        <v>-16.5</v>
      </c>
    </row>
    <row r="98" spans="1:4" x14ac:dyDescent="0.2">
      <c r="A98" s="404" t="s">
        <v>55</v>
      </c>
      <c r="B98" s="404" t="s">
        <v>181</v>
      </c>
      <c r="C98" s="414">
        <v>-20.100000000000001</v>
      </c>
      <c r="D98" s="414">
        <v>-17.100000000000001</v>
      </c>
    </row>
  </sheetData>
  <mergeCells count="1">
    <mergeCell ref="H1:I1"/>
  </mergeCells>
  <hyperlinks>
    <hyperlink ref="H1:I1" location="Index!A1" display="Regresar al Índice" xr:uid="{F0FE3F17-A8C6-4964-BB97-AA34F519B6FD}"/>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1F97-7187-4C08-B21C-6169AD90C957}">
  <sheetPr codeName="Hoja132"/>
  <dimension ref="A1:I37"/>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1480</v>
      </c>
      <c r="H1" s="400" t="s">
        <v>39</v>
      </c>
      <c r="I1" s="400"/>
    </row>
    <row r="2" spans="1:9" x14ac:dyDescent="0.2">
      <c r="A2" s="404" t="s">
        <v>444</v>
      </c>
    </row>
    <row r="5" spans="1:9" x14ac:dyDescent="0.2">
      <c r="A5" s="404" t="s">
        <v>2</v>
      </c>
      <c r="B5" s="404" t="s">
        <v>449</v>
      </c>
    </row>
    <row r="6" spans="1:9" x14ac:dyDescent="0.2">
      <c r="A6" s="404" t="s">
        <v>30</v>
      </c>
      <c r="B6" s="413">
        <v>0.1</v>
      </c>
    </row>
    <row r="7" spans="1:9" x14ac:dyDescent="0.2">
      <c r="A7" s="404" t="s">
        <v>18</v>
      </c>
      <c r="B7" s="413">
        <v>0.3</v>
      </c>
    </row>
    <row r="8" spans="1:9" x14ac:dyDescent="0.2">
      <c r="A8" s="404" t="s">
        <v>19</v>
      </c>
      <c r="B8" s="413">
        <v>0.5</v>
      </c>
    </row>
    <row r="9" spans="1:9" x14ac:dyDescent="0.2">
      <c r="A9" s="404" t="s">
        <v>33</v>
      </c>
      <c r="B9" s="413">
        <v>0.9</v>
      </c>
    </row>
    <row r="10" spans="1:9" x14ac:dyDescent="0.2">
      <c r="A10" s="404" t="s">
        <v>7</v>
      </c>
      <c r="B10" s="413">
        <v>1</v>
      </c>
    </row>
    <row r="11" spans="1:9" x14ac:dyDescent="0.2">
      <c r="A11" s="404" t="s">
        <v>16</v>
      </c>
      <c r="B11" s="413">
        <v>1.1000000000000001</v>
      </c>
    </row>
    <row r="12" spans="1:9" x14ac:dyDescent="0.2">
      <c r="A12" s="404" t="s">
        <v>15</v>
      </c>
      <c r="B12" s="413">
        <v>1.2</v>
      </c>
    </row>
    <row r="13" spans="1:9" x14ac:dyDescent="0.2">
      <c r="A13" s="404" t="s">
        <v>21</v>
      </c>
      <c r="B13" s="413">
        <v>1.2</v>
      </c>
    </row>
    <row r="14" spans="1:9" x14ac:dyDescent="0.2">
      <c r="A14" s="404" t="s">
        <v>17</v>
      </c>
      <c r="B14" s="413">
        <v>1.2</v>
      </c>
    </row>
    <row r="15" spans="1:9" x14ac:dyDescent="0.2">
      <c r="A15" s="404" t="s">
        <v>11</v>
      </c>
      <c r="B15" s="413">
        <v>1.3</v>
      </c>
    </row>
    <row r="16" spans="1:9" x14ac:dyDescent="0.2">
      <c r="A16" s="404" t="s">
        <v>22</v>
      </c>
      <c r="B16" s="413">
        <v>1.6</v>
      </c>
    </row>
    <row r="17" spans="1:2" x14ac:dyDescent="0.2">
      <c r="A17" s="404" t="s">
        <v>12</v>
      </c>
      <c r="B17" s="413">
        <v>1.6</v>
      </c>
    </row>
    <row r="18" spans="1:2" x14ac:dyDescent="0.2">
      <c r="A18" s="404" t="s">
        <v>26</v>
      </c>
      <c r="B18" s="413">
        <v>2.1</v>
      </c>
    </row>
    <row r="19" spans="1:2" x14ac:dyDescent="0.2">
      <c r="A19" s="404" t="s">
        <v>5</v>
      </c>
      <c r="B19" s="413">
        <v>2.2999999999999998</v>
      </c>
    </row>
    <row r="20" spans="1:2" x14ac:dyDescent="0.2">
      <c r="A20" s="404" t="s">
        <v>3</v>
      </c>
      <c r="B20" s="413">
        <v>2.4</v>
      </c>
    </row>
    <row r="21" spans="1:2" x14ac:dyDescent="0.2">
      <c r="A21" s="404" t="s">
        <v>29</v>
      </c>
      <c r="B21" s="413">
        <v>2.5</v>
      </c>
    </row>
    <row r="22" spans="1:2" x14ac:dyDescent="0.2">
      <c r="A22" s="404" t="s">
        <v>25</v>
      </c>
      <c r="B22" s="413">
        <v>2.7</v>
      </c>
    </row>
    <row r="23" spans="1:2" x14ac:dyDescent="0.2">
      <c r="A23" s="404" t="s">
        <v>24</v>
      </c>
      <c r="B23" s="413">
        <v>2.8</v>
      </c>
    </row>
    <row r="24" spans="1:2" x14ac:dyDescent="0.2">
      <c r="A24" s="404" t="s">
        <v>6</v>
      </c>
      <c r="B24" s="413">
        <v>2.8</v>
      </c>
    </row>
    <row r="25" spans="1:2" x14ac:dyDescent="0.2">
      <c r="A25" s="404" t="s">
        <v>32</v>
      </c>
      <c r="B25" s="413">
        <v>2.8</v>
      </c>
    </row>
    <row r="26" spans="1:2" x14ac:dyDescent="0.2">
      <c r="A26" s="404" t="s">
        <v>23</v>
      </c>
      <c r="B26" s="413">
        <v>3</v>
      </c>
    </row>
    <row r="27" spans="1:2" x14ac:dyDescent="0.2">
      <c r="A27" s="404" t="s">
        <v>31</v>
      </c>
      <c r="B27" s="413">
        <v>3.7</v>
      </c>
    </row>
    <row r="28" spans="1:2" x14ac:dyDescent="0.2">
      <c r="A28" s="404" t="s">
        <v>13</v>
      </c>
      <c r="B28" s="413">
        <v>4.0999999999999996</v>
      </c>
    </row>
    <row r="29" spans="1:2" x14ac:dyDescent="0.2">
      <c r="A29" s="404" t="s">
        <v>8</v>
      </c>
      <c r="B29" s="413">
        <v>4.2</v>
      </c>
    </row>
    <row r="30" spans="1:2" x14ac:dyDescent="0.2">
      <c r="A30" s="404" t="s">
        <v>28</v>
      </c>
      <c r="B30" s="413">
        <v>4.2</v>
      </c>
    </row>
    <row r="31" spans="1:2" x14ac:dyDescent="0.2">
      <c r="A31" s="404" t="s">
        <v>27</v>
      </c>
      <c r="B31" s="413">
        <v>4.2</v>
      </c>
    </row>
    <row r="32" spans="1:2" x14ac:dyDescent="0.2">
      <c r="A32" s="404" t="s">
        <v>10</v>
      </c>
      <c r="B32" s="413">
        <v>4.5</v>
      </c>
    </row>
    <row r="33" spans="1:2" x14ac:dyDescent="0.2">
      <c r="A33" s="404" t="s">
        <v>9</v>
      </c>
      <c r="B33" s="413">
        <v>5.5</v>
      </c>
    </row>
    <row r="34" spans="1:2" x14ac:dyDescent="0.2">
      <c r="A34" s="404" t="s">
        <v>4</v>
      </c>
      <c r="B34" s="413">
        <v>5.9</v>
      </c>
    </row>
    <row r="35" spans="1:2" x14ac:dyDescent="0.2">
      <c r="A35" s="404" t="s">
        <v>0</v>
      </c>
      <c r="B35" s="413">
        <v>6.8</v>
      </c>
    </row>
    <row r="36" spans="1:2" x14ac:dyDescent="0.2">
      <c r="A36" s="404" t="s">
        <v>14</v>
      </c>
      <c r="B36" s="413">
        <v>7</v>
      </c>
    </row>
    <row r="37" spans="1:2" x14ac:dyDescent="0.2">
      <c r="A37" s="404" t="s">
        <v>20</v>
      </c>
      <c r="B37" s="413">
        <v>14.4</v>
      </c>
    </row>
  </sheetData>
  <mergeCells count="1">
    <mergeCell ref="H1:I1"/>
  </mergeCells>
  <hyperlinks>
    <hyperlink ref="H1:I1" location="Index!A1" display="Regresar al Índice" xr:uid="{6E2988FB-A91C-4D3E-A3EB-EECC323E55FE}"/>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4814-30D8-4BE7-9BF7-D8A61C0081CE}">
  <sheetPr codeName="Hoja133"/>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1481</v>
      </c>
      <c r="H1" s="400" t="s">
        <v>39</v>
      </c>
      <c r="I1" s="400"/>
    </row>
    <row r="2" spans="1:9" x14ac:dyDescent="0.2">
      <c r="A2" s="404" t="s">
        <v>444</v>
      </c>
    </row>
    <row r="3" spans="1:9" x14ac:dyDescent="0.2">
      <c r="A3" s="404" t="s">
        <v>450</v>
      </c>
    </row>
    <row r="5" spans="1:9" x14ac:dyDescent="0.2">
      <c r="A5" s="404" t="s">
        <v>2</v>
      </c>
      <c r="B5" s="404" t="s">
        <v>798</v>
      </c>
    </row>
    <row r="6" spans="1:9" x14ac:dyDescent="0.2">
      <c r="A6" s="404" t="s">
        <v>30</v>
      </c>
      <c r="B6" s="413">
        <v>-73.900000000000006</v>
      </c>
    </row>
    <row r="7" spans="1:9" x14ac:dyDescent="0.2">
      <c r="A7" s="404" t="s">
        <v>29</v>
      </c>
      <c r="B7" s="413">
        <v>-64.900000000000006</v>
      </c>
    </row>
    <row r="8" spans="1:9" x14ac:dyDescent="0.2">
      <c r="A8" s="404" t="s">
        <v>13</v>
      </c>
      <c r="B8" s="413">
        <v>-61.9</v>
      </c>
    </row>
    <row r="9" spans="1:9" x14ac:dyDescent="0.2">
      <c r="A9" s="404" t="s">
        <v>11</v>
      </c>
      <c r="B9" s="413">
        <v>-58.1</v>
      </c>
    </row>
    <row r="10" spans="1:9" x14ac:dyDescent="0.2">
      <c r="A10" s="404" t="s">
        <v>18</v>
      </c>
      <c r="B10" s="413">
        <v>-55.6</v>
      </c>
    </row>
    <row r="11" spans="1:9" x14ac:dyDescent="0.2">
      <c r="A11" s="404" t="s">
        <v>16</v>
      </c>
      <c r="B11" s="413">
        <v>-54.5</v>
      </c>
    </row>
    <row r="12" spans="1:9" x14ac:dyDescent="0.2">
      <c r="A12" s="404" t="s">
        <v>22</v>
      </c>
      <c r="B12" s="413">
        <v>-52.5</v>
      </c>
    </row>
    <row r="13" spans="1:9" x14ac:dyDescent="0.2">
      <c r="A13" s="404" t="s">
        <v>6</v>
      </c>
      <c r="B13" s="413">
        <v>-46.4</v>
      </c>
    </row>
    <row r="14" spans="1:9" x14ac:dyDescent="0.2">
      <c r="A14" s="404" t="s">
        <v>24</v>
      </c>
      <c r="B14" s="413">
        <v>-44.4</v>
      </c>
    </row>
    <row r="15" spans="1:9" x14ac:dyDescent="0.2">
      <c r="A15" s="404" t="s">
        <v>19</v>
      </c>
      <c r="B15" s="413">
        <v>-39.5</v>
      </c>
    </row>
    <row r="16" spans="1:9" x14ac:dyDescent="0.2">
      <c r="A16" s="404" t="s">
        <v>31</v>
      </c>
      <c r="B16" s="413">
        <v>-38.9</v>
      </c>
    </row>
    <row r="17" spans="1:2" x14ac:dyDescent="0.2">
      <c r="A17" s="404" t="s">
        <v>8</v>
      </c>
      <c r="B17" s="413">
        <v>-36.6</v>
      </c>
    </row>
    <row r="18" spans="1:2" x14ac:dyDescent="0.2">
      <c r="A18" s="404" t="s">
        <v>9</v>
      </c>
      <c r="B18" s="413">
        <v>-33.700000000000003</v>
      </c>
    </row>
    <row r="19" spans="1:2" x14ac:dyDescent="0.2">
      <c r="A19" s="404" t="s">
        <v>27</v>
      </c>
      <c r="B19" s="413">
        <v>-32.299999999999997</v>
      </c>
    </row>
    <row r="20" spans="1:2" x14ac:dyDescent="0.2">
      <c r="A20" s="404" t="s">
        <v>12</v>
      </c>
      <c r="B20" s="413">
        <v>-28.6</v>
      </c>
    </row>
    <row r="21" spans="1:2" x14ac:dyDescent="0.2">
      <c r="A21" s="404" t="s">
        <v>17</v>
      </c>
      <c r="B21" s="413">
        <v>-27.6</v>
      </c>
    </row>
    <row r="22" spans="1:2" x14ac:dyDescent="0.2">
      <c r="A22" s="404" t="s">
        <v>25</v>
      </c>
      <c r="B22" s="413">
        <v>-26.9</v>
      </c>
    </row>
    <row r="23" spans="1:2" x14ac:dyDescent="0.2">
      <c r="A23" s="404" t="s">
        <v>23</v>
      </c>
      <c r="B23" s="413">
        <v>-25.7</v>
      </c>
    </row>
    <row r="24" spans="1:2" x14ac:dyDescent="0.2">
      <c r="A24" s="404" t="s">
        <v>1</v>
      </c>
      <c r="B24" s="413">
        <v>-25.2</v>
      </c>
    </row>
    <row r="25" spans="1:2" x14ac:dyDescent="0.2">
      <c r="A25" s="404" t="s">
        <v>0</v>
      </c>
      <c r="B25" s="413">
        <v>-22.6</v>
      </c>
    </row>
    <row r="26" spans="1:2" x14ac:dyDescent="0.2">
      <c r="A26" s="404" t="s">
        <v>26</v>
      </c>
      <c r="B26" s="413">
        <v>-13</v>
      </c>
    </row>
    <row r="27" spans="1:2" x14ac:dyDescent="0.2">
      <c r="A27" s="404" t="s">
        <v>32</v>
      </c>
      <c r="B27" s="413">
        <v>-12.4</v>
      </c>
    </row>
    <row r="28" spans="1:2" x14ac:dyDescent="0.2">
      <c r="A28" s="404" t="s">
        <v>14</v>
      </c>
      <c r="B28" s="413">
        <v>-10.7</v>
      </c>
    </row>
    <row r="29" spans="1:2" x14ac:dyDescent="0.2">
      <c r="A29" s="404" t="s">
        <v>5</v>
      </c>
      <c r="B29" s="413">
        <v>-3.9</v>
      </c>
    </row>
    <row r="30" spans="1:2" x14ac:dyDescent="0.2">
      <c r="A30" s="404" t="s">
        <v>3</v>
      </c>
      <c r="B30" s="413">
        <v>0.9</v>
      </c>
    </row>
    <row r="31" spans="1:2" x14ac:dyDescent="0.2">
      <c r="A31" s="404" t="s">
        <v>20</v>
      </c>
      <c r="B31" s="413">
        <v>2.1</v>
      </c>
    </row>
    <row r="32" spans="1:2" x14ac:dyDescent="0.2">
      <c r="A32" s="404" t="s">
        <v>10</v>
      </c>
      <c r="B32" s="413">
        <v>16.100000000000001</v>
      </c>
    </row>
    <row r="33" spans="1:2" x14ac:dyDescent="0.2">
      <c r="A33" s="404" t="s">
        <v>7</v>
      </c>
      <c r="B33" s="413">
        <v>22</v>
      </c>
    </row>
    <row r="34" spans="1:2" x14ac:dyDescent="0.2">
      <c r="A34" s="404" t="s">
        <v>4</v>
      </c>
      <c r="B34" s="413">
        <v>22</v>
      </c>
    </row>
    <row r="35" spans="1:2" x14ac:dyDescent="0.2">
      <c r="A35" s="404" t="s">
        <v>21</v>
      </c>
      <c r="B35" s="413">
        <v>35.299999999999997</v>
      </c>
    </row>
    <row r="36" spans="1:2" x14ac:dyDescent="0.2">
      <c r="A36" s="404" t="s">
        <v>28</v>
      </c>
      <c r="B36" s="413">
        <v>44.3</v>
      </c>
    </row>
    <row r="37" spans="1:2" x14ac:dyDescent="0.2">
      <c r="A37" s="404" t="s">
        <v>33</v>
      </c>
      <c r="B37" s="413">
        <v>50</v>
      </c>
    </row>
    <row r="38" spans="1:2" x14ac:dyDescent="0.2">
      <c r="A38" s="404" t="s">
        <v>15</v>
      </c>
      <c r="B38" s="413">
        <v>53.9</v>
      </c>
    </row>
  </sheetData>
  <mergeCells count="1">
    <mergeCell ref="H1:I1"/>
  </mergeCells>
  <hyperlinks>
    <hyperlink ref="H1:I1" location="Index!A1" display="Regresar al Índice" xr:uid="{211FCC7D-CDDF-487F-ACB1-84F5196B59A4}"/>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58A27-55FA-4AC9-827C-3E72BE33C06C}">
  <sheetPr codeName="Hoja134"/>
  <dimension ref="A1:I38"/>
  <sheetViews>
    <sheetView workbookViewId="0">
      <selection activeCell="I7" sqref="I7"/>
    </sheetView>
  </sheetViews>
  <sheetFormatPr baseColWidth="10" defaultRowHeight="14.25" x14ac:dyDescent="0.2"/>
  <cols>
    <col min="1" max="16384" width="11.42578125" style="415"/>
  </cols>
  <sheetData>
    <row r="1" spans="1:9" ht="15" x14ac:dyDescent="0.25">
      <c r="A1" s="179" t="s">
        <v>1482</v>
      </c>
      <c r="H1" s="400" t="s">
        <v>39</v>
      </c>
      <c r="I1" s="400"/>
    </row>
    <row r="2" spans="1:9" x14ac:dyDescent="0.2">
      <c r="A2" s="404" t="s">
        <v>444</v>
      </c>
    </row>
    <row r="3" spans="1:9" x14ac:dyDescent="0.2">
      <c r="A3" s="404" t="s">
        <v>1311</v>
      </c>
    </row>
    <row r="5" spans="1:9" x14ac:dyDescent="0.2">
      <c r="A5" s="404" t="s">
        <v>2</v>
      </c>
      <c r="B5" s="404" t="s">
        <v>798</v>
      </c>
    </row>
    <row r="6" spans="1:9" x14ac:dyDescent="0.2">
      <c r="A6" s="415" t="s">
        <v>30</v>
      </c>
      <c r="B6" s="416">
        <v>-0.51246969166025125</v>
      </c>
    </row>
    <row r="7" spans="1:9" x14ac:dyDescent="0.2">
      <c r="A7" s="415" t="s">
        <v>18</v>
      </c>
      <c r="B7" s="416">
        <v>-0.33483878667302935</v>
      </c>
    </row>
    <row r="8" spans="1:9" x14ac:dyDescent="0.2">
      <c r="A8" s="415" t="s">
        <v>11</v>
      </c>
      <c r="B8" s="416">
        <v>-0.30346063637356802</v>
      </c>
    </row>
    <row r="9" spans="1:9" x14ac:dyDescent="0.2">
      <c r="A9" s="415" t="s">
        <v>19</v>
      </c>
      <c r="B9" s="416">
        <v>-0.27404956548460524</v>
      </c>
    </row>
    <row r="10" spans="1:9" x14ac:dyDescent="0.2">
      <c r="A10" s="415" t="s">
        <v>27</v>
      </c>
      <c r="B10" s="416">
        <v>-0.18524685106418304</v>
      </c>
    </row>
    <row r="11" spans="1:9" x14ac:dyDescent="0.2">
      <c r="A11" s="415" t="s">
        <v>31</v>
      </c>
      <c r="B11" s="416">
        <v>-0.17017174713100169</v>
      </c>
    </row>
    <row r="12" spans="1:9" x14ac:dyDescent="0.2">
      <c r="A12" s="415" t="s">
        <v>13</v>
      </c>
      <c r="B12" s="416">
        <v>-0.13622446139036648</v>
      </c>
    </row>
    <row r="13" spans="1:9" x14ac:dyDescent="0.2">
      <c r="A13" s="415" t="s">
        <v>33</v>
      </c>
      <c r="B13" s="416">
        <v>-0.13562234555717534</v>
      </c>
    </row>
    <row r="14" spans="1:9" x14ac:dyDescent="0.2">
      <c r="A14" s="415" t="s">
        <v>16</v>
      </c>
      <c r="B14" s="416">
        <v>-9.1356394968152399E-2</v>
      </c>
    </row>
    <row r="15" spans="1:9" x14ac:dyDescent="0.2">
      <c r="A15" s="415" t="s">
        <v>29</v>
      </c>
      <c r="B15" s="416">
        <v>-9.0440964794912704E-2</v>
      </c>
    </row>
    <row r="16" spans="1:9" x14ac:dyDescent="0.2">
      <c r="A16" s="415" t="s">
        <v>6</v>
      </c>
      <c r="B16" s="416">
        <v>-7.0461049631903694E-2</v>
      </c>
    </row>
    <row r="17" spans="1:2" x14ac:dyDescent="0.2">
      <c r="A17" s="415" t="s">
        <v>23</v>
      </c>
      <c r="B17" s="416">
        <v>-6.4330733340473345E-2</v>
      </c>
    </row>
    <row r="18" spans="1:2" x14ac:dyDescent="0.2">
      <c r="A18" s="415" t="s">
        <v>17</v>
      </c>
      <c r="B18" s="416">
        <v>-6.2016967754043861E-2</v>
      </c>
    </row>
    <row r="19" spans="1:2" x14ac:dyDescent="0.2">
      <c r="A19" s="415" t="s">
        <v>8</v>
      </c>
      <c r="B19" s="416">
        <v>-5.8159091693290477E-2</v>
      </c>
    </row>
    <row r="20" spans="1:2" x14ac:dyDescent="0.2">
      <c r="A20" s="415" t="s">
        <v>15</v>
      </c>
      <c r="B20" s="416">
        <v>-4.2672843816275896E-2</v>
      </c>
    </row>
    <row r="21" spans="1:2" x14ac:dyDescent="0.2">
      <c r="A21" s="415" t="s">
        <v>14</v>
      </c>
      <c r="B21" s="416">
        <v>-2.7381973660272396E-2</v>
      </c>
    </row>
    <row r="22" spans="1:2" x14ac:dyDescent="0.2">
      <c r="A22" s="415" t="s">
        <v>12</v>
      </c>
      <c r="B22" s="416">
        <v>-2.131546509564286E-2</v>
      </c>
    </row>
    <row r="23" spans="1:2" x14ac:dyDescent="0.2">
      <c r="A23" s="415" t="s">
        <v>24</v>
      </c>
      <c r="B23" s="416">
        <v>7.2205699988225902E-4</v>
      </c>
    </row>
    <row r="24" spans="1:2" x14ac:dyDescent="0.2">
      <c r="A24" s="415" t="s">
        <v>25</v>
      </c>
      <c r="B24" s="416">
        <v>1.6232471286725669E-3</v>
      </c>
    </row>
    <row r="25" spans="1:2" x14ac:dyDescent="0.2">
      <c r="A25" s="415" t="s">
        <v>5</v>
      </c>
      <c r="B25" s="416">
        <v>1.1578618519740402E-2</v>
      </c>
    </row>
    <row r="26" spans="1:2" x14ac:dyDescent="0.2">
      <c r="A26" s="415" t="s">
        <v>1</v>
      </c>
      <c r="B26" s="416">
        <v>2.3138981424309701E-2</v>
      </c>
    </row>
    <row r="27" spans="1:2" x14ac:dyDescent="0.2">
      <c r="A27" s="415" t="s">
        <v>26</v>
      </c>
      <c r="B27" s="416">
        <v>3.3476681174351208E-2</v>
      </c>
    </row>
    <row r="28" spans="1:2" x14ac:dyDescent="0.2">
      <c r="A28" s="415" t="s">
        <v>9</v>
      </c>
      <c r="B28" s="416">
        <v>3.6191373413361649E-2</v>
      </c>
    </row>
    <row r="29" spans="1:2" x14ac:dyDescent="0.2">
      <c r="A29" s="415" t="s">
        <v>28</v>
      </c>
      <c r="B29" s="416">
        <v>5.4407568707940612E-2</v>
      </c>
    </row>
    <row r="30" spans="1:2" x14ac:dyDescent="0.2">
      <c r="A30" s="415" t="s">
        <v>21</v>
      </c>
      <c r="B30" s="416">
        <v>8.8586185638117154E-2</v>
      </c>
    </row>
    <row r="31" spans="1:2" x14ac:dyDescent="0.2">
      <c r="A31" s="415" t="s">
        <v>22</v>
      </c>
      <c r="B31" s="416">
        <v>9.452050102809717E-2</v>
      </c>
    </row>
    <row r="32" spans="1:2" x14ac:dyDescent="0.2">
      <c r="A32" s="415" t="s">
        <v>0</v>
      </c>
      <c r="B32" s="416">
        <v>0.12009926118391379</v>
      </c>
    </row>
    <row r="33" spans="1:2" x14ac:dyDescent="0.2">
      <c r="A33" s="415" t="s">
        <v>20</v>
      </c>
      <c r="B33" s="416">
        <v>0.1531494245228302</v>
      </c>
    </row>
    <row r="34" spans="1:2" x14ac:dyDescent="0.2">
      <c r="A34" s="415" t="s">
        <v>32</v>
      </c>
      <c r="B34" s="416">
        <v>0.18509735018833218</v>
      </c>
    </row>
    <row r="35" spans="1:2" x14ac:dyDescent="0.2">
      <c r="A35" s="415" t="s">
        <v>10</v>
      </c>
      <c r="B35" s="416">
        <v>0.23217200632307811</v>
      </c>
    </row>
    <row r="36" spans="1:2" x14ac:dyDescent="0.2">
      <c r="A36" s="415" t="s">
        <v>3</v>
      </c>
      <c r="B36" s="416">
        <v>0.2565434519606824</v>
      </c>
    </row>
    <row r="37" spans="1:2" x14ac:dyDescent="0.2">
      <c r="A37" s="415" t="s">
        <v>7</v>
      </c>
      <c r="B37" s="416">
        <v>0.39684158933029634</v>
      </c>
    </row>
    <row r="38" spans="1:2" x14ac:dyDescent="0.2">
      <c r="A38" s="415" t="s">
        <v>4</v>
      </c>
      <c r="B38" s="416">
        <v>0.42989859435108224</v>
      </c>
    </row>
  </sheetData>
  <mergeCells count="1">
    <mergeCell ref="H1:I1"/>
  </mergeCells>
  <hyperlinks>
    <hyperlink ref="H1:I1" location="Index!A1" display="Regresar al Índice" xr:uid="{BA666CE9-1027-4BD6-918F-42D759867832}"/>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2817-3A3B-4C91-839F-DFDDAA4299F1}">
  <sheetPr codeName="Hoja135"/>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1483</v>
      </c>
      <c r="H1" s="400" t="s">
        <v>39</v>
      </c>
      <c r="I1" s="400"/>
    </row>
    <row r="2" spans="1:9" ht="17.25" customHeight="1" x14ac:dyDescent="0.2">
      <c r="A2" s="404" t="s">
        <v>451</v>
      </c>
    </row>
    <row r="3" spans="1:9" x14ac:dyDescent="0.2">
      <c r="A3" s="404" t="s">
        <v>452</v>
      </c>
    </row>
    <row r="5" spans="1:9" x14ac:dyDescent="0.2">
      <c r="A5" s="404" t="s">
        <v>2</v>
      </c>
      <c r="B5" s="404" t="s">
        <v>53</v>
      </c>
    </row>
    <row r="6" spans="1:9" x14ac:dyDescent="0.2">
      <c r="A6" s="404" t="s">
        <v>15</v>
      </c>
      <c r="B6" s="413">
        <v>-28.706624605678201</v>
      </c>
    </row>
    <row r="7" spans="1:9" x14ac:dyDescent="0.2">
      <c r="A7" s="404" t="s">
        <v>16</v>
      </c>
      <c r="B7" s="413">
        <v>-17.773420704126</v>
      </c>
    </row>
    <row r="8" spans="1:9" x14ac:dyDescent="0.2">
      <c r="A8" s="404" t="s">
        <v>32</v>
      </c>
      <c r="B8" s="413">
        <v>-11.2485601242049</v>
      </c>
    </row>
    <row r="9" spans="1:9" x14ac:dyDescent="0.2">
      <c r="A9" s="404" t="s">
        <v>6</v>
      </c>
      <c r="B9" s="413">
        <v>-10.591944962018101</v>
      </c>
    </row>
    <row r="10" spans="1:9" x14ac:dyDescent="0.2">
      <c r="A10" s="404" t="s">
        <v>14</v>
      </c>
      <c r="B10" s="413">
        <v>-8.5966738891859205</v>
      </c>
    </row>
    <row r="11" spans="1:9" x14ac:dyDescent="0.2">
      <c r="A11" s="404" t="s">
        <v>31</v>
      </c>
      <c r="B11" s="413">
        <v>-8.1065843743509092</v>
      </c>
    </row>
    <row r="12" spans="1:9" x14ac:dyDescent="0.2">
      <c r="A12" s="404" t="s">
        <v>21</v>
      </c>
      <c r="B12" s="413">
        <v>-6.5171996922738797</v>
      </c>
    </row>
    <row r="13" spans="1:9" x14ac:dyDescent="0.2">
      <c r="A13" s="404" t="s">
        <v>10</v>
      </c>
      <c r="B13" s="413">
        <v>-6.5058777172128499</v>
      </c>
    </row>
    <row r="14" spans="1:9" x14ac:dyDescent="0.2">
      <c r="A14" s="404" t="s">
        <v>9</v>
      </c>
      <c r="B14" s="413">
        <v>-6.4429026538254996</v>
      </c>
    </row>
    <row r="15" spans="1:9" x14ac:dyDescent="0.2">
      <c r="A15" s="404" t="s">
        <v>22</v>
      </c>
      <c r="B15" s="413">
        <v>-6.3073023865008802</v>
      </c>
    </row>
    <row r="16" spans="1:9" x14ac:dyDescent="0.2">
      <c r="A16" s="404" t="s">
        <v>0</v>
      </c>
      <c r="B16" s="413">
        <v>-6.0874589192190598</v>
      </c>
    </row>
    <row r="17" spans="1:2" x14ac:dyDescent="0.2">
      <c r="A17" s="404" t="s">
        <v>23</v>
      </c>
      <c r="B17" s="413">
        <v>-5.76440562205687</v>
      </c>
    </row>
    <row r="18" spans="1:2" x14ac:dyDescent="0.2">
      <c r="A18" s="404" t="s">
        <v>18</v>
      </c>
      <c r="B18" s="413">
        <v>-5.7072226999140199</v>
      </c>
    </row>
    <row r="19" spans="1:2" x14ac:dyDescent="0.2">
      <c r="A19" s="404" t="s">
        <v>24</v>
      </c>
      <c r="B19" s="413">
        <v>-5.3535757091490197</v>
      </c>
    </row>
    <row r="20" spans="1:2" x14ac:dyDescent="0.2">
      <c r="A20" s="404" t="s">
        <v>3</v>
      </c>
      <c r="B20" s="413">
        <v>-5.1183064955540898</v>
      </c>
    </row>
    <row r="21" spans="1:2" x14ac:dyDescent="0.2">
      <c r="A21" s="404" t="s">
        <v>7</v>
      </c>
      <c r="B21" s="413">
        <v>-4.4565743107855997</v>
      </c>
    </row>
    <row r="22" spans="1:2" x14ac:dyDescent="0.2">
      <c r="A22" s="404" t="s">
        <v>13</v>
      </c>
      <c r="B22" s="413">
        <v>-3.77638422854975</v>
      </c>
    </row>
    <row r="23" spans="1:2" x14ac:dyDescent="0.2">
      <c r="A23" s="404" t="s">
        <v>25</v>
      </c>
      <c r="B23" s="413">
        <v>-3.5537538623081701</v>
      </c>
    </row>
    <row r="24" spans="1:2" x14ac:dyDescent="0.2">
      <c r="A24" s="404" t="s">
        <v>1</v>
      </c>
      <c r="B24" s="413">
        <v>-3.0226032433062202</v>
      </c>
    </row>
    <row r="25" spans="1:2" x14ac:dyDescent="0.2">
      <c r="A25" s="404" t="s">
        <v>29</v>
      </c>
      <c r="B25" s="413">
        <v>-2.38964276650694</v>
      </c>
    </row>
    <row r="26" spans="1:2" x14ac:dyDescent="0.2">
      <c r="A26" s="404" t="s">
        <v>30</v>
      </c>
      <c r="B26" s="413">
        <v>-2.0923386989843298</v>
      </c>
    </row>
    <row r="27" spans="1:2" x14ac:dyDescent="0.2">
      <c r="A27" s="404" t="s">
        <v>20</v>
      </c>
      <c r="B27" s="413">
        <v>-1.78770005669181</v>
      </c>
    </row>
    <row r="28" spans="1:2" x14ac:dyDescent="0.2">
      <c r="A28" s="404" t="s">
        <v>33</v>
      </c>
      <c r="B28" s="413">
        <v>-1.5968191874819699</v>
      </c>
    </row>
    <row r="29" spans="1:2" x14ac:dyDescent="0.2">
      <c r="A29" s="404" t="s">
        <v>12</v>
      </c>
      <c r="B29" s="413">
        <v>-1.1251431024613701</v>
      </c>
    </row>
    <row r="30" spans="1:2" x14ac:dyDescent="0.2">
      <c r="A30" s="404" t="s">
        <v>27</v>
      </c>
      <c r="B30" s="413">
        <v>-0.90674789128397704</v>
      </c>
    </row>
    <row r="31" spans="1:2" x14ac:dyDescent="0.2">
      <c r="A31" s="404" t="s">
        <v>11</v>
      </c>
      <c r="B31" s="413">
        <v>-0.775193798449614</v>
      </c>
    </row>
    <row r="32" spans="1:2" x14ac:dyDescent="0.2">
      <c r="A32" s="404" t="s">
        <v>17</v>
      </c>
      <c r="B32" s="413">
        <v>-0.53322264440116596</v>
      </c>
    </row>
    <row r="33" spans="1:2" x14ac:dyDescent="0.2">
      <c r="A33" s="404" t="s">
        <v>28</v>
      </c>
      <c r="B33" s="413">
        <v>0.71660356949703197</v>
      </c>
    </row>
    <row r="34" spans="1:2" x14ac:dyDescent="0.2">
      <c r="A34" s="404" t="s">
        <v>8</v>
      </c>
      <c r="B34" s="413">
        <v>2.6444992918889199</v>
      </c>
    </row>
    <row r="35" spans="1:2" x14ac:dyDescent="0.2">
      <c r="A35" s="404" t="s">
        <v>5</v>
      </c>
      <c r="B35" s="413">
        <v>4.0650406504065204</v>
      </c>
    </row>
    <row r="36" spans="1:2" x14ac:dyDescent="0.2">
      <c r="A36" s="404" t="s">
        <v>26</v>
      </c>
      <c r="B36" s="413">
        <v>4.7133597633880902</v>
      </c>
    </row>
    <row r="37" spans="1:2" x14ac:dyDescent="0.2">
      <c r="A37" s="404" t="s">
        <v>4</v>
      </c>
      <c r="B37" s="413">
        <v>5.71854093996558</v>
      </c>
    </row>
    <row r="38" spans="1:2" x14ac:dyDescent="0.2">
      <c r="A38" s="404" t="s">
        <v>19</v>
      </c>
      <c r="B38" s="413">
        <v>8.7638376383763799</v>
      </c>
    </row>
  </sheetData>
  <mergeCells count="1">
    <mergeCell ref="H1:I1"/>
  </mergeCells>
  <hyperlinks>
    <hyperlink ref="H1:I1" location="Index!A1" display="Regresar al Índice" xr:uid="{FEB3BC55-900F-4A3E-9575-626FCA16D667}"/>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0B58-6B18-4C5B-B87F-8D14EB95BD0A}">
  <sheetPr codeName="Hoja136"/>
  <dimension ref="A1:I38"/>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1484</v>
      </c>
      <c r="H1" s="400" t="s">
        <v>39</v>
      </c>
      <c r="I1" s="400"/>
    </row>
    <row r="2" spans="1:9" x14ac:dyDescent="0.2">
      <c r="A2" s="404" t="s">
        <v>451</v>
      </c>
    </row>
    <row r="3" spans="1:9" x14ac:dyDescent="0.2">
      <c r="A3" s="404" t="s">
        <v>453</v>
      </c>
    </row>
    <row r="5" spans="1:9" x14ac:dyDescent="0.2">
      <c r="A5" s="404" t="s">
        <v>2</v>
      </c>
      <c r="B5" s="404" t="s">
        <v>53</v>
      </c>
    </row>
    <row r="6" spans="1:9" x14ac:dyDescent="0.2">
      <c r="A6" s="404" t="s">
        <v>15</v>
      </c>
      <c r="B6" s="413">
        <v>-33.565982591015903</v>
      </c>
    </row>
    <row r="7" spans="1:9" x14ac:dyDescent="0.2">
      <c r="A7" s="404" t="s">
        <v>16</v>
      </c>
      <c r="B7" s="413">
        <v>-20.130542010464001</v>
      </c>
    </row>
    <row r="8" spans="1:9" x14ac:dyDescent="0.2">
      <c r="A8" s="404" t="s">
        <v>32</v>
      </c>
      <c r="B8" s="413">
        <v>-11.288707098954101</v>
      </c>
    </row>
    <row r="9" spans="1:9" x14ac:dyDescent="0.2">
      <c r="A9" s="404" t="s">
        <v>31</v>
      </c>
      <c r="B9" s="413">
        <v>-10.159889843026599</v>
      </c>
    </row>
    <row r="10" spans="1:9" x14ac:dyDescent="0.2">
      <c r="A10" s="404" t="s">
        <v>14</v>
      </c>
      <c r="B10" s="413">
        <v>-9.4459495709116794</v>
      </c>
    </row>
    <row r="11" spans="1:9" x14ac:dyDescent="0.2">
      <c r="A11" s="404" t="s">
        <v>33</v>
      </c>
      <c r="B11" s="413">
        <v>-9.1463475789266706</v>
      </c>
    </row>
    <row r="12" spans="1:9" x14ac:dyDescent="0.2">
      <c r="A12" s="404" t="s">
        <v>9</v>
      </c>
      <c r="B12" s="413">
        <v>-9.0200986620694401</v>
      </c>
    </row>
    <row r="13" spans="1:9" x14ac:dyDescent="0.2">
      <c r="A13" s="404" t="s">
        <v>6</v>
      </c>
      <c r="B13" s="413">
        <v>-8.5959885386819508</v>
      </c>
    </row>
    <row r="14" spans="1:9" x14ac:dyDescent="0.2">
      <c r="A14" s="404" t="s">
        <v>22</v>
      </c>
      <c r="B14" s="413">
        <v>-7.9598857425166303</v>
      </c>
    </row>
    <row r="15" spans="1:9" x14ac:dyDescent="0.2">
      <c r="A15" s="404" t="s">
        <v>7</v>
      </c>
      <c r="B15" s="413">
        <v>-7.1361130945348199</v>
      </c>
    </row>
    <row r="16" spans="1:9" x14ac:dyDescent="0.2">
      <c r="A16" s="404" t="s">
        <v>10</v>
      </c>
      <c r="B16" s="413">
        <v>-6.97157577321813</v>
      </c>
    </row>
    <row r="17" spans="1:2" x14ac:dyDescent="0.2">
      <c r="A17" s="404" t="s">
        <v>18</v>
      </c>
      <c r="B17" s="413">
        <v>-6.6384374574706602</v>
      </c>
    </row>
    <row r="18" spans="1:2" x14ac:dyDescent="0.2">
      <c r="A18" s="404" t="s">
        <v>21</v>
      </c>
      <c r="B18" s="413">
        <v>-6.0564622106410004</v>
      </c>
    </row>
    <row r="19" spans="1:2" x14ac:dyDescent="0.2">
      <c r="A19" s="404" t="s">
        <v>27</v>
      </c>
      <c r="B19" s="413">
        <v>-5.1545089059326399</v>
      </c>
    </row>
    <row r="20" spans="1:2" x14ac:dyDescent="0.2">
      <c r="A20" s="404" t="s">
        <v>3</v>
      </c>
      <c r="B20" s="413">
        <v>-4.6808336289884203</v>
      </c>
    </row>
    <row r="21" spans="1:2" x14ac:dyDescent="0.2">
      <c r="A21" s="404" t="s">
        <v>0</v>
      </c>
      <c r="B21" s="413">
        <v>-4.65800234952252</v>
      </c>
    </row>
    <row r="22" spans="1:2" x14ac:dyDescent="0.2">
      <c r="A22" s="404" t="s">
        <v>23</v>
      </c>
      <c r="B22" s="413">
        <v>-4.20937983564927</v>
      </c>
    </row>
    <row r="23" spans="1:2" x14ac:dyDescent="0.2">
      <c r="A23" s="404" t="s">
        <v>13</v>
      </c>
      <c r="B23" s="413">
        <v>-4.0482360274475298</v>
      </c>
    </row>
    <row r="24" spans="1:2" x14ac:dyDescent="0.2">
      <c r="A24" s="404" t="s">
        <v>24</v>
      </c>
      <c r="B24" s="413">
        <v>-3.6137464844502598</v>
      </c>
    </row>
    <row r="25" spans="1:2" x14ac:dyDescent="0.2">
      <c r="A25" s="404" t="s">
        <v>30</v>
      </c>
      <c r="B25" s="413">
        <v>-3.3012607144186199</v>
      </c>
    </row>
    <row r="26" spans="1:2" x14ac:dyDescent="0.2">
      <c r="A26" s="404" t="s">
        <v>1</v>
      </c>
      <c r="B26" s="413">
        <v>-2.8989153642526899</v>
      </c>
    </row>
    <row r="27" spans="1:2" x14ac:dyDescent="0.2">
      <c r="A27" s="404" t="s">
        <v>25</v>
      </c>
      <c r="B27" s="413">
        <v>-2.63697856513408</v>
      </c>
    </row>
    <row r="28" spans="1:2" x14ac:dyDescent="0.2">
      <c r="A28" s="404" t="s">
        <v>17</v>
      </c>
      <c r="B28" s="413">
        <v>-0.76653800329989896</v>
      </c>
    </row>
    <row r="29" spans="1:2" x14ac:dyDescent="0.2">
      <c r="A29" s="404" t="s">
        <v>20</v>
      </c>
      <c r="B29" s="413">
        <v>-0.42408511489332401</v>
      </c>
    </row>
    <row r="30" spans="1:2" x14ac:dyDescent="0.2">
      <c r="A30" s="404" t="s">
        <v>28</v>
      </c>
      <c r="B30" s="413">
        <v>0.53715240066394299</v>
      </c>
    </row>
    <row r="31" spans="1:2" x14ac:dyDescent="0.2">
      <c r="A31" s="404" t="s">
        <v>29</v>
      </c>
      <c r="B31" s="413">
        <v>0.63554572046902202</v>
      </c>
    </row>
    <row r="32" spans="1:2" x14ac:dyDescent="0.2">
      <c r="A32" s="404" t="s">
        <v>12</v>
      </c>
      <c r="B32" s="413">
        <v>1.5659220992310099</v>
      </c>
    </row>
    <row r="33" spans="1:2" x14ac:dyDescent="0.2">
      <c r="A33" s="404" t="s">
        <v>11</v>
      </c>
      <c r="B33" s="413">
        <v>1.6030128917000599</v>
      </c>
    </row>
    <row r="34" spans="1:2" x14ac:dyDescent="0.2">
      <c r="A34" s="404" t="s">
        <v>8</v>
      </c>
      <c r="B34" s="413">
        <v>3.9921548445247499</v>
      </c>
    </row>
    <row r="35" spans="1:2" x14ac:dyDescent="0.2">
      <c r="A35" s="404" t="s">
        <v>19</v>
      </c>
      <c r="B35" s="413">
        <v>5.0216391463213403</v>
      </c>
    </row>
    <row r="36" spans="1:2" x14ac:dyDescent="0.2">
      <c r="A36" s="404" t="s">
        <v>4</v>
      </c>
      <c r="B36" s="413">
        <v>5.9984986363051096</v>
      </c>
    </row>
    <row r="37" spans="1:2" x14ac:dyDescent="0.2">
      <c r="A37" s="404" t="s">
        <v>26</v>
      </c>
      <c r="B37" s="413">
        <v>6.6151331757477996</v>
      </c>
    </row>
    <row r="38" spans="1:2" x14ac:dyDescent="0.2">
      <c r="A38" s="404" t="s">
        <v>5</v>
      </c>
      <c r="B38" s="413">
        <v>10.833464000114001</v>
      </c>
    </row>
  </sheetData>
  <mergeCells count="1">
    <mergeCell ref="H1:I1"/>
  </mergeCells>
  <hyperlinks>
    <hyperlink ref="H1:I1" location="Index!A1" display="Regresar al Índice" xr:uid="{C5C088A3-FA9F-4D67-AD34-5784F1E58B1D}"/>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D5BF3-0137-4973-897C-70BE7AC7CFED}">
  <sheetPr codeName="Hoja137"/>
  <dimension ref="A1:L98"/>
  <sheetViews>
    <sheetView workbookViewId="0">
      <selection activeCell="I7" sqref="I7"/>
    </sheetView>
  </sheetViews>
  <sheetFormatPr baseColWidth="10" defaultColWidth="9.140625" defaultRowHeight="14.25" x14ac:dyDescent="0.2"/>
  <cols>
    <col min="1" max="16384" width="9.140625" style="404"/>
  </cols>
  <sheetData>
    <row r="1" spans="1:12" ht="15" x14ac:dyDescent="0.25">
      <c r="A1" s="179" t="s">
        <v>1485</v>
      </c>
      <c r="H1" s="400" t="s">
        <v>39</v>
      </c>
      <c r="I1" s="400"/>
    </row>
    <row r="2" spans="1:12" x14ac:dyDescent="0.2">
      <c r="A2" s="404" t="s">
        <v>508</v>
      </c>
    </row>
    <row r="5" spans="1:12" x14ac:dyDescent="0.2">
      <c r="A5" s="404" t="s">
        <v>377</v>
      </c>
      <c r="B5" s="404" t="s">
        <v>439</v>
      </c>
      <c r="C5" s="404" t="s">
        <v>507</v>
      </c>
      <c r="D5" s="404" t="s">
        <v>446</v>
      </c>
      <c r="G5" s="404" t="s">
        <v>1305</v>
      </c>
      <c r="H5" s="404" t="s">
        <v>1344</v>
      </c>
      <c r="I5" s="404" t="s">
        <v>1345</v>
      </c>
      <c r="J5" s="404" t="s">
        <v>806</v>
      </c>
      <c r="K5" s="404" t="s">
        <v>1346</v>
      </c>
      <c r="L5" s="404" t="s">
        <v>807</v>
      </c>
    </row>
    <row r="6" spans="1:12" x14ac:dyDescent="0.2">
      <c r="A6" s="404" t="s">
        <v>69</v>
      </c>
      <c r="B6" s="404" t="s">
        <v>173</v>
      </c>
      <c r="C6" s="414">
        <v>6343</v>
      </c>
      <c r="D6" s="414">
        <v>6644</v>
      </c>
      <c r="G6" s="414">
        <v>13362</v>
      </c>
      <c r="H6" s="414">
        <v>13752</v>
      </c>
      <c r="I6" s="413">
        <v>-2.8</v>
      </c>
      <c r="J6" s="413">
        <v>-8</v>
      </c>
      <c r="K6" s="414">
        <v>12014</v>
      </c>
      <c r="L6" s="414">
        <v>12046</v>
      </c>
    </row>
    <row r="7" spans="1:12" x14ac:dyDescent="0.2">
      <c r="A7" s="404" t="s">
        <v>55</v>
      </c>
      <c r="B7" s="404" t="s">
        <v>174</v>
      </c>
      <c r="C7" s="414">
        <v>6318</v>
      </c>
      <c r="D7" s="414">
        <v>6655</v>
      </c>
    </row>
    <row r="8" spans="1:12" x14ac:dyDescent="0.2">
      <c r="A8" s="404" t="s">
        <v>55</v>
      </c>
      <c r="B8" s="404" t="s">
        <v>175</v>
      </c>
      <c r="C8" s="414">
        <v>6647</v>
      </c>
      <c r="D8" s="414">
        <v>6608</v>
      </c>
    </row>
    <row r="9" spans="1:12" x14ac:dyDescent="0.2">
      <c r="A9" s="404" t="s">
        <v>55</v>
      </c>
      <c r="B9" s="404" t="s">
        <v>176</v>
      </c>
      <c r="C9" s="414">
        <v>6479</v>
      </c>
      <c r="D9" s="414">
        <v>6598</v>
      </c>
    </row>
    <row r="10" spans="1:12" x14ac:dyDescent="0.2">
      <c r="A10" s="404" t="s">
        <v>55</v>
      </c>
      <c r="B10" s="404" t="s">
        <v>177</v>
      </c>
      <c r="C10" s="414">
        <v>6949</v>
      </c>
      <c r="D10" s="414">
        <v>6624</v>
      </c>
    </row>
    <row r="11" spans="1:12" x14ac:dyDescent="0.2">
      <c r="A11" s="404" t="s">
        <v>55</v>
      </c>
      <c r="B11" s="404" t="s">
        <v>178</v>
      </c>
      <c r="C11" s="414">
        <v>6766</v>
      </c>
      <c r="D11" s="414">
        <v>6629</v>
      </c>
    </row>
    <row r="12" spans="1:12" x14ac:dyDescent="0.2">
      <c r="A12" s="404" t="s">
        <v>55</v>
      </c>
      <c r="B12" s="404" t="s">
        <v>179</v>
      </c>
      <c r="C12" s="414">
        <v>6997</v>
      </c>
      <c r="D12" s="414">
        <v>6655</v>
      </c>
    </row>
    <row r="13" spans="1:12" x14ac:dyDescent="0.2">
      <c r="A13" s="404" t="s">
        <v>55</v>
      </c>
      <c r="B13" s="404" t="s">
        <v>180</v>
      </c>
      <c r="C13" s="414">
        <v>7960</v>
      </c>
      <c r="D13" s="414">
        <v>6751</v>
      </c>
    </row>
    <row r="14" spans="1:12" x14ac:dyDescent="0.2">
      <c r="A14" s="404" t="s">
        <v>55</v>
      </c>
      <c r="B14" s="404" t="s">
        <v>181</v>
      </c>
      <c r="C14" s="414">
        <v>7340</v>
      </c>
      <c r="D14" s="414">
        <v>6821</v>
      </c>
    </row>
    <row r="15" spans="1:12" x14ac:dyDescent="0.2">
      <c r="A15" s="404" t="s">
        <v>55</v>
      </c>
      <c r="B15" s="404" t="s">
        <v>182</v>
      </c>
      <c r="C15" s="414">
        <v>7398</v>
      </c>
      <c r="D15" s="414">
        <v>6820</v>
      </c>
    </row>
    <row r="16" spans="1:12" x14ac:dyDescent="0.2">
      <c r="A16" s="404" t="s">
        <v>55</v>
      </c>
      <c r="B16" s="404" t="s">
        <v>183</v>
      </c>
      <c r="C16" s="414">
        <v>7281</v>
      </c>
      <c r="D16" s="414">
        <v>6820</v>
      </c>
    </row>
    <row r="17" spans="1:4" x14ac:dyDescent="0.2">
      <c r="A17" s="404" t="s">
        <v>55</v>
      </c>
      <c r="B17" s="404" t="s">
        <v>184</v>
      </c>
      <c r="C17" s="414">
        <v>5672</v>
      </c>
      <c r="D17" s="414">
        <v>6846</v>
      </c>
    </row>
    <row r="18" spans="1:4" x14ac:dyDescent="0.2">
      <c r="A18" s="404" t="s">
        <v>82</v>
      </c>
      <c r="B18" s="404" t="s">
        <v>173</v>
      </c>
      <c r="C18" s="414">
        <v>6130</v>
      </c>
      <c r="D18" s="414">
        <v>6828</v>
      </c>
    </row>
    <row r="19" spans="1:4" x14ac:dyDescent="0.2">
      <c r="A19" s="404" t="s">
        <v>55</v>
      </c>
      <c r="B19" s="404" t="s">
        <v>174</v>
      </c>
      <c r="C19" s="414">
        <v>6660</v>
      </c>
      <c r="D19" s="414">
        <v>6857</v>
      </c>
    </row>
    <row r="20" spans="1:4" x14ac:dyDescent="0.2">
      <c r="A20" s="404" t="s">
        <v>55</v>
      </c>
      <c r="B20" s="404" t="s">
        <v>175</v>
      </c>
      <c r="C20" s="414">
        <v>7617</v>
      </c>
      <c r="D20" s="414">
        <v>6938</v>
      </c>
    </row>
    <row r="21" spans="1:4" x14ac:dyDescent="0.2">
      <c r="A21" s="404" t="s">
        <v>55</v>
      </c>
      <c r="B21" s="404" t="s">
        <v>176</v>
      </c>
      <c r="C21" s="414">
        <v>8011</v>
      </c>
      <c r="D21" s="414">
        <v>7065</v>
      </c>
    </row>
    <row r="22" spans="1:4" x14ac:dyDescent="0.2">
      <c r="A22" s="404" t="s">
        <v>55</v>
      </c>
      <c r="B22" s="404" t="s">
        <v>177</v>
      </c>
      <c r="C22" s="414">
        <v>7966</v>
      </c>
      <c r="D22" s="414">
        <v>7150</v>
      </c>
    </row>
    <row r="23" spans="1:4" x14ac:dyDescent="0.2">
      <c r="A23" s="404" t="s">
        <v>55</v>
      </c>
      <c r="B23" s="404" t="s">
        <v>178</v>
      </c>
      <c r="C23" s="414">
        <v>7292</v>
      </c>
      <c r="D23" s="414">
        <v>7194</v>
      </c>
    </row>
    <row r="24" spans="1:4" x14ac:dyDescent="0.2">
      <c r="A24" s="404" t="s">
        <v>55</v>
      </c>
      <c r="B24" s="404" t="s">
        <v>179</v>
      </c>
      <c r="C24" s="414">
        <v>7404</v>
      </c>
      <c r="D24" s="414">
        <v>7228</v>
      </c>
    </row>
    <row r="25" spans="1:4" x14ac:dyDescent="0.2">
      <c r="A25" s="404" t="s">
        <v>55</v>
      </c>
      <c r="B25" s="404" t="s">
        <v>180</v>
      </c>
      <c r="C25" s="414">
        <v>7866</v>
      </c>
      <c r="D25" s="414">
        <v>7220</v>
      </c>
    </row>
    <row r="26" spans="1:4" x14ac:dyDescent="0.2">
      <c r="A26" s="404" t="s">
        <v>55</v>
      </c>
      <c r="B26" s="404" t="s">
        <v>181</v>
      </c>
      <c r="C26" s="414">
        <v>7767</v>
      </c>
      <c r="D26" s="414">
        <v>7255</v>
      </c>
    </row>
    <row r="27" spans="1:4" x14ac:dyDescent="0.2">
      <c r="A27" s="404" t="s">
        <v>55</v>
      </c>
      <c r="B27" s="404" t="s">
        <v>182</v>
      </c>
      <c r="C27" s="414">
        <v>8436</v>
      </c>
      <c r="D27" s="414">
        <v>7342</v>
      </c>
    </row>
    <row r="28" spans="1:4" x14ac:dyDescent="0.2">
      <c r="A28" s="404" t="s">
        <v>55</v>
      </c>
      <c r="B28" s="404" t="s">
        <v>183</v>
      </c>
      <c r="C28" s="414">
        <v>7381</v>
      </c>
      <c r="D28" s="414">
        <v>7350</v>
      </c>
    </row>
    <row r="29" spans="1:4" x14ac:dyDescent="0.2">
      <c r="A29" s="404" t="s">
        <v>55</v>
      </c>
      <c r="B29" s="404" t="s">
        <v>184</v>
      </c>
      <c r="C29" s="414">
        <v>7176</v>
      </c>
      <c r="D29" s="414">
        <v>7476</v>
      </c>
    </row>
    <row r="30" spans="1:4" x14ac:dyDescent="0.2">
      <c r="A30" s="404" t="s">
        <v>83</v>
      </c>
      <c r="B30" s="404" t="s">
        <v>173</v>
      </c>
      <c r="C30" s="414">
        <v>7170</v>
      </c>
      <c r="D30" s="414">
        <v>7562</v>
      </c>
    </row>
    <row r="31" spans="1:4" x14ac:dyDescent="0.2">
      <c r="A31" s="404" t="s">
        <v>55</v>
      </c>
      <c r="B31" s="404" t="s">
        <v>174</v>
      </c>
      <c r="C31" s="414">
        <v>7843</v>
      </c>
      <c r="D31" s="414">
        <v>7661</v>
      </c>
    </row>
    <row r="32" spans="1:4" x14ac:dyDescent="0.2">
      <c r="A32" s="404" t="s">
        <v>55</v>
      </c>
      <c r="B32" s="404" t="s">
        <v>175</v>
      </c>
      <c r="C32" s="414">
        <v>8899</v>
      </c>
      <c r="D32" s="414">
        <v>7767</v>
      </c>
    </row>
    <row r="33" spans="1:4" x14ac:dyDescent="0.2">
      <c r="A33" s="404" t="s">
        <v>55</v>
      </c>
      <c r="B33" s="404" t="s">
        <v>176</v>
      </c>
      <c r="C33" s="414">
        <v>8889</v>
      </c>
      <c r="D33" s="414">
        <v>7841</v>
      </c>
    </row>
    <row r="34" spans="1:4" x14ac:dyDescent="0.2">
      <c r="A34" s="404" t="s">
        <v>55</v>
      </c>
      <c r="B34" s="404" t="s">
        <v>177</v>
      </c>
      <c r="C34" s="414">
        <v>8822</v>
      </c>
      <c r="D34" s="414">
        <v>7912</v>
      </c>
    </row>
    <row r="35" spans="1:4" x14ac:dyDescent="0.2">
      <c r="A35" s="404" t="s">
        <v>55</v>
      </c>
      <c r="B35" s="404" t="s">
        <v>178</v>
      </c>
      <c r="C35" s="414">
        <v>8691</v>
      </c>
      <c r="D35" s="414">
        <v>8029</v>
      </c>
    </row>
    <row r="36" spans="1:4" x14ac:dyDescent="0.2">
      <c r="A36" s="404" t="s">
        <v>55</v>
      </c>
      <c r="B36" s="404" t="s">
        <v>179</v>
      </c>
      <c r="C36" s="414">
        <v>9526</v>
      </c>
      <c r="D36" s="414">
        <v>8205</v>
      </c>
    </row>
    <row r="37" spans="1:4" x14ac:dyDescent="0.2">
      <c r="A37" s="404" t="s">
        <v>55</v>
      </c>
      <c r="B37" s="404" t="s">
        <v>180</v>
      </c>
      <c r="C37" s="414">
        <v>9440</v>
      </c>
      <c r="D37" s="414">
        <v>8337</v>
      </c>
    </row>
    <row r="38" spans="1:4" x14ac:dyDescent="0.2">
      <c r="A38" s="404" t="s">
        <v>55</v>
      </c>
      <c r="B38" s="404" t="s">
        <v>181</v>
      </c>
      <c r="C38" s="414">
        <v>9790</v>
      </c>
      <c r="D38" s="414">
        <v>8505</v>
      </c>
    </row>
    <row r="39" spans="1:4" x14ac:dyDescent="0.2">
      <c r="A39" s="404" t="s">
        <v>55</v>
      </c>
      <c r="B39" s="404" t="s">
        <v>182</v>
      </c>
      <c r="C39" s="414">
        <v>9425</v>
      </c>
      <c r="D39" s="414">
        <v>8588</v>
      </c>
    </row>
    <row r="40" spans="1:4" x14ac:dyDescent="0.2">
      <c r="A40" s="404" t="s">
        <v>55</v>
      </c>
      <c r="B40" s="404" t="s">
        <v>183</v>
      </c>
      <c r="C40" s="414">
        <v>9000</v>
      </c>
      <c r="D40" s="414">
        <v>8723</v>
      </c>
    </row>
    <row r="41" spans="1:4" x14ac:dyDescent="0.2">
      <c r="A41" s="404" t="s">
        <v>55</v>
      </c>
      <c r="B41" s="404" t="s">
        <v>184</v>
      </c>
      <c r="C41" s="414">
        <v>8816</v>
      </c>
      <c r="D41" s="414">
        <v>8859</v>
      </c>
    </row>
    <row r="42" spans="1:4" x14ac:dyDescent="0.2">
      <c r="A42" s="404" t="s">
        <v>84</v>
      </c>
      <c r="B42" s="404" t="s">
        <v>173</v>
      </c>
      <c r="C42" s="414">
        <v>8680</v>
      </c>
      <c r="D42" s="414">
        <v>8985</v>
      </c>
    </row>
    <row r="43" spans="1:4" x14ac:dyDescent="0.2">
      <c r="A43" s="404" t="s">
        <v>55</v>
      </c>
      <c r="B43" s="404" t="s">
        <v>174</v>
      </c>
      <c r="C43" s="414">
        <v>9921</v>
      </c>
      <c r="D43" s="414">
        <v>9158</v>
      </c>
    </row>
    <row r="44" spans="1:4" x14ac:dyDescent="0.2">
      <c r="A44" s="404" t="s">
        <v>55</v>
      </c>
      <c r="B44" s="404" t="s">
        <v>175</v>
      </c>
      <c r="C44" s="414">
        <v>9962</v>
      </c>
      <c r="D44" s="414">
        <v>9247</v>
      </c>
    </row>
    <row r="45" spans="1:4" x14ac:dyDescent="0.2">
      <c r="A45" s="404" t="s">
        <v>55</v>
      </c>
      <c r="B45" s="404" t="s">
        <v>176</v>
      </c>
      <c r="C45" s="414">
        <v>10438</v>
      </c>
      <c r="D45" s="414">
        <v>9376</v>
      </c>
    </row>
    <row r="46" spans="1:4" x14ac:dyDescent="0.2">
      <c r="A46" s="404" t="s">
        <v>55</v>
      </c>
      <c r="B46" s="404" t="s">
        <v>177</v>
      </c>
      <c r="C46" s="414">
        <v>10693</v>
      </c>
      <c r="D46" s="414">
        <v>9532</v>
      </c>
    </row>
    <row r="47" spans="1:4" x14ac:dyDescent="0.2">
      <c r="A47" s="404" t="s">
        <v>55</v>
      </c>
      <c r="B47" s="404" t="s">
        <v>178</v>
      </c>
      <c r="C47" s="414">
        <v>10732</v>
      </c>
      <c r="D47" s="414">
        <v>9702</v>
      </c>
    </row>
    <row r="48" spans="1:4" x14ac:dyDescent="0.2">
      <c r="A48" s="404" t="s">
        <v>55</v>
      </c>
      <c r="B48" s="404" t="s">
        <v>179</v>
      </c>
      <c r="C48" s="414">
        <v>10104</v>
      </c>
      <c r="D48" s="414">
        <v>9750</v>
      </c>
    </row>
    <row r="49" spans="1:4" x14ac:dyDescent="0.2">
      <c r="A49" s="404" t="s">
        <v>55</v>
      </c>
      <c r="B49" s="404" t="s">
        <v>180</v>
      </c>
      <c r="C49" s="414">
        <v>10575</v>
      </c>
      <c r="D49" s="414">
        <v>9845</v>
      </c>
    </row>
    <row r="50" spans="1:4" x14ac:dyDescent="0.2">
      <c r="A50" s="404" t="s">
        <v>55</v>
      </c>
      <c r="B50" s="404" t="s">
        <v>181</v>
      </c>
      <c r="C50" s="414">
        <v>10702</v>
      </c>
      <c r="D50" s="414">
        <v>9921</v>
      </c>
    </row>
    <row r="51" spans="1:4" x14ac:dyDescent="0.2">
      <c r="A51" s="404" t="s">
        <v>55</v>
      </c>
      <c r="B51" s="404" t="s">
        <v>182</v>
      </c>
      <c r="C51" s="414">
        <v>11189</v>
      </c>
      <c r="D51" s="414">
        <v>10068</v>
      </c>
    </row>
    <row r="52" spans="1:4" x14ac:dyDescent="0.2">
      <c r="A52" s="404" t="s">
        <v>55</v>
      </c>
      <c r="B52" s="404" t="s">
        <v>183</v>
      </c>
      <c r="C52" s="414">
        <v>10990</v>
      </c>
      <c r="D52" s="414">
        <v>10234</v>
      </c>
    </row>
    <row r="53" spans="1:4" x14ac:dyDescent="0.2">
      <c r="A53" s="404" t="s">
        <v>55</v>
      </c>
      <c r="B53" s="404" t="s">
        <v>184</v>
      </c>
      <c r="C53" s="414">
        <v>9641</v>
      </c>
      <c r="D53" s="414">
        <v>10302</v>
      </c>
    </row>
    <row r="54" spans="1:4" x14ac:dyDescent="0.2">
      <c r="A54" s="404" t="s">
        <v>85</v>
      </c>
      <c r="B54" s="404" t="s">
        <v>173</v>
      </c>
      <c r="C54" s="414">
        <v>9282</v>
      </c>
      <c r="D54" s="414">
        <v>10353</v>
      </c>
    </row>
    <row r="55" spans="1:4" x14ac:dyDescent="0.2">
      <c r="A55" s="404" t="s">
        <v>55</v>
      </c>
      <c r="B55" s="404" t="s">
        <v>174</v>
      </c>
      <c r="C55" s="414">
        <v>10916</v>
      </c>
      <c r="D55" s="414">
        <v>10435</v>
      </c>
    </row>
    <row r="56" spans="1:4" x14ac:dyDescent="0.2">
      <c r="A56" s="404" t="s">
        <v>55</v>
      </c>
      <c r="B56" s="404" t="s">
        <v>175</v>
      </c>
      <c r="C56" s="414">
        <v>12170</v>
      </c>
      <c r="D56" s="414">
        <v>10619</v>
      </c>
    </row>
    <row r="57" spans="1:4" x14ac:dyDescent="0.2">
      <c r="A57" s="404" t="s">
        <v>55</v>
      </c>
      <c r="B57" s="404" t="s">
        <v>176</v>
      </c>
      <c r="C57" s="414">
        <v>9958</v>
      </c>
      <c r="D57" s="414">
        <v>10579</v>
      </c>
    </row>
    <row r="58" spans="1:4" x14ac:dyDescent="0.2">
      <c r="A58" s="404" t="s">
        <v>55</v>
      </c>
      <c r="B58" s="404" t="s">
        <v>177</v>
      </c>
      <c r="C58" s="414">
        <v>11443</v>
      </c>
      <c r="D58" s="414">
        <v>10642</v>
      </c>
    </row>
    <row r="59" spans="1:4" x14ac:dyDescent="0.2">
      <c r="A59" s="404" t="s">
        <v>55</v>
      </c>
      <c r="B59" s="404" t="s">
        <v>178</v>
      </c>
      <c r="C59" s="414">
        <v>11190</v>
      </c>
      <c r="D59" s="414">
        <v>10680</v>
      </c>
    </row>
    <row r="60" spans="1:4" x14ac:dyDescent="0.2">
      <c r="A60" s="404" t="s">
        <v>55</v>
      </c>
      <c r="B60" s="404" t="s">
        <v>179</v>
      </c>
      <c r="C60" s="414">
        <v>10250</v>
      </c>
      <c r="D60" s="414">
        <v>10692</v>
      </c>
    </row>
    <row r="61" spans="1:4" x14ac:dyDescent="0.2">
      <c r="A61" s="404" t="s">
        <v>55</v>
      </c>
      <c r="B61" s="404" t="s">
        <v>180</v>
      </c>
      <c r="C61" s="414">
        <v>10998</v>
      </c>
      <c r="D61" s="414">
        <v>10727</v>
      </c>
    </row>
    <row r="62" spans="1:4" x14ac:dyDescent="0.2">
      <c r="A62" s="404" t="s">
        <v>55</v>
      </c>
      <c r="B62" s="404" t="s">
        <v>181</v>
      </c>
      <c r="C62" s="414">
        <v>10862</v>
      </c>
      <c r="D62" s="414">
        <v>10741</v>
      </c>
    </row>
    <row r="63" spans="1:4" x14ac:dyDescent="0.2">
      <c r="A63" s="404" t="s">
        <v>55</v>
      </c>
      <c r="B63" s="404" t="s">
        <v>182</v>
      </c>
      <c r="C63" s="414">
        <v>11198</v>
      </c>
      <c r="D63" s="414">
        <v>10741</v>
      </c>
    </row>
    <row r="64" spans="1:4" x14ac:dyDescent="0.2">
      <c r="A64" s="404" t="s">
        <v>55</v>
      </c>
      <c r="B64" s="404" t="s">
        <v>183</v>
      </c>
      <c r="C64" s="414">
        <v>11291</v>
      </c>
      <c r="D64" s="414">
        <v>10767</v>
      </c>
    </row>
    <row r="65" spans="1:4" x14ac:dyDescent="0.2">
      <c r="A65" s="404" t="s">
        <v>55</v>
      </c>
      <c r="B65" s="404" t="s">
        <v>184</v>
      </c>
      <c r="C65" s="414">
        <v>10062</v>
      </c>
      <c r="D65" s="414">
        <v>10802</v>
      </c>
    </row>
    <row r="66" spans="1:4" x14ac:dyDescent="0.2">
      <c r="A66" s="404" t="s">
        <v>86</v>
      </c>
      <c r="B66" s="404" t="s">
        <v>173</v>
      </c>
      <c r="C66" s="414">
        <v>11384</v>
      </c>
      <c r="D66" s="414">
        <v>10977</v>
      </c>
    </row>
    <row r="67" spans="1:4" x14ac:dyDescent="0.2">
      <c r="A67" s="404" t="s">
        <v>55</v>
      </c>
      <c r="B67" s="404" t="s">
        <v>174</v>
      </c>
      <c r="C67" s="414">
        <v>10934</v>
      </c>
      <c r="D67" s="414">
        <v>10978</v>
      </c>
    </row>
    <row r="68" spans="1:4" x14ac:dyDescent="0.2">
      <c r="A68" s="404" t="s">
        <v>55</v>
      </c>
      <c r="B68" s="404" t="s">
        <v>175</v>
      </c>
      <c r="C68" s="414">
        <v>12720</v>
      </c>
      <c r="D68" s="414">
        <v>11024</v>
      </c>
    </row>
    <row r="69" spans="1:4" x14ac:dyDescent="0.2">
      <c r="A69" s="404" t="s">
        <v>55</v>
      </c>
      <c r="B69" s="404" t="s">
        <v>176</v>
      </c>
      <c r="C69" s="414">
        <v>12177</v>
      </c>
      <c r="D69" s="414">
        <v>11209</v>
      </c>
    </row>
    <row r="70" spans="1:4" x14ac:dyDescent="0.2">
      <c r="A70" s="404" t="s">
        <v>55</v>
      </c>
      <c r="B70" s="404" t="s">
        <v>177</v>
      </c>
      <c r="C70" s="414">
        <v>13045</v>
      </c>
      <c r="D70" s="414">
        <v>11343</v>
      </c>
    </row>
    <row r="71" spans="1:4" x14ac:dyDescent="0.2">
      <c r="A71" s="404" t="s">
        <v>55</v>
      </c>
      <c r="B71" s="404" t="s">
        <v>178</v>
      </c>
      <c r="C71" s="414">
        <v>12731</v>
      </c>
      <c r="D71" s="414">
        <v>11471</v>
      </c>
    </row>
    <row r="72" spans="1:4" x14ac:dyDescent="0.2">
      <c r="A72" s="404" t="s">
        <v>55</v>
      </c>
      <c r="B72" s="404" t="s">
        <v>179</v>
      </c>
      <c r="C72" s="414">
        <v>12055</v>
      </c>
      <c r="D72" s="414">
        <v>11622</v>
      </c>
    </row>
    <row r="73" spans="1:4" x14ac:dyDescent="0.2">
      <c r="A73" s="404" t="s">
        <v>55</v>
      </c>
      <c r="B73" s="404" t="s">
        <v>180</v>
      </c>
      <c r="C73" s="414">
        <v>12738</v>
      </c>
      <c r="D73" s="414">
        <v>11767</v>
      </c>
    </row>
    <row r="74" spans="1:4" x14ac:dyDescent="0.2">
      <c r="A74" s="404" t="s">
        <v>55</v>
      </c>
      <c r="B74" s="404" t="s">
        <v>181</v>
      </c>
      <c r="C74" s="414">
        <v>12214</v>
      </c>
      <c r="D74" s="414">
        <v>11879</v>
      </c>
    </row>
    <row r="75" spans="1:4" x14ac:dyDescent="0.2">
      <c r="A75" s="404" t="s">
        <v>55</v>
      </c>
      <c r="B75" s="404" t="s">
        <v>182</v>
      </c>
      <c r="C75" s="414">
        <v>12324</v>
      </c>
      <c r="D75" s="414">
        <v>11973</v>
      </c>
    </row>
    <row r="76" spans="1:4" x14ac:dyDescent="0.2">
      <c r="A76" s="404" t="s">
        <v>55</v>
      </c>
      <c r="B76" s="404" t="s">
        <v>183</v>
      </c>
      <c r="C76" s="414">
        <v>12282</v>
      </c>
      <c r="D76" s="414">
        <v>12056</v>
      </c>
    </row>
    <row r="77" spans="1:4" x14ac:dyDescent="0.2">
      <c r="A77" s="404" t="s">
        <v>55</v>
      </c>
      <c r="B77" s="404" t="s">
        <v>184</v>
      </c>
      <c r="C77" s="414">
        <v>11489</v>
      </c>
      <c r="D77" s="414">
        <v>12174</v>
      </c>
    </row>
    <row r="78" spans="1:4" x14ac:dyDescent="0.2">
      <c r="A78" s="404" t="s">
        <v>87</v>
      </c>
      <c r="B78" s="404" t="s">
        <v>173</v>
      </c>
      <c r="C78" s="414">
        <v>12328</v>
      </c>
      <c r="D78" s="414">
        <v>12253</v>
      </c>
    </row>
    <row r="79" spans="1:4" x14ac:dyDescent="0.2">
      <c r="A79" s="404" t="s">
        <v>55</v>
      </c>
      <c r="B79" s="404" t="s">
        <v>174</v>
      </c>
      <c r="C79" s="414">
        <v>12668</v>
      </c>
      <c r="D79" s="414">
        <v>12398</v>
      </c>
    </row>
    <row r="80" spans="1:4" x14ac:dyDescent="0.2">
      <c r="A80" s="404" t="s">
        <v>55</v>
      </c>
      <c r="B80" s="404" t="s">
        <v>175</v>
      </c>
      <c r="C80" s="414">
        <v>14391</v>
      </c>
      <c r="D80" s="414">
        <v>12537</v>
      </c>
    </row>
    <row r="81" spans="1:4" x14ac:dyDescent="0.2">
      <c r="A81" s="404" t="s">
        <v>55</v>
      </c>
      <c r="B81" s="404" t="s">
        <v>176</v>
      </c>
      <c r="C81" s="414">
        <v>13205</v>
      </c>
      <c r="D81" s="414">
        <v>12623</v>
      </c>
    </row>
    <row r="82" spans="1:4" x14ac:dyDescent="0.2">
      <c r="A82" s="404" t="s">
        <v>55</v>
      </c>
      <c r="B82" s="404" t="s">
        <v>177</v>
      </c>
      <c r="C82" s="414">
        <v>14267</v>
      </c>
      <c r="D82" s="414">
        <v>12724</v>
      </c>
    </row>
    <row r="83" spans="1:4" x14ac:dyDescent="0.2">
      <c r="A83" s="404" t="s">
        <v>55</v>
      </c>
      <c r="B83" s="404" t="s">
        <v>178</v>
      </c>
      <c r="C83" s="414">
        <v>13745</v>
      </c>
      <c r="D83" s="414">
        <v>12809</v>
      </c>
    </row>
    <row r="84" spans="1:4" x14ac:dyDescent="0.2">
      <c r="A84" s="404" t="s">
        <v>55</v>
      </c>
      <c r="B84" s="404" t="s">
        <v>179</v>
      </c>
      <c r="C84" s="414">
        <v>13646</v>
      </c>
      <c r="D84" s="414">
        <v>12941</v>
      </c>
    </row>
    <row r="85" spans="1:4" x14ac:dyDescent="0.2">
      <c r="A85" s="404" t="s">
        <v>55</v>
      </c>
      <c r="B85" s="404" t="s">
        <v>180</v>
      </c>
      <c r="C85" s="414">
        <v>13964</v>
      </c>
      <c r="D85" s="414">
        <v>13044</v>
      </c>
    </row>
    <row r="86" spans="1:4" x14ac:dyDescent="0.2">
      <c r="A86" s="404" t="s">
        <v>55</v>
      </c>
      <c r="B86" s="404" t="s">
        <v>181</v>
      </c>
      <c r="C86" s="414">
        <v>13752</v>
      </c>
      <c r="D86" s="414">
        <v>13172</v>
      </c>
    </row>
    <row r="87" spans="1:4" x14ac:dyDescent="0.2">
      <c r="A87" s="404" t="s">
        <v>55</v>
      </c>
      <c r="B87" s="404" t="s">
        <v>182</v>
      </c>
      <c r="C87" s="414">
        <v>13847</v>
      </c>
      <c r="D87" s="414">
        <v>13299</v>
      </c>
    </row>
    <row r="88" spans="1:4" x14ac:dyDescent="0.2">
      <c r="A88" s="404" t="s">
        <v>55</v>
      </c>
      <c r="B88" s="404" t="s">
        <v>183</v>
      </c>
      <c r="C88" s="414">
        <v>13327</v>
      </c>
      <c r="D88" s="414">
        <v>13386</v>
      </c>
    </row>
    <row r="89" spans="1:4" x14ac:dyDescent="0.2">
      <c r="A89" s="404" t="s">
        <v>55</v>
      </c>
      <c r="B89" s="404" t="s">
        <v>184</v>
      </c>
      <c r="C89" s="414">
        <v>11471</v>
      </c>
      <c r="D89" s="414">
        <v>13384</v>
      </c>
    </row>
    <row r="90" spans="1:4" x14ac:dyDescent="0.2">
      <c r="A90" s="404" t="s">
        <v>88</v>
      </c>
      <c r="B90" s="404" t="s">
        <v>173</v>
      </c>
      <c r="C90" s="414">
        <v>11126</v>
      </c>
      <c r="D90" s="414">
        <v>13284</v>
      </c>
    </row>
    <row r="91" spans="1:4" x14ac:dyDescent="0.2">
      <c r="A91" s="404" t="s">
        <v>55</v>
      </c>
      <c r="B91" s="404" t="s">
        <v>174</v>
      </c>
      <c r="C91" s="414">
        <v>11308</v>
      </c>
      <c r="D91" s="414">
        <v>13171</v>
      </c>
    </row>
    <row r="92" spans="1:4" x14ac:dyDescent="0.2">
      <c r="A92" s="404" t="s">
        <v>55</v>
      </c>
      <c r="B92" s="404" t="s">
        <v>175</v>
      </c>
      <c r="C92" s="414">
        <v>13109</v>
      </c>
      <c r="D92" s="414">
        <v>13064</v>
      </c>
    </row>
    <row r="93" spans="1:4" x14ac:dyDescent="0.2">
      <c r="A93" s="404" t="s">
        <v>55</v>
      </c>
      <c r="B93" s="404" t="s">
        <v>176</v>
      </c>
      <c r="C93" s="414">
        <v>9902</v>
      </c>
      <c r="D93" s="414">
        <v>12789</v>
      </c>
    </row>
    <row r="94" spans="1:4" x14ac:dyDescent="0.2">
      <c r="A94" s="404" t="s">
        <v>55</v>
      </c>
      <c r="B94" s="404" t="s">
        <v>177</v>
      </c>
      <c r="C94" s="414">
        <v>8924</v>
      </c>
      <c r="D94" s="414">
        <v>12344</v>
      </c>
    </row>
    <row r="95" spans="1:4" x14ac:dyDescent="0.2">
      <c r="A95" s="404" t="s">
        <v>55</v>
      </c>
      <c r="B95" s="404" t="s">
        <v>178</v>
      </c>
      <c r="C95" s="414">
        <v>11498</v>
      </c>
      <c r="D95" s="414">
        <v>12156</v>
      </c>
    </row>
    <row r="96" spans="1:4" x14ac:dyDescent="0.2">
      <c r="A96" s="404" t="s">
        <v>55</v>
      </c>
      <c r="B96" s="404" t="s">
        <v>179</v>
      </c>
      <c r="C96" s="414">
        <v>13446</v>
      </c>
      <c r="D96" s="414">
        <v>12140</v>
      </c>
    </row>
    <row r="97" spans="1:4" x14ac:dyDescent="0.2">
      <c r="A97" s="404" t="s">
        <v>55</v>
      </c>
      <c r="B97" s="404" t="s">
        <v>180</v>
      </c>
      <c r="C97" s="414">
        <v>12841</v>
      </c>
      <c r="D97" s="414">
        <v>12046</v>
      </c>
    </row>
    <row r="98" spans="1:4" x14ac:dyDescent="0.2">
      <c r="A98" s="404" t="s">
        <v>55</v>
      </c>
      <c r="B98" s="404" t="s">
        <v>181</v>
      </c>
      <c r="C98" s="414">
        <v>13362</v>
      </c>
      <c r="D98" s="414">
        <v>12014</v>
      </c>
    </row>
  </sheetData>
  <mergeCells count="1">
    <mergeCell ref="H1:I1"/>
  </mergeCells>
  <hyperlinks>
    <hyperlink ref="H1:I1" location="Index!A1" display="Regresar al Índice" xr:uid="{6426F6FD-26F9-4331-813E-CFB3B7C764FC}"/>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F6EE-D9C5-4CE2-BDCD-EC8F2A115D0A}">
  <sheetPr codeName="Hoja138"/>
  <dimension ref="A1:L98"/>
  <sheetViews>
    <sheetView workbookViewId="0">
      <selection activeCell="I7" sqref="I7"/>
    </sheetView>
  </sheetViews>
  <sheetFormatPr baseColWidth="10" defaultColWidth="9.140625" defaultRowHeight="14.25" x14ac:dyDescent="0.2"/>
  <cols>
    <col min="1" max="16384" width="9.140625" style="404"/>
  </cols>
  <sheetData>
    <row r="1" spans="1:12" ht="15" x14ac:dyDescent="0.25">
      <c r="A1" s="179" t="s">
        <v>1486</v>
      </c>
      <c r="H1" s="400" t="s">
        <v>39</v>
      </c>
      <c r="I1" s="400"/>
    </row>
    <row r="2" spans="1:12" x14ac:dyDescent="0.2">
      <c r="A2" s="404" t="s">
        <v>508</v>
      </c>
    </row>
    <row r="5" spans="1:12" x14ac:dyDescent="0.2">
      <c r="A5" s="404" t="s">
        <v>377</v>
      </c>
      <c r="B5" s="404" t="s">
        <v>439</v>
      </c>
      <c r="C5" s="404" t="s">
        <v>507</v>
      </c>
      <c r="D5" s="404" t="s">
        <v>446</v>
      </c>
      <c r="G5" s="404" t="s">
        <v>1305</v>
      </c>
      <c r="H5" s="404" t="s">
        <v>1344</v>
      </c>
      <c r="I5" s="404" t="s">
        <v>1345</v>
      </c>
      <c r="J5" s="404" t="s">
        <v>806</v>
      </c>
      <c r="K5" s="404" t="s">
        <v>1346</v>
      </c>
      <c r="L5" s="404" t="s">
        <v>807</v>
      </c>
    </row>
    <row r="6" spans="1:12" x14ac:dyDescent="0.2">
      <c r="A6" s="404" t="s">
        <v>69</v>
      </c>
      <c r="B6" s="404" t="s">
        <v>173</v>
      </c>
      <c r="C6" s="414">
        <v>652</v>
      </c>
      <c r="D6" s="414">
        <v>513</v>
      </c>
      <c r="G6" s="414">
        <v>1189</v>
      </c>
      <c r="H6" s="414">
        <v>1021</v>
      </c>
      <c r="I6" s="413">
        <v>16.399999999999999</v>
      </c>
      <c r="J6" s="413">
        <v>21</v>
      </c>
      <c r="K6" s="414">
        <v>1159</v>
      </c>
      <c r="L6" s="414">
        <v>1145</v>
      </c>
    </row>
    <row r="7" spans="1:12" x14ac:dyDescent="0.2">
      <c r="A7" s="404" t="s">
        <v>55</v>
      </c>
      <c r="B7" s="404" t="s">
        <v>174</v>
      </c>
      <c r="C7" s="414">
        <v>636</v>
      </c>
      <c r="D7" s="414">
        <v>526</v>
      </c>
    </row>
    <row r="8" spans="1:12" x14ac:dyDescent="0.2">
      <c r="A8" s="404" t="s">
        <v>55</v>
      </c>
      <c r="B8" s="404" t="s">
        <v>175</v>
      </c>
      <c r="C8" s="414">
        <v>1033</v>
      </c>
      <c r="D8" s="414">
        <v>551</v>
      </c>
    </row>
    <row r="9" spans="1:12" x14ac:dyDescent="0.2">
      <c r="A9" s="404" t="s">
        <v>55</v>
      </c>
      <c r="B9" s="404" t="s">
        <v>176</v>
      </c>
      <c r="C9" s="414">
        <v>753</v>
      </c>
      <c r="D9" s="414">
        <v>556</v>
      </c>
    </row>
    <row r="10" spans="1:12" x14ac:dyDescent="0.2">
      <c r="A10" s="404" t="s">
        <v>55</v>
      </c>
      <c r="B10" s="404" t="s">
        <v>177</v>
      </c>
      <c r="C10" s="414">
        <v>809</v>
      </c>
      <c r="D10" s="414">
        <v>569</v>
      </c>
    </row>
    <row r="11" spans="1:12" x14ac:dyDescent="0.2">
      <c r="A11" s="404" t="s">
        <v>55</v>
      </c>
      <c r="B11" s="404" t="s">
        <v>178</v>
      </c>
      <c r="C11" s="414">
        <v>548</v>
      </c>
      <c r="D11" s="414">
        <v>579</v>
      </c>
    </row>
    <row r="12" spans="1:12" x14ac:dyDescent="0.2">
      <c r="A12" s="404" t="s">
        <v>55</v>
      </c>
      <c r="B12" s="404" t="s">
        <v>179</v>
      </c>
      <c r="C12" s="414">
        <v>358</v>
      </c>
      <c r="D12" s="414">
        <v>586</v>
      </c>
    </row>
    <row r="13" spans="1:12" x14ac:dyDescent="0.2">
      <c r="A13" s="404" t="s">
        <v>55</v>
      </c>
      <c r="B13" s="404" t="s">
        <v>180</v>
      </c>
      <c r="C13" s="414">
        <v>393</v>
      </c>
      <c r="D13" s="414">
        <v>601</v>
      </c>
    </row>
    <row r="14" spans="1:12" x14ac:dyDescent="0.2">
      <c r="A14" s="404" t="s">
        <v>55</v>
      </c>
      <c r="B14" s="404" t="s">
        <v>181</v>
      </c>
      <c r="C14" s="414">
        <v>438</v>
      </c>
      <c r="D14" s="414">
        <v>613</v>
      </c>
    </row>
    <row r="15" spans="1:12" x14ac:dyDescent="0.2">
      <c r="A15" s="404" t="s">
        <v>55</v>
      </c>
      <c r="B15" s="404" t="s">
        <v>182</v>
      </c>
      <c r="C15" s="414">
        <v>484</v>
      </c>
      <c r="D15" s="414">
        <v>620</v>
      </c>
    </row>
    <row r="16" spans="1:12" x14ac:dyDescent="0.2">
      <c r="A16" s="404" t="s">
        <v>55</v>
      </c>
      <c r="B16" s="404" t="s">
        <v>183</v>
      </c>
      <c r="C16" s="414">
        <v>474</v>
      </c>
      <c r="D16" s="414">
        <v>608</v>
      </c>
    </row>
    <row r="17" spans="1:4" x14ac:dyDescent="0.2">
      <c r="A17" s="404" t="s">
        <v>55</v>
      </c>
      <c r="B17" s="404" t="s">
        <v>184</v>
      </c>
      <c r="C17" s="414">
        <v>624</v>
      </c>
      <c r="D17" s="414">
        <v>600</v>
      </c>
    </row>
    <row r="18" spans="1:4" x14ac:dyDescent="0.2">
      <c r="A18" s="404" t="s">
        <v>82</v>
      </c>
      <c r="B18" s="404" t="s">
        <v>173</v>
      </c>
      <c r="C18" s="414">
        <v>699</v>
      </c>
      <c r="D18" s="414">
        <v>604</v>
      </c>
    </row>
    <row r="19" spans="1:4" x14ac:dyDescent="0.2">
      <c r="A19" s="404" t="s">
        <v>55</v>
      </c>
      <c r="B19" s="404" t="s">
        <v>174</v>
      </c>
      <c r="C19" s="414">
        <v>840</v>
      </c>
      <c r="D19" s="414">
        <v>621</v>
      </c>
    </row>
    <row r="20" spans="1:4" x14ac:dyDescent="0.2">
      <c r="A20" s="404" t="s">
        <v>55</v>
      </c>
      <c r="B20" s="404" t="s">
        <v>175</v>
      </c>
      <c r="C20" s="414">
        <v>939</v>
      </c>
      <c r="D20" s="414">
        <v>613</v>
      </c>
    </row>
    <row r="21" spans="1:4" x14ac:dyDescent="0.2">
      <c r="A21" s="404" t="s">
        <v>55</v>
      </c>
      <c r="B21" s="404" t="s">
        <v>176</v>
      </c>
      <c r="C21" s="414">
        <v>1027</v>
      </c>
      <c r="D21" s="414">
        <v>636</v>
      </c>
    </row>
    <row r="22" spans="1:4" x14ac:dyDescent="0.2">
      <c r="A22" s="404" t="s">
        <v>55</v>
      </c>
      <c r="B22" s="404" t="s">
        <v>177</v>
      </c>
      <c r="C22" s="414">
        <v>828</v>
      </c>
      <c r="D22" s="414">
        <v>638</v>
      </c>
    </row>
    <row r="23" spans="1:4" x14ac:dyDescent="0.2">
      <c r="A23" s="404" t="s">
        <v>55</v>
      </c>
      <c r="B23" s="404" t="s">
        <v>178</v>
      </c>
      <c r="C23" s="414">
        <v>736</v>
      </c>
      <c r="D23" s="414">
        <v>653</v>
      </c>
    </row>
    <row r="24" spans="1:4" x14ac:dyDescent="0.2">
      <c r="A24" s="404" t="s">
        <v>55</v>
      </c>
      <c r="B24" s="404" t="s">
        <v>179</v>
      </c>
      <c r="C24" s="414">
        <v>595</v>
      </c>
      <c r="D24" s="414">
        <v>673</v>
      </c>
    </row>
    <row r="25" spans="1:4" x14ac:dyDescent="0.2">
      <c r="A25" s="404" t="s">
        <v>55</v>
      </c>
      <c r="B25" s="404" t="s">
        <v>180</v>
      </c>
      <c r="C25" s="414">
        <v>559</v>
      </c>
      <c r="D25" s="414">
        <v>687</v>
      </c>
    </row>
    <row r="26" spans="1:4" x14ac:dyDescent="0.2">
      <c r="A26" s="404" t="s">
        <v>55</v>
      </c>
      <c r="B26" s="404" t="s">
        <v>181</v>
      </c>
      <c r="C26" s="414">
        <v>520</v>
      </c>
      <c r="D26" s="414">
        <v>694</v>
      </c>
    </row>
    <row r="27" spans="1:4" x14ac:dyDescent="0.2">
      <c r="A27" s="404" t="s">
        <v>55</v>
      </c>
      <c r="B27" s="404" t="s">
        <v>182</v>
      </c>
      <c r="C27" s="414">
        <v>611</v>
      </c>
      <c r="D27" s="414">
        <v>704</v>
      </c>
    </row>
    <row r="28" spans="1:4" x14ac:dyDescent="0.2">
      <c r="A28" s="404" t="s">
        <v>55</v>
      </c>
      <c r="B28" s="404" t="s">
        <v>183</v>
      </c>
      <c r="C28" s="414">
        <v>644</v>
      </c>
      <c r="D28" s="414">
        <v>718</v>
      </c>
    </row>
    <row r="29" spans="1:4" x14ac:dyDescent="0.2">
      <c r="A29" s="404" t="s">
        <v>55</v>
      </c>
      <c r="B29" s="404" t="s">
        <v>184</v>
      </c>
      <c r="C29" s="414">
        <v>783</v>
      </c>
      <c r="D29" s="414">
        <v>732</v>
      </c>
    </row>
    <row r="30" spans="1:4" x14ac:dyDescent="0.2">
      <c r="A30" s="404" t="s">
        <v>83</v>
      </c>
      <c r="B30" s="404" t="s">
        <v>173</v>
      </c>
      <c r="C30" s="414">
        <v>691</v>
      </c>
      <c r="D30" s="414">
        <v>731</v>
      </c>
    </row>
    <row r="31" spans="1:4" x14ac:dyDescent="0.2">
      <c r="A31" s="404" t="s">
        <v>55</v>
      </c>
      <c r="B31" s="404" t="s">
        <v>174</v>
      </c>
      <c r="C31" s="414">
        <v>721</v>
      </c>
      <c r="D31" s="414">
        <v>721</v>
      </c>
    </row>
    <row r="32" spans="1:4" x14ac:dyDescent="0.2">
      <c r="A32" s="404" t="s">
        <v>55</v>
      </c>
      <c r="B32" s="404" t="s">
        <v>175</v>
      </c>
      <c r="C32" s="414">
        <v>755</v>
      </c>
      <c r="D32" s="414">
        <v>706</v>
      </c>
    </row>
    <row r="33" spans="1:4" x14ac:dyDescent="0.2">
      <c r="A33" s="404" t="s">
        <v>55</v>
      </c>
      <c r="B33" s="404" t="s">
        <v>176</v>
      </c>
      <c r="C33" s="414">
        <v>828</v>
      </c>
      <c r="D33" s="414">
        <v>689</v>
      </c>
    </row>
    <row r="34" spans="1:4" x14ac:dyDescent="0.2">
      <c r="A34" s="404" t="s">
        <v>55</v>
      </c>
      <c r="B34" s="404" t="s">
        <v>177</v>
      </c>
      <c r="C34" s="414">
        <v>882</v>
      </c>
      <c r="D34" s="414">
        <v>694</v>
      </c>
    </row>
    <row r="35" spans="1:4" x14ac:dyDescent="0.2">
      <c r="A35" s="404" t="s">
        <v>55</v>
      </c>
      <c r="B35" s="404" t="s">
        <v>178</v>
      </c>
      <c r="C35" s="414">
        <v>824</v>
      </c>
      <c r="D35" s="414">
        <v>701</v>
      </c>
    </row>
    <row r="36" spans="1:4" x14ac:dyDescent="0.2">
      <c r="A36" s="404" t="s">
        <v>55</v>
      </c>
      <c r="B36" s="404" t="s">
        <v>179</v>
      </c>
      <c r="C36" s="414">
        <v>649</v>
      </c>
      <c r="D36" s="414">
        <v>706</v>
      </c>
    </row>
    <row r="37" spans="1:4" x14ac:dyDescent="0.2">
      <c r="A37" s="404" t="s">
        <v>55</v>
      </c>
      <c r="B37" s="404" t="s">
        <v>180</v>
      </c>
      <c r="C37" s="414">
        <v>594</v>
      </c>
      <c r="D37" s="414">
        <v>709</v>
      </c>
    </row>
    <row r="38" spans="1:4" x14ac:dyDescent="0.2">
      <c r="A38" s="404" t="s">
        <v>55</v>
      </c>
      <c r="B38" s="404" t="s">
        <v>181</v>
      </c>
      <c r="C38" s="414">
        <v>663</v>
      </c>
      <c r="D38" s="414">
        <v>720</v>
      </c>
    </row>
    <row r="39" spans="1:4" x14ac:dyDescent="0.2">
      <c r="A39" s="404" t="s">
        <v>55</v>
      </c>
      <c r="B39" s="404" t="s">
        <v>182</v>
      </c>
      <c r="C39" s="414">
        <v>617</v>
      </c>
      <c r="D39" s="414">
        <v>721</v>
      </c>
    </row>
    <row r="40" spans="1:4" x14ac:dyDescent="0.2">
      <c r="A40" s="404" t="s">
        <v>55</v>
      </c>
      <c r="B40" s="404" t="s">
        <v>183</v>
      </c>
      <c r="C40" s="414">
        <v>715</v>
      </c>
      <c r="D40" s="414">
        <v>727</v>
      </c>
    </row>
    <row r="41" spans="1:4" x14ac:dyDescent="0.2">
      <c r="A41" s="404" t="s">
        <v>55</v>
      </c>
      <c r="B41" s="404" t="s">
        <v>184</v>
      </c>
      <c r="C41" s="414">
        <v>744</v>
      </c>
      <c r="D41" s="414">
        <v>724</v>
      </c>
    </row>
    <row r="42" spans="1:4" x14ac:dyDescent="0.2">
      <c r="A42" s="404" t="s">
        <v>84</v>
      </c>
      <c r="B42" s="404" t="s">
        <v>173</v>
      </c>
      <c r="C42" s="414">
        <v>711</v>
      </c>
      <c r="D42" s="414">
        <v>725</v>
      </c>
    </row>
    <row r="43" spans="1:4" x14ac:dyDescent="0.2">
      <c r="A43" s="404" t="s">
        <v>55</v>
      </c>
      <c r="B43" s="404" t="s">
        <v>174</v>
      </c>
      <c r="C43" s="414">
        <v>745</v>
      </c>
      <c r="D43" s="414">
        <v>727</v>
      </c>
    </row>
    <row r="44" spans="1:4" x14ac:dyDescent="0.2">
      <c r="A44" s="404" t="s">
        <v>55</v>
      </c>
      <c r="B44" s="404" t="s">
        <v>175</v>
      </c>
      <c r="C44" s="414">
        <v>843</v>
      </c>
      <c r="D44" s="414">
        <v>735</v>
      </c>
    </row>
    <row r="45" spans="1:4" x14ac:dyDescent="0.2">
      <c r="A45" s="404" t="s">
        <v>55</v>
      </c>
      <c r="B45" s="404" t="s">
        <v>176</v>
      </c>
      <c r="C45" s="414">
        <v>874</v>
      </c>
      <c r="D45" s="414">
        <v>739</v>
      </c>
    </row>
    <row r="46" spans="1:4" x14ac:dyDescent="0.2">
      <c r="A46" s="404" t="s">
        <v>55</v>
      </c>
      <c r="B46" s="404" t="s">
        <v>177</v>
      </c>
      <c r="C46" s="414">
        <v>894</v>
      </c>
      <c r="D46" s="414">
        <v>739</v>
      </c>
    </row>
    <row r="47" spans="1:4" x14ac:dyDescent="0.2">
      <c r="A47" s="404" t="s">
        <v>55</v>
      </c>
      <c r="B47" s="404" t="s">
        <v>178</v>
      </c>
      <c r="C47" s="414">
        <v>802</v>
      </c>
      <c r="D47" s="414">
        <v>738</v>
      </c>
    </row>
    <row r="48" spans="1:4" x14ac:dyDescent="0.2">
      <c r="A48" s="404" t="s">
        <v>55</v>
      </c>
      <c r="B48" s="404" t="s">
        <v>179</v>
      </c>
      <c r="C48" s="414">
        <v>570</v>
      </c>
      <c r="D48" s="414">
        <v>731</v>
      </c>
    </row>
    <row r="49" spans="1:4" x14ac:dyDescent="0.2">
      <c r="A49" s="404" t="s">
        <v>55</v>
      </c>
      <c r="B49" s="404" t="s">
        <v>180</v>
      </c>
      <c r="C49" s="414">
        <v>561</v>
      </c>
      <c r="D49" s="414">
        <v>728</v>
      </c>
    </row>
    <row r="50" spans="1:4" x14ac:dyDescent="0.2">
      <c r="A50" s="404" t="s">
        <v>55</v>
      </c>
      <c r="B50" s="404" t="s">
        <v>181</v>
      </c>
      <c r="C50" s="414">
        <v>623</v>
      </c>
      <c r="D50" s="414">
        <v>725</v>
      </c>
    </row>
    <row r="51" spans="1:4" x14ac:dyDescent="0.2">
      <c r="A51" s="404" t="s">
        <v>55</v>
      </c>
      <c r="B51" s="404" t="s">
        <v>182</v>
      </c>
      <c r="C51" s="414">
        <v>635</v>
      </c>
      <c r="D51" s="414">
        <v>726</v>
      </c>
    </row>
    <row r="52" spans="1:4" x14ac:dyDescent="0.2">
      <c r="A52" s="404" t="s">
        <v>55</v>
      </c>
      <c r="B52" s="404" t="s">
        <v>183</v>
      </c>
      <c r="C52" s="414">
        <v>590</v>
      </c>
      <c r="D52" s="414">
        <v>716</v>
      </c>
    </row>
    <row r="53" spans="1:4" x14ac:dyDescent="0.2">
      <c r="A53" s="404" t="s">
        <v>55</v>
      </c>
      <c r="B53" s="404" t="s">
        <v>184</v>
      </c>
      <c r="C53" s="414">
        <v>675</v>
      </c>
      <c r="D53" s="414">
        <v>710</v>
      </c>
    </row>
    <row r="54" spans="1:4" x14ac:dyDescent="0.2">
      <c r="A54" s="404" t="s">
        <v>85</v>
      </c>
      <c r="B54" s="404" t="s">
        <v>173</v>
      </c>
      <c r="C54" s="414">
        <v>645</v>
      </c>
      <c r="D54" s="414">
        <v>705</v>
      </c>
    </row>
    <row r="55" spans="1:4" x14ac:dyDescent="0.2">
      <c r="A55" s="404" t="s">
        <v>55</v>
      </c>
      <c r="B55" s="404" t="s">
        <v>174</v>
      </c>
      <c r="C55" s="414">
        <v>871</v>
      </c>
      <c r="D55" s="414">
        <v>715</v>
      </c>
    </row>
    <row r="56" spans="1:4" x14ac:dyDescent="0.2">
      <c r="A56" s="404" t="s">
        <v>55</v>
      </c>
      <c r="B56" s="404" t="s">
        <v>175</v>
      </c>
      <c r="C56" s="414">
        <v>1039</v>
      </c>
      <c r="D56" s="414">
        <v>732</v>
      </c>
    </row>
    <row r="57" spans="1:4" x14ac:dyDescent="0.2">
      <c r="A57" s="404" t="s">
        <v>55</v>
      </c>
      <c r="B57" s="404" t="s">
        <v>176</v>
      </c>
      <c r="C57" s="414">
        <v>992</v>
      </c>
      <c r="D57" s="414">
        <v>741</v>
      </c>
    </row>
    <row r="58" spans="1:4" x14ac:dyDescent="0.2">
      <c r="A58" s="404" t="s">
        <v>55</v>
      </c>
      <c r="B58" s="404" t="s">
        <v>177</v>
      </c>
      <c r="C58" s="414">
        <v>1045</v>
      </c>
      <c r="D58" s="414">
        <v>754</v>
      </c>
    </row>
    <row r="59" spans="1:4" x14ac:dyDescent="0.2">
      <c r="A59" s="404" t="s">
        <v>55</v>
      </c>
      <c r="B59" s="404" t="s">
        <v>178</v>
      </c>
      <c r="C59" s="414">
        <v>949</v>
      </c>
      <c r="D59" s="414">
        <v>766</v>
      </c>
    </row>
    <row r="60" spans="1:4" x14ac:dyDescent="0.2">
      <c r="A60" s="404" t="s">
        <v>55</v>
      </c>
      <c r="B60" s="404" t="s">
        <v>179</v>
      </c>
      <c r="C60" s="414">
        <v>754</v>
      </c>
      <c r="D60" s="414">
        <v>782</v>
      </c>
    </row>
    <row r="61" spans="1:4" x14ac:dyDescent="0.2">
      <c r="A61" s="404" t="s">
        <v>55</v>
      </c>
      <c r="B61" s="404" t="s">
        <v>180</v>
      </c>
      <c r="C61" s="414">
        <v>691</v>
      </c>
      <c r="D61" s="414">
        <v>792</v>
      </c>
    </row>
    <row r="62" spans="1:4" x14ac:dyDescent="0.2">
      <c r="A62" s="404" t="s">
        <v>55</v>
      </c>
      <c r="B62" s="404" t="s">
        <v>181</v>
      </c>
      <c r="C62" s="414">
        <v>759</v>
      </c>
      <c r="D62" s="414">
        <v>804</v>
      </c>
    </row>
    <row r="63" spans="1:4" x14ac:dyDescent="0.2">
      <c r="A63" s="404" t="s">
        <v>55</v>
      </c>
      <c r="B63" s="404" t="s">
        <v>182</v>
      </c>
      <c r="C63" s="414">
        <v>885</v>
      </c>
      <c r="D63" s="414">
        <v>825</v>
      </c>
    </row>
    <row r="64" spans="1:4" x14ac:dyDescent="0.2">
      <c r="A64" s="404" t="s">
        <v>55</v>
      </c>
      <c r="B64" s="404" t="s">
        <v>183</v>
      </c>
      <c r="C64" s="414">
        <v>959</v>
      </c>
      <c r="D64" s="414">
        <v>855</v>
      </c>
    </row>
    <row r="65" spans="1:4" x14ac:dyDescent="0.2">
      <c r="A65" s="404" t="s">
        <v>55</v>
      </c>
      <c r="B65" s="404" t="s">
        <v>184</v>
      </c>
      <c r="C65" s="414">
        <v>1129</v>
      </c>
      <c r="D65" s="414">
        <v>893</v>
      </c>
    </row>
    <row r="66" spans="1:4" x14ac:dyDescent="0.2">
      <c r="A66" s="404" t="s">
        <v>86</v>
      </c>
      <c r="B66" s="404" t="s">
        <v>173</v>
      </c>
      <c r="C66" s="414">
        <v>980</v>
      </c>
      <c r="D66" s="414">
        <v>921</v>
      </c>
    </row>
    <row r="67" spans="1:4" x14ac:dyDescent="0.2">
      <c r="A67" s="404" t="s">
        <v>55</v>
      </c>
      <c r="B67" s="404" t="s">
        <v>174</v>
      </c>
      <c r="C67" s="414">
        <v>983</v>
      </c>
      <c r="D67" s="414">
        <v>931</v>
      </c>
    </row>
    <row r="68" spans="1:4" x14ac:dyDescent="0.2">
      <c r="A68" s="404" t="s">
        <v>55</v>
      </c>
      <c r="B68" s="404" t="s">
        <v>175</v>
      </c>
      <c r="C68" s="414">
        <v>986</v>
      </c>
      <c r="D68" s="414">
        <v>926</v>
      </c>
    </row>
    <row r="69" spans="1:4" x14ac:dyDescent="0.2">
      <c r="A69" s="404" t="s">
        <v>55</v>
      </c>
      <c r="B69" s="404" t="s">
        <v>176</v>
      </c>
      <c r="C69" s="414">
        <v>997</v>
      </c>
      <c r="D69" s="414">
        <v>926</v>
      </c>
    </row>
    <row r="70" spans="1:4" x14ac:dyDescent="0.2">
      <c r="A70" s="404" t="s">
        <v>55</v>
      </c>
      <c r="B70" s="404" t="s">
        <v>177</v>
      </c>
      <c r="C70" s="414">
        <v>990</v>
      </c>
      <c r="D70" s="414">
        <v>922</v>
      </c>
    </row>
    <row r="71" spans="1:4" x14ac:dyDescent="0.2">
      <c r="A71" s="404" t="s">
        <v>55</v>
      </c>
      <c r="B71" s="404" t="s">
        <v>178</v>
      </c>
      <c r="C71" s="414">
        <v>1008</v>
      </c>
      <c r="D71" s="414">
        <v>927</v>
      </c>
    </row>
    <row r="72" spans="1:4" x14ac:dyDescent="0.2">
      <c r="A72" s="404" t="s">
        <v>55</v>
      </c>
      <c r="B72" s="404" t="s">
        <v>179</v>
      </c>
      <c r="C72" s="414">
        <v>759</v>
      </c>
      <c r="D72" s="414">
        <v>927</v>
      </c>
    </row>
    <row r="73" spans="1:4" x14ac:dyDescent="0.2">
      <c r="A73" s="404" t="s">
        <v>55</v>
      </c>
      <c r="B73" s="404" t="s">
        <v>180</v>
      </c>
      <c r="C73" s="414">
        <v>718</v>
      </c>
      <c r="D73" s="414">
        <v>930</v>
      </c>
    </row>
    <row r="74" spans="1:4" x14ac:dyDescent="0.2">
      <c r="A74" s="404" t="s">
        <v>55</v>
      </c>
      <c r="B74" s="404" t="s">
        <v>181</v>
      </c>
      <c r="C74" s="414">
        <v>753</v>
      </c>
      <c r="D74" s="414">
        <v>929</v>
      </c>
    </row>
    <row r="75" spans="1:4" x14ac:dyDescent="0.2">
      <c r="A75" s="404" t="s">
        <v>55</v>
      </c>
      <c r="B75" s="404" t="s">
        <v>182</v>
      </c>
      <c r="C75" s="414">
        <v>777</v>
      </c>
      <c r="D75" s="414">
        <v>920</v>
      </c>
    </row>
    <row r="76" spans="1:4" x14ac:dyDescent="0.2">
      <c r="A76" s="404" t="s">
        <v>55</v>
      </c>
      <c r="B76" s="404" t="s">
        <v>183</v>
      </c>
      <c r="C76" s="414">
        <v>817</v>
      </c>
      <c r="D76" s="414">
        <v>908</v>
      </c>
    </row>
    <row r="77" spans="1:4" x14ac:dyDescent="0.2">
      <c r="A77" s="404" t="s">
        <v>55</v>
      </c>
      <c r="B77" s="404" t="s">
        <v>184</v>
      </c>
      <c r="C77" s="414">
        <v>797</v>
      </c>
      <c r="D77" s="414">
        <v>880</v>
      </c>
    </row>
    <row r="78" spans="1:4" x14ac:dyDescent="0.2">
      <c r="A78" s="404" t="s">
        <v>87</v>
      </c>
      <c r="B78" s="404" t="s">
        <v>173</v>
      </c>
      <c r="C78" s="414">
        <v>859</v>
      </c>
      <c r="D78" s="414">
        <v>870</v>
      </c>
    </row>
    <row r="79" spans="1:4" x14ac:dyDescent="0.2">
      <c r="A79" s="404" t="s">
        <v>55</v>
      </c>
      <c r="B79" s="404" t="s">
        <v>174</v>
      </c>
      <c r="C79" s="414">
        <v>1083</v>
      </c>
      <c r="D79" s="414">
        <v>879</v>
      </c>
    </row>
    <row r="80" spans="1:4" x14ac:dyDescent="0.2">
      <c r="A80" s="404" t="s">
        <v>55</v>
      </c>
      <c r="B80" s="404" t="s">
        <v>175</v>
      </c>
      <c r="C80" s="414">
        <v>1114</v>
      </c>
      <c r="D80" s="414">
        <v>889</v>
      </c>
    </row>
    <row r="81" spans="1:4" x14ac:dyDescent="0.2">
      <c r="A81" s="404" t="s">
        <v>55</v>
      </c>
      <c r="B81" s="404" t="s">
        <v>176</v>
      </c>
      <c r="C81" s="414">
        <v>1143</v>
      </c>
      <c r="D81" s="414">
        <v>902</v>
      </c>
    </row>
    <row r="82" spans="1:4" x14ac:dyDescent="0.2">
      <c r="A82" s="404" t="s">
        <v>55</v>
      </c>
      <c r="B82" s="404" t="s">
        <v>177</v>
      </c>
      <c r="C82" s="414">
        <v>1164</v>
      </c>
      <c r="D82" s="414">
        <v>916</v>
      </c>
    </row>
    <row r="83" spans="1:4" x14ac:dyDescent="0.2">
      <c r="A83" s="404" t="s">
        <v>55</v>
      </c>
      <c r="B83" s="404" t="s">
        <v>178</v>
      </c>
      <c r="C83" s="414">
        <v>1145</v>
      </c>
      <c r="D83" s="414">
        <v>927</v>
      </c>
    </row>
    <row r="84" spans="1:4" x14ac:dyDescent="0.2">
      <c r="A84" s="404" t="s">
        <v>55</v>
      </c>
      <c r="B84" s="404" t="s">
        <v>179</v>
      </c>
      <c r="C84" s="414">
        <v>1080</v>
      </c>
      <c r="D84" s="414">
        <v>954</v>
      </c>
    </row>
    <row r="85" spans="1:4" x14ac:dyDescent="0.2">
      <c r="A85" s="404" t="s">
        <v>55</v>
      </c>
      <c r="B85" s="404" t="s">
        <v>180</v>
      </c>
      <c r="C85" s="414">
        <v>946</v>
      </c>
      <c r="D85" s="414">
        <v>973</v>
      </c>
    </row>
    <row r="86" spans="1:4" x14ac:dyDescent="0.2">
      <c r="A86" s="404" t="s">
        <v>55</v>
      </c>
      <c r="B86" s="404" t="s">
        <v>181</v>
      </c>
      <c r="C86" s="414">
        <v>1021</v>
      </c>
      <c r="D86" s="414">
        <v>996</v>
      </c>
    </row>
    <row r="87" spans="1:4" x14ac:dyDescent="0.2">
      <c r="A87" s="404" t="s">
        <v>55</v>
      </c>
      <c r="B87" s="404" t="s">
        <v>182</v>
      </c>
      <c r="C87" s="414">
        <v>1080</v>
      </c>
      <c r="D87" s="414">
        <v>1021</v>
      </c>
    </row>
    <row r="88" spans="1:4" x14ac:dyDescent="0.2">
      <c r="A88" s="404" t="s">
        <v>55</v>
      </c>
      <c r="B88" s="404" t="s">
        <v>183</v>
      </c>
      <c r="C88" s="414">
        <v>1103</v>
      </c>
      <c r="D88" s="414">
        <v>1045</v>
      </c>
    </row>
    <row r="89" spans="1:4" x14ac:dyDescent="0.2">
      <c r="A89" s="404" t="s">
        <v>55</v>
      </c>
      <c r="B89" s="404" t="s">
        <v>184</v>
      </c>
      <c r="C89" s="414">
        <v>1157</v>
      </c>
      <c r="D89" s="414">
        <v>1075</v>
      </c>
    </row>
    <row r="90" spans="1:4" x14ac:dyDescent="0.2">
      <c r="A90" s="404" t="s">
        <v>88</v>
      </c>
      <c r="B90" s="404" t="s">
        <v>173</v>
      </c>
      <c r="C90" s="414">
        <v>1173</v>
      </c>
      <c r="D90" s="414">
        <v>1101</v>
      </c>
    </row>
    <row r="91" spans="1:4" x14ac:dyDescent="0.2">
      <c r="A91" s="404" t="s">
        <v>55</v>
      </c>
      <c r="B91" s="404" t="s">
        <v>174</v>
      </c>
      <c r="C91" s="414">
        <v>1171</v>
      </c>
      <c r="D91" s="414">
        <v>1108</v>
      </c>
    </row>
    <row r="92" spans="1:4" x14ac:dyDescent="0.2">
      <c r="A92" s="404" t="s">
        <v>55</v>
      </c>
      <c r="B92" s="404" t="s">
        <v>175</v>
      </c>
      <c r="C92" s="414">
        <v>1195</v>
      </c>
      <c r="D92" s="414">
        <v>1115</v>
      </c>
    </row>
    <row r="93" spans="1:4" x14ac:dyDescent="0.2">
      <c r="A93" s="404" t="s">
        <v>55</v>
      </c>
      <c r="B93" s="404" t="s">
        <v>176</v>
      </c>
      <c r="C93" s="414">
        <v>1129</v>
      </c>
      <c r="D93" s="414">
        <v>1114</v>
      </c>
    </row>
    <row r="94" spans="1:4" x14ac:dyDescent="0.2">
      <c r="A94" s="404" t="s">
        <v>55</v>
      </c>
      <c r="B94" s="404" t="s">
        <v>177</v>
      </c>
      <c r="C94" s="414">
        <v>1189</v>
      </c>
      <c r="D94" s="414">
        <v>1116</v>
      </c>
    </row>
    <row r="95" spans="1:4" x14ac:dyDescent="0.2">
      <c r="A95" s="404" t="s">
        <v>55</v>
      </c>
      <c r="B95" s="404" t="s">
        <v>178</v>
      </c>
      <c r="C95" s="414">
        <v>1204</v>
      </c>
      <c r="D95" s="414">
        <v>1121</v>
      </c>
    </row>
    <row r="96" spans="1:4" x14ac:dyDescent="0.2">
      <c r="A96" s="404" t="s">
        <v>55</v>
      </c>
      <c r="B96" s="404" t="s">
        <v>179</v>
      </c>
      <c r="C96" s="414">
        <v>1172</v>
      </c>
      <c r="D96" s="414">
        <v>1128</v>
      </c>
    </row>
    <row r="97" spans="1:4" x14ac:dyDescent="0.2">
      <c r="A97" s="404" t="s">
        <v>55</v>
      </c>
      <c r="B97" s="404" t="s">
        <v>180</v>
      </c>
      <c r="C97" s="414">
        <v>1145</v>
      </c>
      <c r="D97" s="414">
        <v>1145</v>
      </c>
    </row>
    <row r="98" spans="1:4" x14ac:dyDescent="0.2">
      <c r="A98" s="404" t="s">
        <v>55</v>
      </c>
      <c r="B98" s="404" t="s">
        <v>181</v>
      </c>
      <c r="C98" s="414">
        <v>1189</v>
      </c>
      <c r="D98" s="414">
        <v>1159</v>
      </c>
    </row>
  </sheetData>
  <mergeCells count="1">
    <mergeCell ref="H1:I1"/>
  </mergeCells>
  <hyperlinks>
    <hyperlink ref="H1:I1" location="Index!A1" display="Regresar al Índice" xr:uid="{88D998CD-7796-4325-A779-E45850ADC572}"/>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C9002-1E28-4291-B7FC-DB71A22C9ACA}">
  <sheetPr codeName="Hoja139"/>
  <dimension ref="A1:L98"/>
  <sheetViews>
    <sheetView workbookViewId="0">
      <selection activeCell="I7" sqref="I7"/>
    </sheetView>
  </sheetViews>
  <sheetFormatPr baseColWidth="10" defaultColWidth="9.140625" defaultRowHeight="14.25" x14ac:dyDescent="0.2"/>
  <cols>
    <col min="1" max="16384" width="9.140625" style="404"/>
  </cols>
  <sheetData>
    <row r="1" spans="1:12" ht="15" x14ac:dyDescent="0.25">
      <c r="A1" s="179" t="s">
        <v>1487</v>
      </c>
      <c r="H1" s="400" t="s">
        <v>39</v>
      </c>
      <c r="I1" s="400"/>
    </row>
    <row r="2" spans="1:12" x14ac:dyDescent="0.2">
      <c r="A2" s="404" t="s">
        <v>508</v>
      </c>
    </row>
    <row r="3" spans="1:12" x14ac:dyDescent="0.2">
      <c r="A3" s="404" t="s">
        <v>509</v>
      </c>
    </row>
    <row r="5" spans="1:12" x14ac:dyDescent="0.2">
      <c r="A5" s="404" t="s">
        <v>377</v>
      </c>
      <c r="B5" s="404" t="s">
        <v>439</v>
      </c>
      <c r="C5" s="404" t="s">
        <v>507</v>
      </c>
      <c r="D5" s="404" t="s">
        <v>53</v>
      </c>
      <c r="E5" s="404" t="s">
        <v>440</v>
      </c>
      <c r="H5" s="404" t="s">
        <v>1347</v>
      </c>
      <c r="I5" s="404" t="s">
        <v>808</v>
      </c>
      <c r="J5" s="404" t="s">
        <v>1345</v>
      </c>
      <c r="K5" s="404" t="s">
        <v>806</v>
      </c>
      <c r="L5" s="404" t="s">
        <v>510</v>
      </c>
    </row>
    <row r="6" spans="1:12" x14ac:dyDescent="0.2">
      <c r="A6" s="404" t="s">
        <v>69</v>
      </c>
      <c r="B6" s="404" t="s">
        <v>173</v>
      </c>
      <c r="C6" s="414">
        <v>85880</v>
      </c>
      <c r="D6" s="413">
        <v>7.1</v>
      </c>
      <c r="E6" s="413">
        <v>11.4</v>
      </c>
      <c r="H6" s="414">
        <v>158070</v>
      </c>
      <c r="I6" s="414">
        <v>158293</v>
      </c>
      <c r="J6" s="413">
        <v>-7</v>
      </c>
      <c r="K6" s="413">
        <v>-5.9</v>
      </c>
      <c r="L6" s="413">
        <v>3.1</v>
      </c>
    </row>
    <row r="7" spans="1:12" x14ac:dyDescent="0.2">
      <c r="A7" s="404" t="s">
        <v>55</v>
      </c>
      <c r="B7" s="404" t="s">
        <v>174</v>
      </c>
      <c r="C7" s="414">
        <v>86176</v>
      </c>
      <c r="D7" s="413">
        <v>6.3</v>
      </c>
      <c r="E7" s="413">
        <v>11.1</v>
      </c>
    </row>
    <row r="8" spans="1:12" x14ac:dyDescent="0.2">
      <c r="A8" s="404" t="s">
        <v>55</v>
      </c>
      <c r="B8" s="404" t="s">
        <v>175</v>
      </c>
      <c r="C8" s="414">
        <v>85911</v>
      </c>
      <c r="D8" s="413">
        <v>4.9000000000000004</v>
      </c>
      <c r="E8" s="413">
        <v>10.6</v>
      </c>
    </row>
    <row r="9" spans="1:12" x14ac:dyDescent="0.2">
      <c r="A9" s="404" t="s">
        <v>55</v>
      </c>
      <c r="B9" s="404" t="s">
        <v>176</v>
      </c>
      <c r="C9" s="414">
        <v>85846</v>
      </c>
      <c r="D9" s="413">
        <v>3.7</v>
      </c>
      <c r="E9" s="413">
        <v>10.1</v>
      </c>
    </row>
    <row r="10" spans="1:12" x14ac:dyDescent="0.2">
      <c r="A10" s="404" t="s">
        <v>55</v>
      </c>
      <c r="B10" s="404" t="s">
        <v>177</v>
      </c>
      <c r="C10" s="414">
        <v>86325</v>
      </c>
      <c r="D10" s="413">
        <v>2.8</v>
      </c>
      <c r="E10" s="413">
        <v>9.4</v>
      </c>
    </row>
    <row r="11" spans="1:12" x14ac:dyDescent="0.2">
      <c r="A11" s="404" t="s">
        <v>55</v>
      </c>
      <c r="B11" s="404" t="s">
        <v>178</v>
      </c>
      <c r="C11" s="414">
        <v>86504</v>
      </c>
      <c r="D11" s="413">
        <v>1.6</v>
      </c>
      <c r="E11" s="413">
        <v>8.3000000000000007</v>
      </c>
    </row>
    <row r="12" spans="1:12" x14ac:dyDescent="0.2">
      <c r="A12" s="404" t="s">
        <v>55</v>
      </c>
      <c r="B12" s="404" t="s">
        <v>179</v>
      </c>
      <c r="C12" s="414">
        <v>86893</v>
      </c>
      <c r="D12" s="413">
        <v>0.4</v>
      </c>
      <c r="E12" s="413">
        <v>7</v>
      </c>
    </row>
    <row r="13" spans="1:12" x14ac:dyDescent="0.2">
      <c r="A13" s="404" t="s">
        <v>55</v>
      </c>
      <c r="B13" s="404" t="s">
        <v>180</v>
      </c>
      <c r="C13" s="414">
        <v>88222</v>
      </c>
      <c r="D13" s="413">
        <v>1.7</v>
      </c>
      <c r="E13" s="413">
        <v>5.9</v>
      </c>
    </row>
    <row r="14" spans="1:12" x14ac:dyDescent="0.2">
      <c r="A14" s="404" t="s">
        <v>55</v>
      </c>
      <c r="B14" s="404" t="s">
        <v>181</v>
      </c>
      <c r="C14" s="414">
        <v>89213</v>
      </c>
      <c r="D14" s="413">
        <v>3.4</v>
      </c>
      <c r="E14" s="413">
        <v>5.0999999999999996</v>
      </c>
    </row>
    <row r="15" spans="1:12" x14ac:dyDescent="0.2">
      <c r="A15" s="404" t="s">
        <v>55</v>
      </c>
      <c r="B15" s="404" t="s">
        <v>182</v>
      </c>
      <c r="C15" s="414">
        <v>89283</v>
      </c>
      <c r="D15" s="413">
        <v>3.1</v>
      </c>
      <c r="E15" s="413">
        <v>4.3</v>
      </c>
    </row>
    <row r="16" spans="1:12" x14ac:dyDescent="0.2">
      <c r="A16" s="404" t="s">
        <v>55</v>
      </c>
      <c r="B16" s="404" t="s">
        <v>183</v>
      </c>
      <c r="C16" s="414">
        <v>89142</v>
      </c>
      <c r="D16" s="413">
        <v>3.3</v>
      </c>
      <c r="E16" s="413">
        <v>3.8</v>
      </c>
    </row>
    <row r="17" spans="1:5" x14ac:dyDescent="0.2">
      <c r="A17" s="404" t="s">
        <v>55</v>
      </c>
      <c r="B17" s="404" t="s">
        <v>184</v>
      </c>
      <c r="C17" s="414">
        <v>89353</v>
      </c>
      <c r="D17" s="413">
        <v>4.5999999999999996</v>
      </c>
      <c r="E17" s="413">
        <v>3.6</v>
      </c>
    </row>
    <row r="18" spans="1:5" x14ac:dyDescent="0.2">
      <c r="A18" s="404" t="s">
        <v>82</v>
      </c>
      <c r="B18" s="404" t="s">
        <v>173</v>
      </c>
      <c r="C18" s="414">
        <v>89186</v>
      </c>
      <c r="D18" s="413">
        <v>3.8</v>
      </c>
      <c r="E18" s="413">
        <v>3.3</v>
      </c>
    </row>
    <row r="19" spans="1:5" x14ac:dyDescent="0.2">
      <c r="A19" s="404" t="s">
        <v>55</v>
      </c>
      <c r="B19" s="404" t="s">
        <v>174</v>
      </c>
      <c r="C19" s="414">
        <v>89732</v>
      </c>
      <c r="D19" s="413">
        <v>4.0999999999999996</v>
      </c>
      <c r="E19" s="413">
        <v>3.1</v>
      </c>
    </row>
    <row r="20" spans="1:5" x14ac:dyDescent="0.2">
      <c r="A20" s="404" t="s">
        <v>55</v>
      </c>
      <c r="B20" s="404" t="s">
        <v>175</v>
      </c>
      <c r="C20" s="414">
        <v>90608</v>
      </c>
      <c r="D20" s="413">
        <v>5.5</v>
      </c>
      <c r="E20" s="413">
        <v>3.2</v>
      </c>
    </row>
    <row r="21" spans="1:5" x14ac:dyDescent="0.2">
      <c r="A21" s="404" t="s">
        <v>55</v>
      </c>
      <c r="B21" s="404" t="s">
        <v>176</v>
      </c>
      <c r="C21" s="414">
        <v>92414</v>
      </c>
      <c r="D21" s="413">
        <v>7.7</v>
      </c>
      <c r="E21" s="413">
        <v>3.5</v>
      </c>
    </row>
    <row r="22" spans="1:5" x14ac:dyDescent="0.2">
      <c r="A22" s="404" t="s">
        <v>55</v>
      </c>
      <c r="B22" s="404" t="s">
        <v>177</v>
      </c>
      <c r="C22" s="414">
        <v>93450</v>
      </c>
      <c r="D22" s="413">
        <v>8.3000000000000007</v>
      </c>
      <c r="E22" s="413">
        <v>3.9</v>
      </c>
    </row>
    <row r="23" spans="1:5" x14ac:dyDescent="0.2">
      <c r="A23" s="404" t="s">
        <v>55</v>
      </c>
      <c r="B23" s="404" t="s">
        <v>178</v>
      </c>
      <c r="C23" s="414">
        <v>94163</v>
      </c>
      <c r="D23" s="413">
        <v>8.9</v>
      </c>
      <c r="E23" s="413">
        <v>4.5999999999999996</v>
      </c>
    </row>
    <row r="24" spans="1:5" x14ac:dyDescent="0.2">
      <c r="A24" s="404" t="s">
        <v>55</v>
      </c>
      <c r="B24" s="404" t="s">
        <v>179</v>
      </c>
      <c r="C24" s="414">
        <v>94807</v>
      </c>
      <c r="D24" s="413">
        <v>9.1</v>
      </c>
      <c r="E24" s="413">
        <v>5.3</v>
      </c>
    </row>
    <row r="25" spans="1:5" x14ac:dyDescent="0.2">
      <c r="A25" s="404" t="s">
        <v>55</v>
      </c>
      <c r="B25" s="404" t="s">
        <v>180</v>
      </c>
      <c r="C25" s="414">
        <v>94879</v>
      </c>
      <c r="D25" s="413">
        <v>7.5</v>
      </c>
      <c r="E25" s="413">
        <v>5.8</v>
      </c>
    </row>
    <row r="26" spans="1:5" x14ac:dyDescent="0.2">
      <c r="A26" s="404" t="s">
        <v>55</v>
      </c>
      <c r="B26" s="404" t="s">
        <v>181</v>
      </c>
      <c r="C26" s="414">
        <v>95388</v>
      </c>
      <c r="D26" s="413">
        <v>6.9</v>
      </c>
      <c r="E26" s="413">
        <v>6.1</v>
      </c>
    </row>
    <row r="27" spans="1:5" x14ac:dyDescent="0.2">
      <c r="A27" s="404" t="s">
        <v>55</v>
      </c>
      <c r="B27" s="404" t="s">
        <v>182</v>
      </c>
      <c r="C27" s="414">
        <v>96553</v>
      </c>
      <c r="D27" s="413">
        <v>8.1</v>
      </c>
      <c r="E27" s="413">
        <v>6.5</v>
      </c>
    </row>
    <row r="28" spans="1:5" x14ac:dyDescent="0.2">
      <c r="A28" s="404" t="s">
        <v>55</v>
      </c>
      <c r="B28" s="404" t="s">
        <v>183</v>
      </c>
      <c r="C28" s="414">
        <v>96823</v>
      </c>
      <c r="D28" s="413">
        <v>8.6</v>
      </c>
      <c r="E28" s="413">
        <v>6.9</v>
      </c>
    </row>
    <row r="29" spans="1:5" x14ac:dyDescent="0.2">
      <c r="A29" s="404" t="s">
        <v>55</v>
      </c>
      <c r="B29" s="404" t="s">
        <v>184</v>
      </c>
      <c r="C29" s="414">
        <v>98487</v>
      </c>
      <c r="D29" s="413">
        <v>10.199999999999999</v>
      </c>
      <c r="E29" s="413">
        <v>7.4</v>
      </c>
    </row>
    <row r="30" spans="1:5" x14ac:dyDescent="0.2">
      <c r="A30" s="404" t="s">
        <v>83</v>
      </c>
      <c r="B30" s="404" t="s">
        <v>173</v>
      </c>
      <c r="C30" s="414">
        <v>99518</v>
      </c>
      <c r="D30" s="413">
        <v>11.6</v>
      </c>
      <c r="E30" s="413">
        <v>8</v>
      </c>
    </row>
    <row r="31" spans="1:5" x14ac:dyDescent="0.2">
      <c r="A31" s="404" t="s">
        <v>55</v>
      </c>
      <c r="B31" s="404" t="s">
        <v>174</v>
      </c>
      <c r="C31" s="414">
        <v>100582</v>
      </c>
      <c r="D31" s="413">
        <v>12.1</v>
      </c>
      <c r="E31" s="413">
        <v>8.6999999999999993</v>
      </c>
    </row>
    <row r="32" spans="1:5" x14ac:dyDescent="0.2">
      <c r="A32" s="404" t="s">
        <v>55</v>
      </c>
      <c r="B32" s="404" t="s">
        <v>175</v>
      </c>
      <c r="C32" s="414">
        <v>101680</v>
      </c>
      <c r="D32" s="413">
        <v>12.2</v>
      </c>
      <c r="E32" s="413">
        <v>9.3000000000000007</v>
      </c>
    </row>
    <row r="33" spans="1:5" x14ac:dyDescent="0.2">
      <c r="A33" s="404" t="s">
        <v>55</v>
      </c>
      <c r="B33" s="404" t="s">
        <v>176</v>
      </c>
      <c r="C33" s="414">
        <v>102359</v>
      </c>
      <c r="D33" s="413">
        <v>10.8</v>
      </c>
      <c r="E33" s="413">
        <v>9.5</v>
      </c>
    </row>
    <row r="34" spans="1:5" x14ac:dyDescent="0.2">
      <c r="A34" s="404" t="s">
        <v>55</v>
      </c>
      <c r="B34" s="404" t="s">
        <v>177</v>
      </c>
      <c r="C34" s="414">
        <v>103269</v>
      </c>
      <c r="D34" s="413">
        <v>10.5</v>
      </c>
      <c r="E34" s="413">
        <v>9.6999999999999993</v>
      </c>
    </row>
    <row r="35" spans="1:5" x14ac:dyDescent="0.2">
      <c r="A35" s="404" t="s">
        <v>55</v>
      </c>
      <c r="B35" s="404" t="s">
        <v>178</v>
      </c>
      <c r="C35" s="414">
        <v>104756</v>
      </c>
      <c r="D35" s="413">
        <v>11.2</v>
      </c>
      <c r="E35" s="413">
        <v>9.9</v>
      </c>
    </row>
    <row r="36" spans="1:5" x14ac:dyDescent="0.2">
      <c r="A36" s="404" t="s">
        <v>55</v>
      </c>
      <c r="B36" s="404" t="s">
        <v>179</v>
      </c>
      <c r="C36" s="414">
        <v>106933</v>
      </c>
      <c r="D36" s="413">
        <v>12.8</v>
      </c>
      <c r="E36" s="413">
        <v>10.199999999999999</v>
      </c>
    </row>
    <row r="37" spans="1:5" x14ac:dyDescent="0.2">
      <c r="A37" s="404" t="s">
        <v>55</v>
      </c>
      <c r="B37" s="404" t="s">
        <v>180</v>
      </c>
      <c r="C37" s="414">
        <v>108541</v>
      </c>
      <c r="D37" s="413">
        <v>14.4</v>
      </c>
      <c r="E37" s="413">
        <v>10.8</v>
      </c>
    </row>
    <row r="38" spans="1:5" x14ac:dyDescent="0.2">
      <c r="A38" s="404" t="s">
        <v>55</v>
      </c>
      <c r="B38" s="404" t="s">
        <v>181</v>
      </c>
      <c r="C38" s="414">
        <v>110707</v>
      </c>
      <c r="D38" s="413">
        <v>16.100000000000001</v>
      </c>
      <c r="E38" s="413">
        <v>11.6</v>
      </c>
    </row>
    <row r="39" spans="1:5" x14ac:dyDescent="0.2">
      <c r="A39" s="404" t="s">
        <v>55</v>
      </c>
      <c r="B39" s="404" t="s">
        <v>182</v>
      </c>
      <c r="C39" s="414">
        <v>111703</v>
      </c>
      <c r="D39" s="413">
        <v>15.7</v>
      </c>
      <c r="E39" s="413">
        <v>12.2</v>
      </c>
    </row>
    <row r="40" spans="1:5" x14ac:dyDescent="0.2">
      <c r="A40" s="404" t="s">
        <v>55</v>
      </c>
      <c r="B40" s="404" t="s">
        <v>183</v>
      </c>
      <c r="C40" s="414">
        <v>113393</v>
      </c>
      <c r="D40" s="413">
        <v>17.100000000000001</v>
      </c>
      <c r="E40" s="413">
        <v>12.9</v>
      </c>
    </row>
    <row r="41" spans="1:5" x14ac:dyDescent="0.2">
      <c r="A41" s="404" t="s">
        <v>55</v>
      </c>
      <c r="B41" s="404" t="s">
        <v>184</v>
      </c>
      <c r="C41" s="414">
        <v>114994</v>
      </c>
      <c r="D41" s="413">
        <v>16.8</v>
      </c>
      <c r="E41" s="413">
        <v>13.4</v>
      </c>
    </row>
    <row r="42" spans="1:5" x14ac:dyDescent="0.2">
      <c r="A42" s="404" t="s">
        <v>84</v>
      </c>
      <c r="B42" s="404" t="s">
        <v>173</v>
      </c>
      <c r="C42" s="414">
        <v>116525</v>
      </c>
      <c r="D42" s="413">
        <v>17.100000000000001</v>
      </c>
      <c r="E42" s="413">
        <v>13.9</v>
      </c>
    </row>
    <row r="43" spans="1:5" x14ac:dyDescent="0.2">
      <c r="A43" s="404" t="s">
        <v>55</v>
      </c>
      <c r="B43" s="404" t="s">
        <v>174</v>
      </c>
      <c r="C43" s="414">
        <v>118626</v>
      </c>
      <c r="D43" s="413">
        <v>17.899999999999999</v>
      </c>
      <c r="E43" s="413">
        <v>14.4</v>
      </c>
    </row>
    <row r="44" spans="1:5" x14ac:dyDescent="0.2">
      <c r="A44" s="404" t="s">
        <v>55</v>
      </c>
      <c r="B44" s="404" t="s">
        <v>175</v>
      </c>
      <c r="C44" s="414">
        <v>119779</v>
      </c>
      <c r="D44" s="413">
        <v>17.8</v>
      </c>
      <c r="E44" s="413">
        <v>14.8</v>
      </c>
    </row>
    <row r="45" spans="1:5" x14ac:dyDescent="0.2">
      <c r="A45" s="404" t="s">
        <v>55</v>
      </c>
      <c r="B45" s="404" t="s">
        <v>176</v>
      </c>
      <c r="C45" s="414">
        <v>121373</v>
      </c>
      <c r="D45" s="413">
        <v>18.600000000000001</v>
      </c>
      <c r="E45" s="413">
        <v>15.5</v>
      </c>
    </row>
    <row r="46" spans="1:5" x14ac:dyDescent="0.2">
      <c r="A46" s="404" t="s">
        <v>55</v>
      </c>
      <c r="B46" s="404" t="s">
        <v>177</v>
      </c>
      <c r="C46" s="414">
        <v>123257</v>
      </c>
      <c r="D46" s="413">
        <v>19.399999999999999</v>
      </c>
      <c r="E46" s="413">
        <v>16.2</v>
      </c>
    </row>
    <row r="47" spans="1:5" x14ac:dyDescent="0.2">
      <c r="A47" s="404" t="s">
        <v>55</v>
      </c>
      <c r="B47" s="404" t="s">
        <v>178</v>
      </c>
      <c r="C47" s="414">
        <v>125276</v>
      </c>
      <c r="D47" s="413">
        <v>19.600000000000001</v>
      </c>
      <c r="E47" s="413">
        <v>16.899999999999999</v>
      </c>
    </row>
    <row r="48" spans="1:5" x14ac:dyDescent="0.2">
      <c r="A48" s="404" t="s">
        <v>55</v>
      </c>
      <c r="B48" s="404" t="s">
        <v>179</v>
      </c>
      <c r="C48" s="414">
        <v>125775</v>
      </c>
      <c r="D48" s="413">
        <v>17.600000000000001</v>
      </c>
      <c r="E48" s="413">
        <v>17.3</v>
      </c>
    </row>
    <row r="49" spans="1:5" x14ac:dyDescent="0.2">
      <c r="A49" s="404" t="s">
        <v>55</v>
      </c>
      <c r="B49" s="404" t="s">
        <v>180</v>
      </c>
      <c r="C49" s="414">
        <v>126878</v>
      </c>
      <c r="D49" s="413">
        <v>16.899999999999999</v>
      </c>
      <c r="E49" s="413">
        <v>17.5</v>
      </c>
    </row>
    <row r="50" spans="1:5" x14ac:dyDescent="0.2">
      <c r="A50" s="404" t="s">
        <v>55</v>
      </c>
      <c r="B50" s="404" t="s">
        <v>181</v>
      </c>
      <c r="C50" s="414">
        <v>127749</v>
      </c>
      <c r="D50" s="413">
        <v>15.4</v>
      </c>
      <c r="E50" s="413">
        <v>17.5</v>
      </c>
    </row>
    <row r="51" spans="1:5" x14ac:dyDescent="0.2">
      <c r="A51" s="404" t="s">
        <v>55</v>
      </c>
      <c r="B51" s="404" t="s">
        <v>182</v>
      </c>
      <c r="C51" s="414">
        <v>129531</v>
      </c>
      <c r="D51" s="413">
        <v>16</v>
      </c>
      <c r="E51" s="413">
        <v>17.5</v>
      </c>
    </row>
    <row r="52" spans="1:5" x14ac:dyDescent="0.2">
      <c r="A52" s="404" t="s">
        <v>55</v>
      </c>
      <c r="B52" s="404" t="s">
        <v>183</v>
      </c>
      <c r="C52" s="414">
        <v>131396</v>
      </c>
      <c r="D52" s="413">
        <v>15.9</v>
      </c>
      <c r="E52" s="413">
        <v>17.399999999999999</v>
      </c>
    </row>
    <row r="53" spans="1:5" x14ac:dyDescent="0.2">
      <c r="A53" s="404" t="s">
        <v>55</v>
      </c>
      <c r="B53" s="404" t="s">
        <v>184</v>
      </c>
      <c r="C53" s="414">
        <v>132152</v>
      </c>
      <c r="D53" s="413">
        <v>14.9</v>
      </c>
      <c r="E53" s="413">
        <v>17.3</v>
      </c>
    </row>
    <row r="54" spans="1:5" x14ac:dyDescent="0.2">
      <c r="A54" s="404" t="s">
        <v>85</v>
      </c>
      <c r="B54" s="404" t="s">
        <v>173</v>
      </c>
      <c r="C54" s="414">
        <v>132687</v>
      </c>
      <c r="D54" s="413">
        <v>13.9</v>
      </c>
      <c r="E54" s="413">
        <v>17</v>
      </c>
    </row>
    <row r="55" spans="1:5" x14ac:dyDescent="0.2">
      <c r="A55" s="404" t="s">
        <v>55</v>
      </c>
      <c r="B55" s="404" t="s">
        <v>174</v>
      </c>
      <c r="C55" s="414">
        <v>133808</v>
      </c>
      <c r="D55" s="413">
        <v>12.8</v>
      </c>
      <c r="E55" s="413">
        <v>16.600000000000001</v>
      </c>
    </row>
    <row r="56" spans="1:5" x14ac:dyDescent="0.2">
      <c r="A56" s="404" t="s">
        <v>55</v>
      </c>
      <c r="B56" s="404" t="s">
        <v>175</v>
      </c>
      <c r="C56" s="414">
        <v>136212</v>
      </c>
      <c r="D56" s="413">
        <v>13.7</v>
      </c>
      <c r="E56" s="413">
        <v>16.2</v>
      </c>
    </row>
    <row r="57" spans="1:5" x14ac:dyDescent="0.2">
      <c r="A57" s="404" t="s">
        <v>55</v>
      </c>
      <c r="B57" s="404" t="s">
        <v>176</v>
      </c>
      <c r="C57" s="414">
        <v>135850</v>
      </c>
      <c r="D57" s="413">
        <v>11.9</v>
      </c>
      <c r="E57" s="413">
        <v>15.7</v>
      </c>
    </row>
    <row r="58" spans="1:5" x14ac:dyDescent="0.2">
      <c r="A58" s="404" t="s">
        <v>55</v>
      </c>
      <c r="B58" s="404" t="s">
        <v>177</v>
      </c>
      <c r="C58" s="414">
        <v>136751</v>
      </c>
      <c r="D58" s="413">
        <v>10.9</v>
      </c>
      <c r="E58" s="413">
        <v>15</v>
      </c>
    </row>
    <row r="59" spans="1:5" x14ac:dyDescent="0.2">
      <c r="A59" s="404" t="s">
        <v>55</v>
      </c>
      <c r="B59" s="404" t="s">
        <v>178</v>
      </c>
      <c r="C59" s="414">
        <v>137356</v>
      </c>
      <c r="D59" s="413">
        <v>9.6</v>
      </c>
      <c r="E59" s="413">
        <v>14.1</v>
      </c>
    </row>
    <row r="60" spans="1:5" x14ac:dyDescent="0.2">
      <c r="A60" s="404" t="s">
        <v>55</v>
      </c>
      <c r="B60" s="404" t="s">
        <v>179</v>
      </c>
      <c r="C60" s="414">
        <v>137685</v>
      </c>
      <c r="D60" s="413">
        <v>9.5</v>
      </c>
      <c r="E60" s="413">
        <v>13.5</v>
      </c>
    </row>
    <row r="61" spans="1:5" x14ac:dyDescent="0.2">
      <c r="A61" s="404" t="s">
        <v>55</v>
      </c>
      <c r="B61" s="404" t="s">
        <v>180</v>
      </c>
      <c r="C61" s="414">
        <v>138238</v>
      </c>
      <c r="D61" s="413">
        <v>9</v>
      </c>
      <c r="E61" s="413">
        <v>12.8</v>
      </c>
    </row>
    <row r="62" spans="1:5" x14ac:dyDescent="0.2">
      <c r="A62" s="404" t="s">
        <v>55</v>
      </c>
      <c r="B62" s="404" t="s">
        <v>181</v>
      </c>
      <c r="C62" s="414">
        <v>138534</v>
      </c>
      <c r="D62" s="413">
        <v>8.4</v>
      </c>
      <c r="E62" s="413">
        <v>12.2</v>
      </c>
    </row>
    <row r="63" spans="1:5" x14ac:dyDescent="0.2">
      <c r="A63" s="404" t="s">
        <v>55</v>
      </c>
      <c r="B63" s="404" t="s">
        <v>182</v>
      </c>
      <c r="C63" s="414">
        <v>138793</v>
      </c>
      <c r="D63" s="413">
        <v>7.2</v>
      </c>
      <c r="E63" s="413">
        <v>11.5</v>
      </c>
    </row>
    <row r="64" spans="1:5" x14ac:dyDescent="0.2">
      <c r="A64" s="404" t="s">
        <v>55</v>
      </c>
      <c r="B64" s="404" t="s">
        <v>183</v>
      </c>
      <c r="C64" s="414">
        <v>139464</v>
      </c>
      <c r="D64" s="413">
        <v>6.1</v>
      </c>
      <c r="E64" s="413">
        <v>10.7</v>
      </c>
    </row>
    <row r="65" spans="1:5" x14ac:dyDescent="0.2">
      <c r="A65" s="404" t="s">
        <v>55</v>
      </c>
      <c r="B65" s="404" t="s">
        <v>184</v>
      </c>
      <c r="C65" s="414">
        <v>140339</v>
      </c>
      <c r="D65" s="413">
        <v>6.2</v>
      </c>
      <c r="E65" s="413">
        <v>9.9</v>
      </c>
    </row>
    <row r="66" spans="1:5" x14ac:dyDescent="0.2">
      <c r="A66" s="404" t="s">
        <v>86</v>
      </c>
      <c r="B66" s="404" t="s">
        <v>173</v>
      </c>
      <c r="C66" s="414">
        <v>142777</v>
      </c>
      <c r="D66" s="413">
        <v>7.6</v>
      </c>
      <c r="E66" s="413">
        <v>9.4</v>
      </c>
    </row>
    <row r="67" spans="1:5" x14ac:dyDescent="0.2">
      <c r="A67" s="404" t="s">
        <v>55</v>
      </c>
      <c r="B67" s="404" t="s">
        <v>174</v>
      </c>
      <c r="C67" s="414">
        <v>142907</v>
      </c>
      <c r="D67" s="413">
        <v>6.8</v>
      </c>
      <c r="E67" s="413">
        <v>8.9</v>
      </c>
    </row>
    <row r="68" spans="1:5" x14ac:dyDescent="0.2">
      <c r="A68" s="404" t="s">
        <v>55</v>
      </c>
      <c r="B68" s="404" t="s">
        <v>175</v>
      </c>
      <c r="C68" s="414">
        <v>143404</v>
      </c>
      <c r="D68" s="413">
        <v>5.3</v>
      </c>
      <c r="E68" s="413">
        <v>8.1999999999999993</v>
      </c>
    </row>
    <row r="69" spans="1:5" x14ac:dyDescent="0.2">
      <c r="A69" s="404" t="s">
        <v>55</v>
      </c>
      <c r="B69" s="404" t="s">
        <v>176</v>
      </c>
      <c r="C69" s="414">
        <v>145628</v>
      </c>
      <c r="D69" s="413">
        <v>7.2</v>
      </c>
      <c r="E69" s="413">
        <v>7.8</v>
      </c>
    </row>
    <row r="70" spans="1:5" x14ac:dyDescent="0.2">
      <c r="A70" s="404" t="s">
        <v>55</v>
      </c>
      <c r="B70" s="404" t="s">
        <v>177</v>
      </c>
      <c r="C70" s="414">
        <v>147175</v>
      </c>
      <c r="D70" s="413">
        <v>7.6</v>
      </c>
      <c r="E70" s="413">
        <v>7.5</v>
      </c>
    </row>
    <row r="71" spans="1:5" x14ac:dyDescent="0.2">
      <c r="A71" s="404" t="s">
        <v>55</v>
      </c>
      <c r="B71" s="404" t="s">
        <v>178</v>
      </c>
      <c r="C71" s="414">
        <v>148775</v>
      </c>
      <c r="D71" s="413">
        <v>8.3000000000000007</v>
      </c>
      <c r="E71" s="413">
        <v>7.4</v>
      </c>
    </row>
    <row r="72" spans="1:5" x14ac:dyDescent="0.2">
      <c r="A72" s="404" t="s">
        <v>55</v>
      </c>
      <c r="B72" s="404" t="s">
        <v>179</v>
      </c>
      <c r="C72" s="414">
        <v>150585</v>
      </c>
      <c r="D72" s="413">
        <v>9.4</v>
      </c>
      <c r="E72" s="413">
        <v>7.4</v>
      </c>
    </row>
    <row r="73" spans="1:5" x14ac:dyDescent="0.2">
      <c r="A73" s="404" t="s">
        <v>55</v>
      </c>
      <c r="B73" s="404" t="s">
        <v>180</v>
      </c>
      <c r="C73" s="414">
        <v>152352</v>
      </c>
      <c r="D73" s="413">
        <v>10.199999999999999</v>
      </c>
      <c r="E73" s="413">
        <v>7.5</v>
      </c>
    </row>
    <row r="74" spans="1:5" x14ac:dyDescent="0.2">
      <c r="A74" s="404" t="s">
        <v>55</v>
      </c>
      <c r="B74" s="404" t="s">
        <v>181</v>
      </c>
      <c r="C74" s="414">
        <v>153698</v>
      </c>
      <c r="D74" s="413">
        <v>10.9</v>
      </c>
      <c r="E74" s="413">
        <v>7.7</v>
      </c>
    </row>
    <row r="75" spans="1:5" x14ac:dyDescent="0.2">
      <c r="A75" s="404" t="s">
        <v>55</v>
      </c>
      <c r="B75" s="404" t="s">
        <v>182</v>
      </c>
      <c r="C75" s="414">
        <v>154716</v>
      </c>
      <c r="D75" s="413">
        <v>11.5</v>
      </c>
      <c r="E75" s="413">
        <v>8.1</v>
      </c>
    </row>
    <row r="76" spans="1:5" x14ac:dyDescent="0.2">
      <c r="A76" s="404" t="s">
        <v>55</v>
      </c>
      <c r="B76" s="404" t="s">
        <v>183</v>
      </c>
      <c r="C76" s="414">
        <v>155564</v>
      </c>
      <c r="D76" s="413">
        <v>11.5</v>
      </c>
      <c r="E76" s="413">
        <v>8.5</v>
      </c>
    </row>
    <row r="77" spans="1:5" x14ac:dyDescent="0.2">
      <c r="A77" s="404" t="s">
        <v>55</v>
      </c>
      <c r="B77" s="404" t="s">
        <v>184</v>
      </c>
      <c r="C77" s="414">
        <v>156659</v>
      </c>
      <c r="D77" s="413">
        <v>11.6</v>
      </c>
      <c r="E77" s="413">
        <v>9</v>
      </c>
    </row>
    <row r="78" spans="1:5" x14ac:dyDescent="0.2">
      <c r="A78" s="404" t="s">
        <v>87</v>
      </c>
      <c r="B78" s="404" t="s">
        <v>173</v>
      </c>
      <c r="C78" s="414">
        <v>157482</v>
      </c>
      <c r="D78" s="413">
        <v>10.3</v>
      </c>
      <c r="E78" s="413">
        <v>9.1999999999999993</v>
      </c>
    </row>
    <row r="79" spans="1:5" x14ac:dyDescent="0.2">
      <c r="A79" s="404" t="s">
        <v>55</v>
      </c>
      <c r="B79" s="404" t="s">
        <v>174</v>
      </c>
      <c r="C79" s="414">
        <v>159316</v>
      </c>
      <c r="D79" s="413">
        <v>11.5</v>
      </c>
      <c r="E79" s="413">
        <v>9.6</v>
      </c>
    </row>
    <row r="80" spans="1:5" x14ac:dyDescent="0.2">
      <c r="A80" s="404" t="s">
        <v>55</v>
      </c>
      <c r="B80" s="404" t="s">
        <v>175</v>
      </c>
      <c r="C80" s="414">
        <v>161115</v>
      </c>
      <c r="D80" s="413">
        <v>12.4</v>
      </c>
      <c r="E80" s="413">
        <v>10.199999999999999</v>
      </c>
    </row>
    <row r="81" spans="1:5" x14ac:dyDescent="0.2">
      <c r="A81" s="404" t="s">
        <v>55</v>
      </c>
      <c r="B81" s="404" t="s">
        <v>176</v>
      </c>
      <c r="C81" s="414">
        <v>162289</v>
      </c>
      <c r="D81" s="413">
        <v>11.4</v>
      </c>
      <c r="E81" s="413">
        <v>10.6</v>
      </c>
    </row>
    <row r="82" spans="1:5" x14ac:dyDescent="0.2">
      <c r="A82" s="404" t="s">
        <v>55</v>
      </c>
      <c r="B82" s="404" t="s">
        <v>177</v>
      </c>
      <c r="C82" s="414">
        <v>163684</v>
      </c>
      <c r="D82" s="413">
        <v>11.2</v>
      </c>
      <c r="E82" s="413">
        <v>10.9</v>
      </c>
    </row>
    <row r="83" spans="1:5" x14ac:dyDescent="0.2">
      <c r="A83" s="404" t="s">
        <v>55</v>
      </c>
      <c r="B83" s="404" t="s">
        <v>178</v>
      </c>
      <c r="C83" s="414">
        <v>164835</v>
      </c>
      <c r="D83" s="413">
        <v>10.8</v>
      </c>
      <c r="E83" s="413">
        <v>11.1</v>
      </c>
    </row>
    <row r="84" spans="1:5" x14ac:dyDescent="0.2">
      <c r="A84" s="404" t="s">
        <v>55</v>
      </c>
      <c r="B84" s="404" t="s">
        <v>179</v>
      </c>
      <c r="C84" s="414">
        <v>166748</v>
      </c>
      <c r="D84" s="413">
        <v>10.7</v>
      </c>
      <c r="E84" s="413">
        <v>11.2</v>
      </c>
    </row>
    <row r="85" spans="1:5" x14ac:dyDescent="0.2">
      <c r="A85" s="404" t="s">
        <v>55</v>
      </c>
      <c r="B85" s="404" t="s">
        <v>180</v>
      </c>
      <c r="C85" s="414">
        <v>168202</v>
      </c>
      <c r="D85" s="413">
        <v>10.4</v>
      </c>
      <c r="E85" s="413">
        <v>11.2</v>
      </c>
    </row>
    <row r="86" spans="1:5" x14ac:dyDescent="0.2">
      <c r="A86" s="404" t="s">
        <v>55</v>
      </c>
      <c r="B86" s="404" t="s">
        <v>181</v>
      </c>
      <c r="C86" s="414">
        <v>170009</v>
      </c>
      <c r="D86" s="413">
        <v>10.6</v>
      </c>
      <c r="E86" s="413">
        <v>11.2</v>
      </c>
    </row>
    <row r="87" spans="1:5" x14ac:dyDescent="0.2">
      <c r="A87" s="404" t="s">
        <v>55</v>
      </c>
      <c r="B87" s="404" t="s">
        <v>182</v>
      </c>
      <c r="C87" s="414">
        <v>171834</v>
      </c>
      <c r="D87" s="413">
        <v>11.1</v>
      </c>
      <c r="E87" s="413">
        <v>11.1</v>
      </c>
    </row>
    <row r="88" spans="1:5" x14ac:dyDescent="0.2">
      <c r="A88" s="404" t="s">
        <v>55</v>
      </c>
      <c r="B88" s="404" t="s">
        <v>183</v>
      </c>
      <c r="C88" s="414">
        <v>173166</v>
      </c>
      <c r="D88" s="413">
        <v>11.3</v>
      </c>
      <c r="E88" s="413">
        <v>11.1</v>
      </c>
    </row>
    <row r="89" spans="1:5" x14ac:dyDescent="0.2">
      <c r="A89" s="404" t="s">
        <v>55</v>
      </c>
      <c r="B89" s="404" t="s">
        <v>184</v>
      </c>
      <c r="C89" s="414">
        <v>173508</v>
      </c>
      <c r="D89" s="413">
        <v>10.8</v>
      </c>
      <c r="E89" s="413">
        <v>11</v>
      </c>
    </row>
    <row r="90" spans="1:5" x14ac:dyDescent="0.2">
      <c r="A90" s="404" t="s">
        <v>88</v>
      </c>
      <c r="B90" s="404" t="s">
        <v>173</v>
      </c>
      <c r="C90" s="414">
        <v>172619</v>
      </c>
      <c r="D90" s="413">
        <v>9.6</v>
      </c>
      <c r="E90" s="413">
        <v>11</v>
      </c>
    </row>
    <row r="91" spans="1:5" x14ac:dyDescent="0.2">
      <c r="A91" s="404" t="s">
        <v>55</v>
      </c>
      <c r="B91" s="404" t="s">
        <v>174</v>
      </c>
      <c r="C91" s="414">
        <v>171348</v>
      </c>
      <c r="D91" s="413">
        <v>7.6</v>
      </c>
      <c r="E91" s="413">
        <v>10.7</v>
      </c>
    </row>
    <row r="92" spans="1:5" x14ac:dyDescent="0.2">
      <c r="A92" s="404" t="s">
        <v>55</v>
      </c>
      <c r="B92" s="404" t="s">
        <v>175</v>
      </c>
      <c r="C92" s="414">
        <v>170146</v>
      </c>
      <c r="D92" s="413">
        <v>5.6</v>
      </c>
      <c r="E92" s="413">
        <v>10.1</v>
      </c>
    </row>
    <row r="93" spans="1:5" x14ac:dyDescent="0.2">
      <c r="A93" s="404" t="s">
        <v>55</v>
      </c>
      <c r="B93" s="404" t="s">
        <v>176</v>
      </c>
      <c r="C93" s="414">
        <v>166828</v>
      </c>
      <c r="D93" s="413">
        <v>2.8</v>
      </c>
      <c r="E93" s="413">
        <v>9.4</v>
      </c>
    </row>
    <row r="94" spans="1:5" x14ac:dyDescent="0.2">
      <c r="A94" s="404" t="s">
        <v>55</v>
      </c>
      <c r="B94" s="404" t="s">
        <v>177</v>
      </c>
      <c r="C94" s="414">
        <v>161512</v>
      </c>
      <c r="D94" s="413">
        <v>-1.3</v>
      </c>
      <c r="E94" s="413">
        <v>8.3000000000000007</v>
      </c>
    </row>
    <row r="95" spans="1:5" x14ac:dyDescent="0.2">
      <c r="A95" s="404" t="s">
        <v>55</v>
      </c>
      <c r="B95" s="404" t="s">
        <v>178</v>
      </c>
      <c r="C95" s="414">
        <v>159325</v>
      </c>
      <c r="D95" s="413">
        <v>-3.3</v>
      </c>
      <c r="E95" s="413">
        <v>7.1</v>
      </c>
    </row>
    <row r="96" spans="1:5" x14ac:dyDescent="0.2">
      <c r="A96" s="404" t="s">
        <v>55</v>
      </c>
      <c r="B96" s="404" t="s">
        <v>179</v>
      </c>
      <c r="C96" s="414">
        <v>159217</v>
      </c>
      <c r="D96" s="413">
        <v>-4.5</v>
      </c>
      <c r="E96" s="413">
        <v>5.9</v>
      </c>
    </row>
    <row r="97" spans="1:5" x14ac:dyDescent="0.2">
      <c r="A97" s="404" t="s">
        <v>55</v>
      </c>
      <c r="B97" s="404" t="s">
        <v>180</v>
      </c>
      <c r="C97" s="414">
        <v>158293</v>
      </c>
      <c r="D97" s="413">
        <v>-5.9</v>
      </c>
      <c r="E97" s="413">
        <v>4.5</v>
      </c>
    </row>
    <row r="98" spans="1:5" x14ac:dyDescent="0.2">
      <c r="A98" s="404" t="s">
        <v>55</v>
      </c>
      <c r="B98" s="404" t="s">
        <v>181</v>
      </c>
      <c r="C98" s="414">
        <v>158070</v>
      </c>
      <c r="D98" s="413">
        <v>-7</v>
      </c>
      <c r="E98" s="413">
        <v>3.1</v>
      </c>
    </row>
  </sheetData>
  <mergeCells count="1">
    <mergeCell ref="H1:I1"/>
  </mergeCells>
  <hyperlinks>
    <hyperlink ref="H1:I1" location="Index!A1" display="Regresar al Índice" xr:uid="{FCFC3013-E35D-4CAC-A9D5-1989E6DDA853}"/>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1C930-C407-4C3B-B083-EFEA1DE1D0E6}">
  <sheetPr codeName="Hoja25"/>
  <dimension ref="A1:DG47"/>
  <sheetViews>
    <sheetView zoomScale="80" zoomScaleNormal="80" workbookViewId="0">
      <selection activeCell="I7" sqref="I7"/>
    </sheetView>
  </sheetViews>
  <sheetFormatPr baseColWidth="10" defaultColWidth="11.42578125" defaultRowHeight="14.25" x14ac:dyDescent="0.2"/>
  <cols>
    <col min="1" max="1" width="107.5703125" style="461" customWidth="1"/>
    <col min="2" max="4" width="10" style="461" customWidth="1"/>
    <col min="5" max="5" width="12.5703125" style="461" customWidth="1"/>
    <col min="6" max="6" width="12.28515625" style="461" customWidth="1"/>
    <col min="7" max="7" width="12" style="225" bestFit="1" customWidth="1"/>
    <col min="8" max="9" width="12.7109375" style="225" bestFit="1" customWidth="1"/>
    <col min="10" max="10" width="11.42578125" style="461"/>
    <col min="11" max="11" width="12.7109375" style="461" bestFit="1" customWidth="1"/>
    <col min="12" max="16384" width="11.42578125" style="461"/>
  </cols>
  <sheetData>
    <row r="1" spans="1:111" ht="15" x14ac:dyDescent="0.25">
      <c r="A1" s="179" t="s">
        <v>1521</v>
      </c>
      <c r="F1" s="179"/>
      <c r="G1" s="179"/>
      <c r="H1" s="402" t="s">
        <v>39</v>
      </c>
      <c r="I1" s="402"/>
      <c r="J1" s="179"/>
      <c r="K1" s="179"/>
      <c r="L1" s="179"/>
      <c r="M1" s="179"/>
      <c r="N1" s="179"/>
    </row>
    <row r="2" spans="1:111" ht="15" x14ac:dyDescent="0.25">
      <c r="A2" s="570" t="s">
        <v>1588</v>
      </c>
      <c r="E2" s="179"/>
      <c r="F2" s="179"/>
      <c r="G2" s="179"/>
      <c r="H2" s="179"/>
      <c r="I2" s="179"/>
      <c r="J2" s="179"/>
      <c r="K2" s="179"/>
      <c r="L2" s="179"/>
      <c r="M2" s="179"/>
      <c r="N2" s="179"/>
    </row>
    <row r="3" spans="1:111" x14ac:dyDescent="0.2">
      <c r="E3" s="179"/>
      <c r="F3" s="179"/>
      <c r="G3" s="179"/>
      <c r="H3" s="179"/>
      <c r="I3" s="179"/>
      <c r="J3" s="179"/>
      <c r="K3" s="179"/>
      <c r="L3" s="179"/>
      <c r="M3" s="179"/>
      <c r="N3" s="179"/>
    </row>
    <row r="4" spans="1:111" x14ac:dyDescent="0.2">
      <c r="E4" s="179"/>
      <c r="F4" s="179"/>
      <c r="G4" s="179"/>
      <c r="H4" s="179"/>
      <c r="I4" s="179"/>
      <c r="J4" s="179"/>
      <c r="K4" s="179"/>
      <c r="L4" s="179"/>
      <c r="M4" s="179"/>
      <c r="N4" s="179"/>
    </row>
    <row r="5" spans="1:111" x14ac:dyDescent="0.2">
      <c r="E5" s="179"/>
      <c r="F5" s="179"/>
      <c r="G5" s="179"/>
      <c r="H5" s="179"/>
      <c r="I5" s="179"/>
      <c r="J5" s="179"/>
      <c r="K5" s="179"/>
      <c r="L5" s="179"/>
      <c r="M5" s="179"/>
      <c r="N5" s="179"/>
    </row>
    <row r="6" spans="1:111" s="571" customFormat="1" x14ac:dyDescent="0.2">
      <c r="A6" s="225" t="s">
        <v>1146</v>
      </c>
      <c r="B6" s="225"/>
      <c r="C6" s="225"/>
      <c r="D6" s="225"/>
      <c r="E6" s="225"/>
      <c r="F6" s="179"/>
      <c r="G6" s="179"/>
      <c r="H6" s="179"/>
      <c r="I6" s="179"/>
      <c r="J6" s="179"/>
      <c r="K6" s="179"/>
      <c r="L6" s="179"/>
      <c r="M6" s="179"/>
      <c r="N6" s="179"/>
    </row>
    <row r="7" spans="1:111" s="571" customFormat="1" x14ac:dyDescent="0.2">
      <c r="A7" s="225"/>
      <c r="B7" s="225"/>
      <c r="C7" s="225"/>
      <c r="D7" s="225"/>
      <c r="E7" s="225"/>
      <c r="F7" s="179"/>
      <c r="G7" s="179"/>
      <c r="H7" s="179"/>
      <c r="I7" s="179"/>
      <c r="J7" s="179"/>
      <c r="K7" s="179"/>
      <c r="L7" s="179"/>
      <c r="M7" s="179"/>
      <c r="N7" s="179"/>
      <c r="O7" s="570"/>
    </row>
    <row r="8" spans="1:111" s="571" customFormat="1" x14ac:dyDescent="0.2">
      <c r="A8" s="225" t="s">
        <v>1147</v>
      </c>
      <c r="B8" s="225"/>
      <c r="C8" s="225"/>
      <c r="D8" s="225"/>
      <c r="E8" s="225"/>
      <c r="F8" s="179"/>
      <c r="G8" s="179"/>
      <c r="H8" s="179"/>
      <c r="I8" s="179"/>
      <c r="J8" s="179"/>
      <c r="K8" s="179"/>
      <c r="L8" s="179"/>
      <c r="M8" s="179"/>
      <c r="N8" s="179"/>
      <c r="O8" s="225"/>
      <c r="P8" s="225"/>
      <c r="Q8" s="225"/>
    </row>
    <row r="9" spans="1:111" s="571" customFormat="1" ht="15" customHeight="1" thickBot="1" x14ac:dyDescent="0.25">
      <c r="A9" s="225"/>
      <c r="B9" s="225"/>
      <c r="C9" s="225"/>
      <c r="D9" s="225"/>
      <c r="E9" s="225"/>
      <c r="F9" s="179"/>
      <c r="G9" s="179"/>
      <c r="H9" s="179"/>
      <c r="I9" s="179"/>
      <c r="J9" s="179"/>
      <c r="K9" s="179"/>
      <c r="L9" s="179"/>
      <c r="M9" s="179"/>
      <c r="N9" s="179"/>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row>
    <row r="10" spans="1:111" ht="15" customHeight="1" x14ac:dyDescent="0.2">
      <c r="A10" s="203" t="s">
        <v>1148</v>
      </c>
      <c r="B10" s="203" t="s">
        <v>1144</v>
      </c>
      <c r="C10" s="204" t="s">
        <v>1145</v>
      </c>
      <c r="D10" s="203" t="s">
        <v>1149</v>
      </c>
      <c r="E10" s="204" t="s">
        <v>1150</v>
      </c>
      <c r="F10" s="179"/>
      <c r="G10" s="179"/>
      <c r="H10" s="179"/>
      <c r="I10" s="179"/>
      <c r="J10" s="179"/>
      <c r="K10" s="179"/>
      <c r="L10" s="179"/>
      <c r="M10" s="179"/>
      <c r="N10" s="179"/>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row>
    <row r="11" spans="1:111" ht="15" thickBot="1" x14ac:dyDescent="0.25">
      <c r="A11" s="205"/>
      <c r="B11" s="205"/>
      <c r="C11" s="206"/>
      <c r="D11" s="205"/>
      <c r="E11" s="207"/>
      <c r="F11" s="179"/>
      <c r="G11" s="179"/>
      <c r="H11" s="179"/>
      <c r="I11" s="179"/>
      <c r="J11" s="179"/>
      <c r="K11" s="179"/>
      <c r="L11" s="179"/>
      <c r="M11" s="179"/>
      <c r="N11" s="179"/>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row>
    <row r="12" spans="1:111" x14ac:dyDescent="0.2">
      <c r="A12" s="208" t="s">
        <v>1151</v>
      </c>
      <c r="B12" s="209">
        <v>37.47002432</v>
      </c>
      <c r="C12" s="210">
        <v>41.604083190000004</v>
      </c>
      <c r="D12" s="211">
        <f t="shared" ref="D12:D28" si="0">IFERROR(IF(AND(B12&gt;0, C12&gt;0),C12/B12-1,""),"")</f>
        <v>0.11032976212383749</v>
      </c>
      <c r="E12" s="212">
        <f t="shared" ref="E12:E28" si="1">IF(AND(B12&gt;0,C12&gt;0),IFERROR(C12-B12,""),IFERROR(C12+B12,""))</f>
        <v>4.134058870000004</v>
      </c>
      <c r="F12" s="179"/>
      <c r="G12" s="179"/>
      <c r="H12" s="179"/>
      <c r="I12" s="179"/>
      <c r="J12" s="179"/>
      <c r="K12" s="179"/>
      <c r="L12" s="179"/>
      <c r="M12" s="179"/>
      <c r="N12" s="179"/>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row>
    <row r="13" spans="1:111" x14ac:dyDescent="0.2">
      <c r="A13" s="213" t="s">
        <v>1152</v>
      </c>
      <c r="B13" s="209" t="s">
        <v>1153</v>
      </c>
      <c r="C13" s="214">
        <v>49.600495799999997</v>
      </c>
      <c r="D13" s="211" t="str">
        <f t="shared" si="0"/>
        <v/>
      </c>
      <c r="E13" s="212" t="str">
        <f t="shared" si="1"/>
        <v/>
      </c>
      <c r="F13" s="179"/>
      <c r="G13" s="179"/>
      <c r="H13" s="179"/>
      <c r="I13" s="179"/>
      <c r="J13" s="179"/>
      <c r="K13" s="179"/>
      <c r="L13" s="179"/>
      <c r="M13" s="179"/>
      <c r="N13" s="179"/>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row>
    <row r="14" spans="1:111" x14ac:dyDescent="0.2">
      <c r="A14" s="215" t="s">
        <v>1154</v>
      </c>
      <c r="B14" s="209">
        <v>112.54297871999999</v>
      </c>
      <c r="C14" s="216">
        <v>-28.685014159999998</v>
      </c>
      <c r="D14" s="211" t="str">
        <f t="shared" si="0"/>
        <v/>
      </c>
      <c r="E14" s="212">
        <f>IF(AND(B14&gt;0,C14&gt;0),IFERROR(C14-B14,""),IFERROR(C14+B14,""))</f>
        <v>83.857964559999999</v>
      </c>
      <c r="F14" s="179"/>
      <c r="G14" s="179"/>
      <c r="H14" s="179"/>
      <c r="I14" s="179"/>
      <c r="J14" s="179"/>
      <c r="K14" s="179"/>
      <c r="L14" s="179"/>
      <c r="M14" s="179"/>
      <c r="N14" s="179"/>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row>
    <row r="15" spans="1:111" x14ac:dyDescent="0.2">
      <c r="A15" s="215" t="s">
        <v>1155</v>
      </c>
      <c r="B15" s="209">
        <v>8.6709943600000017</v>
      </c>
      <c r="C15" s="216">
        <v>12.774821309999998</v>
      </c>
      <c r="D15" s="211">
        <f t="shared" si="0"/>
        <v>0.47328216114766297</v>
      </c>
      <c r="E15" s="212">
        <f t="shared" si="1"/>
        <v>4.1038269499999966</v>
      </c>
      <c r="F15" s="179"/>
      <c r="G15" s="179"/>
      <c r="H15" s="179"/>
      <c r="I15" s="179"/>
      <c r="J15" s="179"/>
      <c r="K15" s="179"/>
      <c r="L15" s="179"/>
      <c r="M15" s="179"/>
      <c r="N15" s="179"/>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row>
    <row r="16" spans="1:111" x14ac:dyDescent="0.2">
      <c r="A16" s="215" t="s">
        <v>1156</v>
      </c>
      <c r="B16" s="217">
        <v>634.53036356000007</v>
      </c>
      <c r="C16" s="216">
        <v>858.88753695000014</v>
      </c>
      <c r="D16" s="211">
        <f t="shared" si="0"/>
        <v>0.35357988565157972</v>
      </c>
      <c r="E16" s="212">
        <f t="shared" si="1"/>
        <v>224.35717339000007</v>
      </c>
      <c r="F16" s="179"/>
      <c r="G16" s="179"/>
      <c r="H16" s="179"/>
      <c r="I16" s="179"/>
      <c r="J16" s="179"/>
      <c r="K16" s="179"/>
      <c r="L16" s="179"/>
      <c r="M16" s="179"/>
      <c r="N16" s="179"/>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row>
    <row r="17" spans="1:111" x14ac:dyDescent="0.2">
      <c r="A17" s="213" t="s">
        <v>1157</v>
      </c>
      <c r="B17" s="209">
        <v>117.04328921999993</v>
      </c>
      <c r="C17" s="214">
        <v>282.41180953000003</v>
      </c>
      <c r="D17" s="211">
        <f t="shared" si="0"/>
        <v>1.4128833990572995</v>
      </c>
      <c r="E17" s="212">
        <f t="shared" si="1"/>
        <v>165.36852031000009</v>
      </c>
      <c r="F17" s="179"/>
      <c r="G17" s="179"/>
      <c r="H17" s="179"/>
      <c r="I17" s="179"/>
      <c r="J17" s="179"/>
      <c r="K17" s="179"/>
      <c r="L17" s="179"/>
      <c r="M17" s="179"/>
      <c r="N17" s="179"/>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row>
    <row r="18" spans="1:111" x14ac:dyDescent="0.2">
      <c r="A18" s="215" t="s">
        <v>1158</v>
      </c>
      <c r="B18" s="209">
        <v>33.009833219999997</v>
      </c>
      <c r="C18" s="216">
        <v>221.88904581000003</v>
      </c>
      <c r="D18" s="211">
        <f t="shared" si="0"/>
        <v>5.7219075095345193</v>
      </c>
      <c r="E18" s="212">
        <f t="shared" si="1"/>
        <v>188.87921259000004</v>
      </c>
      <c r="F18" s="179"/>
      <c r="G18" s="179"/>
      <c r="H18" s="179"/>
      <c r="I18" s="179"/>
      <c r="J18" s="179"/>
      <c r="K18" s="179"/>
      <c r="L18" s="179"/>
      <c r="M18" s="179"/>
      <c r="N18" s="179"/>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row>
    <row r="19" spans="1:111" x14ac:dyDescent="0.2">
      <c r="A19" s="215" t="s">
        <v>1159</v>
      </c>
      <c r="B19" s="209">
        <v>51.709359439999993</v>
      </c>
      <c r="C19" s="216">
        <v>34.412222189999994</v>
      </c>
      <c r="D19" s="211">
        <f t="shared" si="0"/>
        <v>-0.33450689463810546</v>
      </c>
      <c r="E19" s="212">
        <f t="shared" si="1"/>
        <v>-17.297137249999999</v>
      </c>
      <c r="F19" s="179"/>
      <c r="G19" s="179"/>
      <c r="H19" s="179"/>
      <c r="I19" s="179"/>
      <c r="J19" s="179"/>
      <c r="K19" s="179"/>
      <c r="L19" s="179"/>
      <c r="M19" s="179"/>
      <c r="N19" s="179"/>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row>
    <row r="20" spans="1:111" x14ac:dyDescent="0.2">
      <c r="A20" s="215" t="s">
        <v>1160</v>
      </c>
      <c r="B20" s="209">
        <v>197.19324934048691</v>
      </c>
      <c r="C20" s="216">
        <v>318.35933935000003</v>
      </c>
      <c r="D20" s="211">
        <f t="shared" si="0"/>
        <v>0.61445353943278103</v>
      </c>
      <c r="E20" s="212">
        <f t="shared" si="1"/>
        <v>121.16609000951311</v>
      </c>
      <c r="F20" s="179"/>
      <c r="G20" s="179"/>
      <c r="H20" s="179"/>
      <c r="I20" s="179"/>
      <c r="J20" s="179"/>
      <c r="K20" s="179"/>
      <c r="L20" s="179"/>
      <c r="M20" s="179"/>
      <c r="N20" s="179"/>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row>
    <row r="21" spans="1:111" x14ac:dyDescent="0.2">
      <c r="A21" s="215" t="s">
        <v>1161</v>
      </c>
      <c r="B21" s="209">
        <v>19.895182319999996</v>
      </c>
      <c r="C21" s="216">
        <v>-46.488951519999993</v>
      </c>
      <c r="D21" s="211" t="str">
        <f t="shared" si="0"/>
        <v/>
      </c>
      <c r="E21" s="212">
        <f t="shared" si="1"/>
        <v>-26.593769199999997</v>
      </c>
      <c r="F21" s="179"/>
      <c r="G21" s="179"/>
      <c r="H21" s="179"/>
      <c r="I21" s="179"/>
      <c r="J21" s="179"/>
      <c r="K21" s="179"/>
      <c r="L21" s="179"/>
      <c r="M21" s="179"/>
      <c r="N21" s="179"/>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row>
    <row r="22" spans="1:111" x14ac:dyDescent="0.2">
      <c r="A22" s="213" t="s">
        <v>1162</v>
      </c>
      <c r="B22" s="217">
        <v>7.6984241499999992</v>
      </c>
      <c r="C22" s="214">
        <v>2.2548105299999976</v>
      </c>
      <c r="D22" s="211">
        <f t="shared" si="0"/>
        <v>-0.7071075214789253</v>
      </c>
      <c r="E22" s="212">
        <f t="shared" si="1"/>
        <v>-5.4436136200000016</v>
      </c>
      <c r="F22" s="179"/>
      <c r="G22" s="179"/>
      <c r="H22" s="179"/>
      <c r="I22" s="179"/>
      <c r="J22" s="179"/>
      <c r="K22" s="179"/>
      <c r="L22" s="179"/>
      <c r="M22" s="179"/>
      <c r="N22" s="179"/>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row>
    <row r="23" spans="1:111" x14ac:dyDescent="0.2">
      <c r="A23" s="215" t="s">
        <v>1163</v>
      </c>
      <c r="B23" s="209">
        <v>3.5218936099999993</v>
      </c>
      <c r="C23" s="216">
        <v>3.3362093400000004</v>
      </c>
      <c r="D23" s="211">
        <f t="shared" si="0"/>
        <v>-5.2722850421367262E-2</v>
      </c>
      <c r="E23" s="212">
        <f t="shared" si="1"/>
        <v>-0.18568426999999899</v>
      </c>
      <c r="F23" s="179"/>
      <c r="G23" s="179"/>
      <c r="H23" s="179"/>
      <c r="I23" s="179"/>
      <c r="J23" s="179"/>
      <c r="K23" s="179"/>
      <c r="L23" s="179"/>
      <c r="M23" s="179"/>
      <c r="N23" s="179"/>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row>
    <row r="24" spans="1:111" x14ac:dyDescent="0.2">
      <c r="A24" s="215" t="s">
        <v>1164</v>
      </c>
      <c r="B24" s="209">
        <v>0</v>
      </c>
      <c r="C24" s="216">
        <v>0</v>
      </c>
      <c r="D24" s="211" t="str">
        <f t="shared" si="0"/>
        <v/>
      </c>
      <c r="E24" s="212">
        <f t="shared" si="1"/>
        <v>0</v>
      </c>
      <c r="F24" s="179"/>
      <c r="G24" s="179"/>
      <c r="H24" s="179"/>
      <c r="I24" s="179"/>
      <c r="J24" s="179"/>
      <c r="K24" s="179"/>
      <c r="L24" s="179"/>
      <c r="M24" s="179"/>
      <c r="N24" s="179"/>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row>
    <row r="25" spans="1:111" x14ac:dyDescent="0.2">
      <c r="A25" s="215" t="s">
        <v>1165</v>
      </c>
      <c r="B25" s="209">
        <v>-2.38308578</v>
      </c>
      <c r="C25" s="216">
        <v>0</v>
      </c>
      <c r="D25" s="211" t="str">
        <f t="shared" si="0"/>
        <v/>
      </c>
      <c r="E25" s="212">
        <f t="shared" si="1"/>
        <v>-2.38308578</v>
      </c>
      <c r="F25" s="179"/>
      <c r="G25" s="179"/>
      <c r="H25" s="179"/>
      <c r="I25" s="179"/>
      <c r="J25" s="179"/>
      <c r="K25" s="179"/>
      <c r="L25" s="179"/>
      <c r="M25" s="179"/>
      <c r="N25" s="179"/>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row>
    <row r="26" spans="1:111" x14ac:dyDescent="0.2">
      <c r="A26" s="215" t="s">
        <v>1166</v>
      </c>
      <c r="B26" s="209">
        <v>0</v>
      </c>
      <c r="C26" s="216">
        <v>0</v>
      </c>
      <c r="D26" s="211" t="str">
        <f t="shared" si="0"/>
        <v/>
      </c>
      <c r="E26" s="212">
        <f t="shared" si="1"/>
        <v>0</v>
      </c>
      <c r="F26" s="179"/>
      <c r="G26" s="179"/>
      <c r="H26" s="179"/>
      <c r="I26" s="179"/>
      <c r="J26" s="179"/>
      <c r="K26" s="179"/>
      <c r="L26" s="179"/>
      <c r="M26" s="179"/>
      <c r="N26" s="179"/>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row>
    <row r="27" spans="1:111" x14ac:dyDescent="0.2">
      <c r="A27" s="213" t="s">
        <v>1167</v>
      </c>
      <c r="B27" s="209">
        <v>62.727289859999999</v>
      </c>
      <c r="C27" s="214">
        <v>87.554358699999952</v>
      </c>
      <c r="D27" s="211">
        <f t="shared" si="0"/>
        <v>0.39579374296914582</v>
      </c>
      <c r="E27" s="212">
        <f>IF(AND(B27&gt;0,C27&gt;0),IFERROR(C27-B27,""),IFERROR(C27+B27,""))</f>
        <v>24.827068839999953</v>
      </c>
      <c r="F27" s="179"/>
      <c r="G27" s="179"/>
      <c r="H27" s="179"/>
      <c r="I27" s="179"/>
      <c r="J27" s="179"/>
      <c r="K27" s="179"/>
      <c r="L27" s="179"/>
      <c r="M27" s="179"/>
      <c r="N27" s="179"/>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row>
    <row r="28" spans="1:111" ht="15" thickBot="1" x14ac:dyDescent="0.25">
      <c r="A28" s="215" t="s">
        <v>1168</v>
      </c>
      <c r="B28" s="209">
        <v>24.230764789999995</v>
      </c>
      <c r="C28" s="218" t="s">
        <v>1153</v>
      </c>
      <c r="D28" s="211" t="str">
        <f t="shared" si="0"/>
        <v/>
      </c>
      <c r="E28" s="212" t="str">
        <f t="shared" si="1"/>
        <v/>
      </c>
      <c r="F28" s="179"/>
      <c r="G28" s="179"/>
      <c r="H28" s="179"/>
      <c r="I28" s="179"/>
      <c r="J28" s="179"/>
      <c r="K28" s="179"/>
      <c r="L28" s="179"/>
      <c r="M28" s="179"/>
      <c r="N28" s="179"/>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row>
    <row r="29" spans="1:111" ht="15.75" thickBot="1" x14ac:dyDescent="0.25">
      <c r="A29" s="219" t="s">
        <v>360</v>
      </c>
      <c r="B29" s="220">
        <v>1292.048745980487</v>
      </c>
      <c r="C29" s="221">
        <v>1842.9403893799995</v>
      </c>
      <c r="D29" s="222">
        <f>IFERROR(IF(AND(B29&gt;0, C29&gt;0),C29/B29-1,""),"")</f>
        <v>0.42637063432267164</v>
      </c>
      <c r="E29" s="223">
        <f>IF(AND(B29&gt;0,C29&gt;0),IFERROR(C29-B29,""),IFERROR(C29+B29,""))</f>
        <v>550.89164339951253</v>
      </c>
      <c r="F29" s="572"/>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row>
    <row r="30" spans="1:111" ht="60" customHeight="1" x14ac:dyDescent="0.2">
      <c r="A30" s="573" t="s">
        <v>1589</v>
      </c>
      <c r="B30" s="573"/>
      <c r="C30" s="573"/>
      <c r="D30" s="573"/>
      <c r="E30" s="573"/>
      <c r="F30" s="573"/>
      <c r="J30" s="570"/>
      <c r="K30" s="225"/>
      <c r="L30" s="225"/>
      <c r="M30" s="225"/>
      <c r="N30" s="225"/>
      <c r="O30" s="225"/>
      <c r="P30" s="225"/>
    </row>
    <row r="31" spans="1:111" x14ac:dyDescent="0.2">
      <c r="A31" s="570"/>
      <c r="B31" s="570"/>
      <c r="C31" s="570"/>
      <c r="D31" s="570"/>
      <c r="E31" s="570"/>
      <c r="F31" s="570"/>
      <c r="J31" s="570"/>
      <c r="K31" s="225"/>
      <c r="L31" s="225"/>
      <c r="M31" s="225"/>
      <c r="N31" s="225"/>
      <c r="O31" s="225"/>
      <c r="P31" s="225"/>
    </row>
    <row r="32" spans="1:111" x14ac:dyDescent="0.2">
      <c r="B32" s="570"/>
      <c r="C32" s="570"/>
      <c r="D32" s="570"/>
      <c r="E32" s="570"/>
      <c r="F32" s="570"/>
      <c r="J32" s="570"/>
      <c r="K32" s="225"/>
      <c r="L32" s="225"/>
      <c r="M32" s="225"/>
      <c r="N32" s="225"/>
      <c r="O32" s="225"/>
      <c r="P32" s="225"/>
    </row>
    <row r="33" spans="1:16" x14ac:dyDescent="0.2">
      <c r="A33" s="570"/>
      <c r="B33" s="570"/>
      <c r="C33" s="570"/>
      <c r="D33" s="574"/>
      <c r="E33" s="570"/>
      <c r="F33" s="570"/>
      <c r="J33" s="570"/>
      <c r="K33" s="225"/>
      <c r="L33" s="225"/>
      <c r="M33" s="225"/>
      <c r="N33" s="225"/>
      <c r="O33" s="225"/>
      <c r="P33" s="225"/>
    </row>
    <row r="34" spans="1:16" x14ac:dyDescent="0.2">
      <c r="K34" s="225"/>
      <c r="L34" s="225"/>
      <c r="M34" s="225"/>
      <c r="N34" s="225"/>
      <c r="O34" s="225"/>
      <c r="P34" s="225"/>
    </row>
    <row r="35" spans="1:16" x14ac:dyDescent="0.2">
      <c r="K35" s="225"/>
      <c r="L35" s="225"/>
      <c r="M35" s="225"/>
      <c r="N35" s="225"/>
      <c r="O35" s="225"/>
      <c r="P35" s="225"/>
    </row>
    <row r="36" spans="1:16" x14ac:dyDescent="0.2">
      <c r="K36" s="225"/>
      <c r="L36" s="225"/>
      <c r="M36" s="225"/>
      <c r="N36" s="225"/>
      <c r="O36" s="225"/>
      <c r="P36" s="225"/>
    </row>
    <row r="37" spans="1:16" x14ac:dyDescent="0.2">
      <c r="K37" s="225"/>
      <c r="L37" s="225"/>
      <c r="M37" s="225"/>
      <c r="N37" s="225"/>
      <c r="O37" s="225"/>
      <c r="P37" s="225"/>
    </row>
    <row r="38" spans="1:16" x14ac:dyDescent="0.2">
      <c r="K38" s="225"/>
      <c r="L38" s="225"/>
      <c r="M38" s="225"/>
      <c r="N38" s="225"/>
      <c r="O38" s="225"/>
      <c r="P38" s="225"/>
    </row>
    <row r="39" spans="1:16" x14ac:dyDescent="0.2">
      <c r="K39" s="225"/>
      <c r="L39" s="225"/>
      <c r="M39" s="225"/>
      <c r="N39" s="225"/>
      <c r="O39" s="225"/>
      <c r="P39" s="225"/>
    </row>
    <row r="40" spans="1:16" x14ac:dyDescent="0.2">
      <c r="K40" s="225"/>
      <c r="L40" s="225"/>
      <c r="M40" s="225"/>
      <c r="N40" s="225"/>
      <c r="O40" s="225"/>
      <c r="P40" s="225"/>
    </row>
    <row r="41" spans="1:16" x14ac:dyDescent="0.2">
      <c r="K41" s="225"/>
      <c r="L41" s="225"/>
      <c r="M41" s="225"/>
      <c r="N41" s="225"/>
      <c r="O41" s="225"/>
      <c r="P41" s="225"/>
    </row>
    <row r="42" spans="1:16" x14ac:dyDescent="0.2">
      <c r="K42" s="225"/>
      <c r="L42" s="225"/>
      <c r="M42" s="225"/>
      <c r="N42" s="225"/>
      <c r="O42" s="225"/>
      <c r="P42" s="225"/>
    </row>
    <row r="43" spans="1:16" x14ac:dyDescent="0.2">
      <c r="K43" s="225"/>
      <c r="L43" s="225"/>
      <c r="M43" s="225"/>
      <c r="N43" s="225"/>
      <c r="O43" s="225"/>
      <c r="P43" s="225"/>
    </row>
    <row r="44" spans="1:16" x14ac:dyDescent="0.2">
      <c r="K44" s="225"/>
      <c r="L44" s="225"/>
      <c r="M44" s="225"/>
      <c r="N44" s="225"/>
      <c r="O44" s="225"/>
      <c r="P44" s="225"/>
    </row>
    <row r="45" spans="1:16" x14ac:dyDescent="0.2">
      <c r="K45" s="225"/>
      <c r="L45" s="225"/>
      <c r="M45" s="225"/>
      <c r="N45" s="225"/>
      <c r="O45" s="225"/>
      <c r="P45" s="225"/>
    </row>
    <row r="46" spans="1:16" x14ac:dyDescent="0.2">
      <c r="K46" s="225"/>
      <c r="L46" s="225"/>
      <c r="M46" s="225"/>
      <c r="N46" s="225"/>
      <c r="O46" s="225"/>
      <c r="P46" s="225"/>
    </row>
    <row r="47" spans="1:16" x14ac:dyDescent="0.2">
      <c r="K47" s="225"/>
      <c r="L47" s="225"/>
      <c r="M47" s="225"/>
      <c r="N47" s="225"/>
      <c r="O47" s="225"/>
      <c r="P47" s="225"/>
    </row>
  </sheetData>
  <autoFilter ref="A10:E11" xr:uid="{00000000-0009-0000-0000-00000E000000}"/>
  <mergeCells count="7">
    <mergeCell ref="H1:I1"/>
    <mergeCell ref="A10:A11"/>
    <mergeCell ref="B10:B11"/>
    <mergeCell ref="C10:C11"/>
    <mergeCell ref="D10:D11"/>
    <mergeCell ref="E10:E11"/>
    <mergeCell ref="A30:F30"/>
  </mergeCells>
  <hyperlinks>
    <hyperlink ref="H1:I1" location="Index!A1" display="Regresar al Índice" xr:uid="{A4BC16F9-D79E-4AB5-A7DE-8E8C1C171707}"/>
  </hyperlink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B81C-0199-4EC7-8D35-05B09B42CA70}">
  <sheetPr codeName="Hoja140"/>
  <dimension ref="A1:L98"/>
  <sheetViews>
    <sheetView workbookViewId="0">
      <selection activeCell="I7" sqref="I7"/>
    </sheetView>
  </sheetViews>
  <sheetFormatPr baseColWidth="10" defaultColWidth="9.140625" defaultRowHeight="14.25" x14ac:dyDescent="0.2"/>
  <cols>
    <col min="1" max="16384" width="9.140625" style="404"/>
  </cols>
  <sheetData>
    <row r="1" spans="1:12" ht="15" x14ac:dyDescent="0.25">
      <c r="A1" s="179" t="s">
        <v>1488</v>
      </c>
      <c r="H1" s="400" t="s">
        <v>39</v>
      </c>
      <c r="I1" s="400"/>
    </row>
    <row r="2" spans="1:12" x14ac:dyDescent="0.2">
      <c r="A2" s="404" t="s">
        <v>508</v>
      </c>
    </row>
    <row r="5" spans="1:12" x14ac:dyDescent="0.2">
      <c r="A5" s="404" t="s">
        <v>377</v>
      </c>
      <c r="B5" s="404" t="s">
        <v>439</v>
      </c>
      <c r="C5" s="404" t="s">
        <v>511</v>
      </c>
      <c r="D5" s="404" t="s">
        <v>446</v>
      </c>
      <c r="G5" s="404" t="s">
        <v>1348</v>
      </c>
      <c r="H5" s="404" t="s">
        <v>809</v>
      </c>
      <c r="I5" s="404" t="s">
        <v>1349</v>
      </c>
      <c r="J5" s="404" t="s">
        <v>512</v>
      </c>
      <c r="K5" s="404" t="s">
        <v>1346</v>
      </c>
      <c r="L5" s="404" t="s">
        <v>807</v>
      </c>
    </row>
    <row r="6" spans="1:12" x14ac:dyDescent="0.2">
      <c r="A6" s="404" t="s">
        <v>69</v>
      </c>
      <c r="B6" s="404" t="s">
        <v>173</v>
      </c>
      <c r="C6" s="414">
        <v>448</v>
      </c>
      <c r="D6" s="414">
        <v>427</v>
      </c>
      <c r="G6" s="414">
        <v>403</v>
      </c>
      <c r="H6" s="414">
        <v>409</v>
      </c>
      <c r="I6" s="414">
        <v>391</v>
      </c>
      <c r="J6" s="413">
        <v>3.1</v>
      </c>
      <c r="K6" s="414">
        <v>397</v>
      </c>
      <c r="L6" s="414">
        <v>396</v>
      </c>
    </row>
    <row r="7" spans="1:12" x14ac:dyDescent="0.2">
      <c r="A7" s="404" t="s">
        <v>55</v>
      </c>
      <c r="B7" s="404" t="s">
        <v>174</v>
      </c>
      <c r="C7" s="414">
        <v>450</v>
      </c>
      <c r="D7" s="414">
        <v>429</v>
      </c>
    </row>
    <row r="8" spans="1:12" x14ac:dyDescent="0.2">
      <c r="A8" s="404" t="s">
        <v>55</v>
      </c>
      <c r="B8" s="404" t="s">
        <v>175</v>
      </c>
      <c r="C8" s="414">
        <v>454</v>
      </c>
      <c r="D8" s="414">
        <v>432</v>
      </c>
    </row>
    <row r="9" spans="1:12" x14ac:dyDescent="0.2">
      <c r="A9" s="404" t="s">
        <v>55</v>
      </c>
      <c r="B9" s="404" t="s">
        <v>176</v>
      </c>
      <c r="C9" s="414">
        <v>452</v>
      </c>
      <c r="D9" s="414">
        <v>434</v>
      </c>
    </row>
    <row r="10" spans="1:12" x14ac:dyDescent="0.2">
      <c r="A10" s="404" t="s">
        <v>55</v>
      </c>
      <c r="B10" s="404" t="s">
        <v>177</v>
      </c>
      <c r="C10" s="414">
        <v>453</v>
      </c>
      <c r="D10" s="414">
        <v>437</v>
      </c>
    </row>
    <row r="11" spans="1:12" x14ac:dyDescent="0.2">
      <c r="A11" s="404" t="s">
        <v>55</v>
      </c>
      <c r="B11" s="404" t="s">
        <v>178</v>
      </c>
      <c r="C11" s="414">
        <v>451</v>
      </c>
      <c r="D11" s="414">
        <v>439</v>
      </c>
    </row>
    <row r="12" spans="1:12" x14ac:dyDescent="0.2">
      <c r="A12" s="404" t="s">
        <v>55</v>
      </c>
      <c r="B12" s="404" t="s">
        <v>179</v>
      </c>
      <c r="C12" s="414">
        <v>444</v>
      </c>
      <c r="D12" s="414">
        <v>440</v>
      </c>
    </row>
    <row r="13" spans="1:12" x14ac:dyDescent="0.2">
      <c r="A13" s="404" t="s">
        <v>55</v>
      </c>
      <c r="B13" s="404" t="s">
        <v>180</v>
      </c>
      <c r="C13" s="414">
        <v>448</v>
      </c>
      <c r="D13" s="414">
        <v>442</v>
      </c>
    </row>
    <row r="14" spans="1:12" x14ac:dyDescent="0.2">
      <c r="A14" s="404" t="s">
        <v>55</v>
      </c>
      <c r="B14" s="404" t="s">
        <v>181</v>
      </c>
      <c r="C14" s="414">
        <v>438</v>
      </c>
      <c r="D14" s="414">
        <v>442</v>
      </c>
    </row>
    <row r="15" spans="1:12" x14ac:dyDescent="0.2">
      <c r="A15" s="404" t="s">
        <v>55</v>
      </c>
      <c r="B15" s="404" t="s">
        <v>182</v>
      </c>
      <c r="C15" s="414">
        <v>439</v>
      </c>
      <c r="D15" s="414">
        <v>444</v>
      </c>
    </row>
    <row r="16" spans="1:12" x14ac:dyDescent="0.2">
      <c r="A16" s="404" t="s">
        <v>55</v>
      </c>
      <c r="B16" s="404" t="s">
        <v>183</v>
      </c>
      <c r="C16" s="414">
        <v>437</v>
      </c>
      <c r="D16" s="414">
        <v>445</v>
      </c>
    </row>
    <row r="17" spans="1:4" x14ac:dyDescent="0.2">
      <c r="A17" s="404" t="s">
        <v>55</v>
      </c>
      <c r="B17" s="404" t="s">
        <v>184</v>
      </c>
      <c r="C17" s="414">
        <v>437</v>
      </c>
      <c r="D17" s="414">
        <v>446</v>
      </c>
    </row>
    <row r="18" spans="1:4" x14ac:dyDescent="0.2">
      <c r="A18" s="404" t="s">
        <v>82</v>
      </c>
      <c r="B18" s="404" t="s">
        <v>173</v>
      </c>
      <c r="C18" s="414">
        <v>426</v>
      </c>
      <c r="D18" s="414">
        <v>444</v>
      </c>
    </row>
    <row r="19" spans="1:4" x14ac:dyDescent="0.2">
      <c r="A19" s="404" t="s">
        <v>55</v>
      </c>
      <c r="B19" s="404" t="s">
        <v>174</v>
      </c>
      <c r="C19" s="414">
        <v>423</v>
      </c>
      <c r="D19" s="414">
        <v>442</v>
      </c>
    </row>
    <row r="20" spans="1:4" x14ac:dyDescent="0.2">
      <c r="A20" s="404" t="s">
        <v>55</v>
      </c>
      <c r="B20" s="404" t="s">
        <v>175</v>
      </c>
      <c r="C20" s="414">
        <v>426</v>
      </c>
      <c r="D20" s="414">
        <v>440</v>
      </c>
    </row>
    <row r="21" spans="1:4" x14ac:dyDescent="0.2">
      <c r="A21" s="404" t="s">
        <v>55</v>
      </c>
      <c r="B21" s="404" t="s">
        <v>176</v>
      </c>
      <c r="C21" s="414">
        <v>424</v>
      </c>
      <c r="D21" s="414">
        <v>437</v>
      </c>
    </row>
    <row r="22" spans="1:4" x14ac:dyDescent="0.2">
      <c r="A22" s="404" t="s">
        <v>55</v>
      </c>
      <c r="B22" s="404" t="s">
        <v>177</v>
      </c>
      <c r="C22" s="414">
        <v>425</v>
      </c>
      <c r="D22" s="414">
        <v>435</v>
      </c>
    </row>
    <row r="23" spans="1:4" x14ac:dyDescent="0.2">
      <c r="A23" s="404" t="s">
        <v>55</v>
      </c>
      <c r="B23" s="404" t="s">
        <v>178</v>
      </c>
      <c r="C23" s="414">
        <v>420</v>
      </c>
      <c r="D23" s="414">
        <v>432</v>
      </c>
    </row>
    <row r="24" spans="1:4" x14ac:dyDescent="0.2">
      <c r="A24" s="404" t="s">
        <v>55</v>
      </c>
      <c r="B24" s="404" t="s">
        <v>179</v>
      </c>
      <c r="C24" s="414">
        <v>421</v>
      </c>
      <c r="D24" s="414">
        <v>430</v>
      </c>
    </row>
    <row r="25" spans="1:4" x14ac:dyDescent="0.2">
      <c r="A25" s="404" t="s">
        <v>55</v>
      </c>
      <c r="B25" s="404" t="s">
        <v>180</v>
      </c>
      <c r="C25" s="414">
        <v>423</v>
      </c>
      <c r="D25" s="414">
        <v>428</v>
      </c>
    </row>
    <row r="26" spans="1:4" x14ac:dyDescent="0.2">
      <c r="A26" s="404" t="s">
        <v>55</v>
      </c>
      <c r="B26" s="404" t="s">
        <v>181</v>
      </c>
      <c r="C26" s="414">
        <v>409</v>
      </c>
      <c r="D26" s="414">
        <v>426</v>
      </c>
    </row>
    <row r="27" spans="1:4" x14ac:dyDescent="0.2">
      <c r="A27" s="404" t="s">
        <v>55</v>
      </c>
      <c r="B27" s="404" t="s">
        <v>182</v>
      </c>
      <c r="C27" s="414">
        <v>408</v>
      </c>
      <c r="D27" s="414">
        <v>423</v>
      </c>
    </row>
    <row r="28" spans="1:4" x14ac:dyDescent="0.2">
      <c r="A28" s="404" t="s">
        <v>55</v>
      </c>
      <c r="B28" s="404" t="s">
        <v>183</v>
      </c>
      <c r="C28" s="414">
        <v>408</v>
      </c>
      <c r="D28" s="414">
        <v>421</v>
      </c>
    </row>
    <row r="29" spans="1:4" x14ac:dyDescent="0.2">
      <c r="A29" s="404" t="s">
        <v>55</v>
      </c>
      <c r="B29" s="404" t="s">
        <v>184</v>
      </c>
      <c r="C29" s="414">
        <v>409</v>
      </c>
      <c r="D29" s="414">
        <v>418</v>
      </c>
    </row>
    <row r="30" spans="1:4" x14ac:dyDescent="0.2">
      <c r="A30" s="404" t="s">
        <v>83</v>
      </c>
      <c r="B30" s="404" t="s">
        <v>173</v>
      </c>
      <c r="C30" s="414">
        <v>409</v>
      </c>
      <c r="D30" s="414">
        <v>417</v>
      </c>
    </row>
    <row r="31" spans="1:4" x14ac:dyDescent="0.2">
      <c r="A31" s="404" t="s">
        <v>55</v>
      </c>
      <c r="B31" s="404" t="s">
        <v>174</v>
      </c>
      <c r="C31" s="414">
        <v>409</v>
      </c>
      <c r="D31" s="414">
        <v>416</v>
      </c>
    </row>
    <row r="32" spans="1:4" x14ac:dyDescent="0.2">
      <c r="A32" s="404" t="s">
        <v>55</v>
      </c>
      <c r="B32" s="404" t="s">
        <v>175</v>
      </c>
      <c r="C32" s="414">
        <v>413</v>
      </c>
      <c r="D32" s="414">
        <v>415</v>
      </c>
    </row>
    <row r="33" spans="1:4" x14ac:dyDescent="0.2">
      <c r="A33" s="404" t="s">
        <v>55</v>
      </c>
      <c r="B33" s="404" t="s">
        <v>176</v>
      </c>
      <c r="C33" s="414">
        <v>413</v>
      </c>
      <c r="D33" s="414">
        <v>414</v>
      </c>
    </row>
    <row r="34" spans="1:4" x14ac:dyDescent="0.2">
      <c r="A34" s="404" t="s">
        <v>55</v>
      </c>
      <c r="B34" s="404" t="s">
        <v>177</v>
      </c>
      <c r="C34" s="414">
        <v>414</v>
      </c>
      <c r="D34" s="414">
        <v>413</v>
      </c>
    </row>
    <row r="35" spans="1:4" x14ac:dyDescent="0.2">
      <c r="A35" s="404" t="s">
        <v>55</v>
      </c>
      <c r="B35" s="404" t="s">
        <v>178</v>
      </c>
      <c r="C35" s="414">
        <v>417</v>
      </c>
      <c r="D35" s="414">
        <v>413</v>
      </c>
    </row>
    <row r="36" spans="1:4" x14ac:dyDescent="0.2">
      <c r="A36" s="404" t="s">
        <v>55</v>
      </c>
      <c r="B36" s="404" t="s">
        <v>179</v>
      </c>
      <c r="C36" s="414">
        <v>412</v>
      </c>
      <c r="D36" s="414">
        <v>412</v>
      </c>
    </row>
    <row r="37" spans="1:4" x14ac:dyDescent="0.2">
      <c r="A37" s="404" t="s">
        <v>55</v>
      </c>
      <c r="B37" s="404" t="s">
        <v>180</v>
      </c>
      <c r="C37" s="414">
        <v>410</v>
      </c>
      <c r="D37" s="414">
        <v>411</v>
      </c>
    </row>
    <row r="38" spans="1:4" x14ac:dyDescent="0.2">
      <c r="A38" s="404" t="s">
        <v>55</v>
      </c>
      <c r="B38" s="404" t="s">
        <v>181</v>
      </c>
      <c r="C38" s="414">
        <v>411</v>
      </c>
      <c r="D38" s="414">
        <v>411</v>
      </c>
    </row>
    <row r="39" spans="1:4" x14ac:dyDescent="0.2">
      <c r="A39" s="404" t="s">
        <v>55</v>
      </c>
      <c r="B39" s="404" t="s">
        <v>182</v>
      </c>
      <c r="C39" s="414">
        <v>406</v>
      </c>
      <c r="D39" s="414">
        <v>411</v>
      </c>
    </row>
    <row r="40" spans="1:4" x14ac:dyDescent="0.2">
      <c r="A40" s="404" t="s">
        <v>55</v>
      </c>
      <c r="B40" s="404" t="s">
        <v>183</v>
      </c>
      <c r="C40" s="414">
        <v>404</v>
      </c>
      <c r="D40" s="414">
        <v>411</v>
      </c>
    </row>
    <row r="41" spans="1:4" x14ac:dyDescent="0.2">
      <c r="A41" s="404" t="s">
        <v>55</v>
      </c>
      <c r="B41" s="404" t="s">
        <v>184</v>
      </c>
      <c r="C41" s="414">
        <v>399</v>
      </c>
      <c r="D41" s="414">
        <v>410</v>
      </c>
    </row>
    <row r="42" spans="1:4" x14ac:dyDescent="0.2">
      <c r="A42" s="404" t="s">
        <v>84</v>
      </c>
      <c r="B42" s="404" t="s">
        <v>173</v>
      </c>
      <c r="C42" s="414">
        <v>396</v>
      </c>
      <c r="D42" s="414">
        <v>409</v>
      </c>
    </row>
    <row r="43" spans="1:4" x14ac:dyDescent="0.2">
      <c r="A43" s="404" t="s">
        <v>55</v>
      </c>
      <c r="B43" s="404" t="s">
        <v>174</v>
      </c>
      <c r="C43" s="414">
        <v>397</v>
      </c>
      <c r="D43" s="414">
        <v>408</v>
      </c>
    </row>
    <row r="44" spans="1:4" x14ac:dyDescent="0.2">
      <c r="A44" s="404" t="s">
        <v>55</v>
      </c>
      <c r="B44" s="404" t="s">
        <v>175</v>
      </c>
      <c r="C44" s="414">
        <v>402</v>
      </c>
      <c r="D44" s="414">
        <v>407</v>
      </c>
    </row>
    <row r="45" spans="1:4" x14ac:dyDescent="0.2">
      <c r="A45" s="404" t="s">
        <v>55</v>
      </c>
      <c r="B45" s="404" t="s">
        <v>176</v>
      </c>
      <c r="C45" s="414">
        <v>401</v>
      </c>
      <c r="D45" s="414">
        <v>406</v>
      </c>
    </row>
    <row r="46" spans="1:4" x14ac:dyDescent="0.2">
      <c r="A46" s="404" t="s">
        <v>55</v>
      </c>
      <c r="B46" s="404" t="s">
        <v>177</v>
      </c>
      <c r="C46" s="414">
        <v>402</v>
      </c>
      <c r="D46" s="414">
        <v>405</v>
      </c>
    </row>
    <row r="47" spans="1:4" x14ac:dyDescent="0.2">
      <c r="A47" s="404" t="s">
        <v>55</v>
      </c>
      <c r="B47" s="404" t="s">
        <v>178</v>
      </c>
      <c r="C47" s="414">
        <v>401</v>
      </c>
      <c r="D47" s="414">
        <v>403</v>
      </c>
    </row>
    <row r="48" spans="1:4" x14ac:dyDescent="0.2">
      <c r="A48" s="404" t="s">
        <v>55</v>
      </c>
      <c r="B48" s="404" t="s">
        <v>179</v>
      </c>
      <c r="C48" s="414">
        <v>406</v>
      </c>
      <c r="D48" s="414">
        <v>403</v>
      </c>
    </row>
    <row r="49" spans="1:4" x14ac:dyDescent="0.2">
      <c r="A49" s="404" t="s">
        <v>55</v>
      </c>
      <c r="B49" s="404" t="s">
        <v>180</v>
      </c>
      <c r="C49" s="414">
        <v>404</v>
      </c>
      <c r="D49" s="414">
        <v>402</v>
      </c>
    </row>
    <row r="50" spans="1:4" x14ac:dyDescent="0.2">
      <c r="A50" s="404" t="s">
        <v>55</v>
      </c>
      <c r="B50" s="404" t="s">
        <v>181</v>
      </c>
      <c r="C50" s="414">
        <v>393</v>
      </c>
      <c r="D50" s="414">
        <v>401</v>
      </c>
    </row>
    <row r="51" spans="1:4" x14ac:dyDescent="0.2">
      <c r="A51" s="404" t="s">
        <v>55</v>
      </c>
      <c r="B51" s="404" t="s">
        <v>182</v>
      </c>
      <c r="C51" s="414">
        <v>394</v>
      </c>
      <c r="D51" s="414">
        <v>400</v>
      </c>
    </row>
    <row r="52" spans="1:4" x14ac:dyDescent="0.2">
      <c r="A52" s="404" t="s">
        <v>55</v>
      </c>
      <c r="B52" s="404" t="s">
        <v>183</v>
      </c>
      <c r="C52" s="414">
        <v>395</v>
      </c>
      <c r="D52" s="414">
        <v>399</v>
      </c>
    </row>
    <row r="53" spans="1:4" x14ac:dyDescent="0.2">
      <c r="A53" s="404" t="s">
        <v>55</v>
      </c>
      <c r="B53" s="404" t="s">
        <v>184</v>
      </c>
      <c r="C53" s="414">
        <v>394</v>
      </c>
      <c r="D53" s="414">
        <v>399</v>
      </c>
    </row>
    <row r="54" spans="1:4" x14ac:dyDescent="0.2">
      <c r="A54" s="404" t="s">
        <v>85</v>
      </c>
      <c r="B54" s="404" t="s">
        <v>173</v>
      </c>
      <c r="C54" s="414">
        <v>395</v>
      </c>
      <c r="D54" s="414">
        <v>399</v>
      </c>
    </row>
    <row r="55" spans="1:4" x14ac:dyDescent="0.2">
      <c r="A55" s="404" t="s">
        <v>55</v>
      </c>
      <c r="B55" s="404" t="s">
        <v>174</v>
      </c>
      <c r="C55" s="414">
        <v>393</v>
      </c>
      <c r="D55" s="414">
        <v>398</v>
      </c>
    </row>
    <row r="56" spans="1:4" x14ac:dyDescent="0.2">
      <c r="A56" s="404" t="s">
        <v>55</v>
      </c>
      <c r="B56" s="404" t="s">
        <v>175</v>
      </c>
      <c r="C56" s="414">
        <v>394</v>
      </c>
      <c r="D56" s="414">
        <v>398</v>
      </c>
    </row>
    <row r="57" spans="1:4" x14ac:dyDescent="0.2">
      <c r="A57" s="404" t="s">
        <v>55</v>
      </c>
      <c r="B57" s="404" t="s">
        <v>176</v>
      </c>
      <c r="C57" s="414">
        <v>390</v>
      </c>
      <c r="D57" s="414">
        <v>397</v>
      </c>
    </row>
    <row r="58" spans="1:4" x14ac:dyDescent="0.2">
      <c r="A58" s="404" t="s">
        <v>55</v>
      </c>
      <c r="B58" s="404" t="s">
        <v>177</v>
      </c>
      <c r="C58" s="414">
        <v>391</v>
      </c>
      <c r="D58" s="414">
        <v>396</v>
      </c>
    </row>
    <row r="59" spans="1:4" x14ac:dyDescent="0.2">
      <c r="A59" s="404" t="s">
        <v>55</v>
      </c>
      <c r="B59" s="404" t="s">
        <v>178</v>
      </c>
      <c r="C59" s="414">
        <v>393</v>
      </c>
      <c r="D59" s="414">
        <v>395</v>
      </c>
    </row>
    <row r="60" spans="1:4" x14ac:dyDescent="0.2">
      <c r="A60" s="404" t="s">
        <v>55</v>
      </c>
      <c r="B60" s="404" t="s">
        <v>179</v>
      </c>
      <c r="C60" s="414">
        <v>394</v>
      </c>
      <c r="D60" s="414">
        <v>394</v>
      </c>
    </row>
    <row r="61" spans="1:4" x14ac:dyDescent="0.2">
      <c r="A61" s="404" t="s">
        <v>55</v>
      </c>
      <c r="B61" s="404" t="s">
        <v>180</v>
      </c>
      <c r="C61" s="414">
        <v>396</v>
      </c>
      <c r="D61" s="414">
        <v>394</v>
      </c>
    </row>
    <row r="62" spans="1:4" x14ac:dyDescent="0.2">
      <c r="A62" s="404" t="s">
        <v>55</v>
      </c>
      <c r="B62" s="404" t="s">
        <v>181</v>
      </c>
      <c r="C62" s="414">
        <v>388</v>
      </c>
      <c r="D62" s="414">
        <v>393</v>
      </c>
    </row>
    <row r="63" spans="1:4" x14ac:dyDescent="0.2">
      <c r="A63" s="404" t="s">
        <v>55</v>
      </c>
      <c r="B63" s="404" t="s">
        <v>182</v>
      </c>
      <c r="C63" s="414">
        <v>389</v>
      </c>
      <c r="D63" s="414">
        <v>393</v>
      </c>
    </row>
    <row r="64" spans="1:4" x14ac:dyDescent="0.2">
      <c r="A64" s="404" t="s">
        <v>55</v>
      </c>
      <c r="B64" s="404" t="s">
        <v>183</v>
      </c>
      <c r="C64" s="414">
        <v>387</v>
      </c>
      <c r="D64" s="414">
        <v>392</v>
      </c>
    </row>
    <row r="65" spans="1:4" x14ac:dyDescent="0.2">
      <c r="A65" s="404" t="s">
        <v>55</v>
      </c>
      <c r="B65" s="404" t="s">
        <v>184</v>
      </c>
      <c r="C65" s="414">
        <v>390</v>
      </c>
      <c r="D65" s="414">
        <v>392</v>
      </c>
    </row>
    <row r="66" spans="1:4" x14ac:dyDescent="0.2">
      <c r="A66" s="404" t="s">
        <v>86</v>
      </c>
      <c r="B66" s="404" t="s">
        <v>173</v>
      </c>
      <c r="C66" s="414">
        <v>389</v>
      </c>
      <c r="D66" s="414">
        <v>391</v>
      </c>
    </row>
    <row r="67" spans="1:4" x14ac:dyDescent="0.2">
      <c r="A67" s="404" t="s">
        <v>55</v>
      </c>
      <c r="B67" s="404" t="s">
        <v>174</v>
      </c>
      <c r="C67" s="414">
        <v>387</v>
      </c>
      <c r="D67" s="414">
        <v>391</v>
      </c>
    </row>
    <row r="68" spans="1:4" x14ac:dyDescent="0.2">
      <c r="A68" s="404" t="s">
        <v>55</v>
      </c>
      <c r="B68" s="404" t="s">
        <v>175</v>
      </c>
      <c r="C68" s="414">
        <v>386</v>
      </c>
      <c r="D68" s="414">
        <v>390</v>
      </c>
    </row>
    <row r="69" spans="1:4" x14ac:dyDescent="0.2">
      <c r="A69" s="404" t="s">
        <v>55</v>
      </c>
      <c r="B69" s="404" t="s">
        <v>176</v>
      </c>
      <c r="C69" s="414">
        <v>386</v>
      </c>
      <c r="D69" s="414">
        <v>390</v>
      </c>
    </row>
    <row r="70" spans="1:4" x14ac:dyDescent="0.2">
      <c r="A70" s="404" t="s">
        <v>55</v>
      </c>
      <c r="B70" s="404" t="s">
        <v>177</v>
      </c>
      <c r="C70" s="414">
        <v>388</v>
      </c>
      <c r="D70" s="414">
        <v>389</v>
      </c>
    </row>
    <row r="71" spans="1:4" x14ac:dyDescent="0.2">
      <c r="A71" s="404" t="s">
        <v>55</v>
      </c>
      <c r="B71" s="404" t="s">
        <v>178</v>
      </c>
      <c r="C71" s="414">
        <v>389</v>
      </c>
      <c r="D71" s="414">
        <v>389</v>
      </c>
    </row>
    <row r="72" spans="1:4" x14ac:dyDescent="0.2">
      <c r="A72" s="404" t="s">
        <v>55</v>
      </c>
      <c r="B72" s="404" t="s">
        <v>179</v>
      </c>
      <c r="C72" s="414">
        <v>389</v>
      </c>
      <c r="D72" s="414">
        <v>389</v>
      </c>
    </row>
    <row r="73" spans="1:4" x14ac:dyDescent="0.2">
      <c r="A73" s="404" t="s">
        <v>55</v>
      </c>
      <c r="B73" s="404" t="s">
        <v>180</v>
      </c>
      <c r="C73" s="414">
        <v>388</v>
      </c>
      <c r="D73" s="414">
        <v>388</v>
      </c>
    </row>
    <row r="74" spans="1:4" x14ac:dyDescent="0.2">
      <c r="A74" s="404" t="s">
        <v>55</v>
      </c>
      <c r="B74" s="404" t="s">
        <v>181</v>
      </c>
      <c r="C74" s="414">
        <v>381</v>
      </c>
      <c r="D74" s="414">
        <v>387</v>
      </c>
    </row>
    <row r="75" spans="1:4" x14ac:dyDescent="0.2">
      <c r="A75" s="404" t="s">
        <v>55</v>
      </c>
      <c r="B75" s="404" t="s">
        <v>182</v>
      </c>
      <c r="C75" s="414">
        <v>385</v>
      </c>
      <c r="D75" s="414">
        <v>387</v>
      </c>
    </row>
    <row r="76" spans="1:4" x14ac:dyDescent="0.2">
      <c r="A76" s="404" t="s">
        <v>55</v>
      </c>
      <c r="B76" s="404" t="s">
        <v>183</v>
      </c>
      <c r="C76" s="414">
        <v>387</v>
      </c>
      <c r="D76" s="414">
        <v>387</v>
      </c>
    </row>
    <row r="77" spans="1:4" x14ac:dyDescent="0.2">
      <c r="A77" s="404" t="s">
        <v>55</v>
      </c>
      <c r="B77" s="404" t="s">
        <v>184</v>
      </c>
      <c r="C77" s="414">
        <v>386</v>
      </c>
      <c r="D77" s="414">
        <v>387</v>
      </c>
    </row>
    <row r="78" spans="1:4" x14ac:dyDescent="0.2">
      <c r="A78" s="404" t="s">
        <v>87</v>
      </c>
      <c r="B78" s="404" t="s">
        <v>173</v>
      </c>
      <c r="C78" s="414">
        <v>388</v>
      </c>
      <c r="D78" s="414">
        <v>387</v>
      </c>
    </row>
    <row r="79" spans="1:4" x14ac:dyDescent="0.2">
      <c r="A79" s="404" t="s">
        <v>55</v>
      </c>
      <c r="B79" s="404" t="s">
        <v>174</v>
      </c>
      <c r="C79" s="414">
        <v>387</v>
      </c>
      <c r="D79" s="414">
        <v>387</v>
      </c>
    </row>
    <row r="80" spans="1:4" x14ac:dyDescent="0.2">
      <c r="A80" s="404" t="s">
        <v>55</v>
      </c>
      <c r="B80" s="404" t="s">
        <v>175</v>
      </c>
      <c r="C80" s="414">
        <v>390</v>
      </c>
      <c r="D80" s="414">
        <v>387</v>
      </c>
    </row>
    <row r="81" spans="1:4" x14ac:dyDescent="0.2">
      <c r="A81" s="404" t="s">
        <v>55</v>
      </c>
      <c r="B81" s="404" t="s">
        <v>176</v>
      </c>
      <c r="C81" s="414">
        <v>392</v>
      </c>
      <c r="D81" s="414">
        <v>388</v>
      </c>
    </row>
    <row r="82" spans="1:4" x14ac:dyDescent="0.2">
      <c r="A82" s="404" t="s">
        <v>55</v>
      </c>
      <c r="B82" s="404" t="s">
        <v>177</v>
      </c>
      <c r="C82" s="414">
        <v>399</v>
      </c>
      <c r="D82" s="414">
        <v>388</v>
      </c>
    </row>
    <row r="83" spans="1:4" x14ac:dyDescent="0.2">
      <c r="A83" s="404" t="s">
        <v>55</v>
      </c>
      <c r="B83" s="404" t="s">
        <v>178</v>
      </c>
      <c r="C83" s="414">
        <v>401</v>
      </c>
      <c r="D83" s="414">
        <v>389</v>
      </c>
    </row>
    <row r="84" spans="1:4" x14ac:dyDescent="0.2">
      <c r="A84" s="404" t="s">
        <v>55</v>
      </c>
      <c r="B84" s="404" t="s">
        <v>179</v>
      </c>
      <c r="C84" s="414">
        <v>402</v>
      </c>
      <c r="D84" s="414">
        <v>390</v>
      </c>
    </row>
    <row r="85" spans="1:4" x14ac:dyDescent="0.2">
      <c r="A85" s="404" t="s">
        <v>55</v>
      </c>
      <c r="B85" s="404" t="s">
        <v>180</v>
      </c>
      <c r="C85" s="414">
        <v>397</v>
      </c>
      <c r="D85" s="414">
        <v>391</v>
      </c>
    </row>
    <row r="86" spans="1:4" x14ac:dyDescent="0.2">
      <c r="A86" s="404" t="s">
        <v>55</v>
      </c>
      <c r="B86" s="404" t="s">
        <v>181</v>
      </c>
      <c r="C86" s="414">
        <v>391</v>
      </c>
      <c r="D86" s="414">
        <v>392</v>
      </c>
    </row>
    <row r="87" spans="1:4" x14ac:dyDescent="0.2">
      <c r="A87" s="404" t="s">
        <v>55</v>
      </c>
      <c r="B87" s="404" t="s">
        <v>182</v>
      </c>
      <c r="C87" s="414">
        <v>389</v>
      </c>
      <c r="D87" s="414">
        <v>392</v>
      </c>
    </row>
    <row r="88" spans="1:4" x14ac:dyDescent="0.2">
      <c r="A88" s="404" t="s">
        <v>55</v>
      </c>
      <c r="B88" s="404" t="s">
        <v>183</v>
      </c>
      <c r="C88" s="414">
        <v>388</v>
      </c>
      <c r="D88" s="414">
        <v>392</v>
      </c>
    </row>
    <row r="89" spans="1:4" x14ac:dyDescent="0.2">
      <c r="A89" s="404" t="s">
        <v>55</v>
      </c>
      <c r="B89" s="404" t="s">
        <v>184</v>
      </c>
      <c r="C89" s="414">
        <v>392</v>
      </c>
      <c r="D89" s="414">
        <v>393</v>
      </c>
    </row>
    <row r="90" spans="1:4" x14ac:dyDescent="0.2">
      <c r="A90" s="404" t="s">
        <v>88</v>
      </c>
      <c r="B90" s="404" t="s">
        <v>173</v>
      </c>
      <c r="C90" s="414">
        <v>394</v>
      </c>
      <c r="D90" s="414">
        <v>394</v>
      </c>
    </row>
    <row r="91" spans="1:4" x14ac:dyDescent="0.2">
      <c r="A91" s="404" t="s">
        <v>55</v>
      </c>
      <c r="B91" s="404" t="s">
        <v>174</v>
      </c>
      <c r="C91" s="414">
        <v>395</v>
      </c>
      <c r="D91" s="414">
        <v>394</v>
      </c>
    </row>
    <row r="92" spans="1:4" x14ac:dyDescent="0.2">
      <c r="A92" s="404" t="s">
        <v>55</v>
      </c>
      <c r="B92" s="404" t="s">
        <v>175</v>
      </c>
      <c r="C92" s="414">
        <v>396</v>
      </c>
      <c r="D92" s="414">
        <v>395</v>
      </c>
    </row>
    <row r="93" spans="1:4" x14ac:dyDescent="0.2">
      <c r="A93" s="404" t="s">
        <v>55</v>
      </c>
      <c r="B93" s="404" t="s">
        <v>176</v>
      </c>
      <c r="C93" s="414">
        <v>395</v>
      </c>
      <c r="D93" s="414">
        <v>395</v>
      </c>
    </row>
    <row r="94" spans="1:4" x14ac:dyDescent="0.2">
      <c r="A94" s="404" t="s">
        <v>55</v>
      </c>
      <c r="B94" s="404" t="s">
        <v>177</v>
      </c>
      <c r="C94" s="414">
        <v>396</v>
      </c>
      <c r="D94" s="414">
        <v>395</v>
      </c>
    </row>
    <row r="95" spans="1:4" x14ac:dyDescent="0.2">
      <c r="A95" s="404" t="s">
        <v>55</v>
      </c>
      <c r="B95" s="404" t="s">
        <v>178</v>
      </c>
      <c r="C95" s="414">
        <v>403</v>
      </c>
      <c r="D95" s="414">
        <v>395</v>
      </c>
    </row>
    <row r="96" spans="1:4" x14ac:dyDescent="0.2">
      <c r="A96" s="404" t="s">
        <v>55</v>
      </c>
      <c r="B96" s="404" t="s">
        <v>179</v>
      </c>
      <c r="C96" s="414">
        <v>407</v>
      </c>
      <c r="D96" s="414">
        <v>395</v>
      </c>
    </row>
    <row r="97" spans="1:4" x14ac:dyDescent="0.2">
      <c r="A97" s="404" t="s">
        <v>55</v>
      </c>
      <c r="B97" s="404" t="s">
        <v>180</v>
      </c>
      <c r="C97" s="414">
        <v>409</v>
      </c>
      <c r="D97" s="414">
        <v>396</v>
      </c>
    </row>
    <row r="98" spans="1:4" x14ac:dyDescent="0.2">
      <c r="A98" s="404" t="s">
        <v>55</v>
      </c>
      <c r="B98" s="404" t="s">
        <v>181</v>
      </c>
      <c r="C98" s="414">
        <v>403</v>
      </c>
      <c r="D98" s="414">
        <v>397</v>
      </c>
    </row>
  </sheetData>
  <mergeCells count="1">
    <mergeCell ref="H1:I1"/>
  </mergeCells>
  <hyperlinks>
    <hyperlink ref="H1:I1" location="Index!A1" display="Regresar al Índice" xr:uid="{6FA1C7AA-3BFB-4C78-933F-7914A195DF0C}"/>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61A15-AEC5-460F-A898-EF49DAEAEE4D}">
  <sheetPr codeName="Hoja141"/>
  <dimension ref="A1:I24"/>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1489</v>
      </c>
      <c r="H1" s="400" t="s">
        <v>39</v>
      </c>
      <c r="I1" s="400"/>
    </row>
    <row r="2" spans="1:9" x14ac:dyDescent="0.2">
      <c r="A2" s="404" t="s">
        <v>508</v>
      </c>
    </row>
    <row r="5" spans="1:9" x14ac:dyDescent="0.2">
      <c r="A5" s="404" t="s">
        <v>2</v>
      </c>
      <c r="B5" s="404" t="s">
        <v>449</v>
      </c>
    </row>
    <row r="6" spans="1:9" x14ac:dyDescent="0.2">
      <c r="A6" s="404" t="s">
        <v>17</v>
      </c>
      <c r="B6" s="413">
        <v>0.4</v>
      </c>
    </row>
    <row r="7" spans="1:9" x14ac:dyDescent="0.2">
      <c r="A7" s="404" t="s">
        <v>32</v>
      </c>
      <c r="B7" s="413">
        <v>0.8</v>
      </c>
    </row>
    <row r="8" spans="1:9" x14ac:dyDescent="0.2">
      <c r="A8" s="404" t="s">
        <v>31</v>
      </c>
      <c r="B8" s="413">
        <v>0.9</v>
      </c>
    </row>
    <row r="9" spans="1:9" x14ac:dyDescent="0.2">
      <c r="A9" s="404" t="s">
        <v>26</v>
      </c>
      <c r="B9" s="413">
        <v>1</v>
      </c>
    </row>
    <row r="10" spans="1:9" x14ac:dyDescent="0.2">
      <c r="A10" s="404" t="s">
        <v>12</v>
      </c>
      <c r="B10" s="413">
        <v>1.2</v>
      </c>
    </row>
    <row r="11" spans="1:9" x14ac:dyDescent="0.2">
      <c r="A11" s="404" t="s">
        <v>3</v>
      </c>
      <c r="B11" s="413">
        <v>1.4</v>
      </c>
    </row>
    <row r="12" spans="1:9" x14ac:dyDescent="0.2">
      <c r="A12" s="404" t="s">
        <v>9</v>
      </c>
      <c r="B12" s="413">
        <v>2.1</v>
      </c>
    </row>
    <row r="13" spans="1:9" x14ac:dyDescent="0.2">
      <c r="A13" s="404" t="s">
        <v>22</v>
      </c>
      <c r="B13" s="413">
        <v>2.8</v>
      </c>
    </row>
    <row r="14" spans="1:9" x14ac:dyDescent="0.2">
      <c r="A14" s="404" t="s">
        <v>25</v>
      </c>
      <c r="B14" s="413">
        <v>2.8</v>
      </c>
    </row>
    <row r="15" spans="1:9" x14ac:dyDescent="0.2">
      <c r="A15" s="404" t="s">
        <v>23</v>
      </c>
      <c r="B15" s="413">
        <v>3.8</v>
      </c>
    </row>
    <row r="16" spans="1:9" x14ac:dyDescent="0.2">
      <c r="A16" s="404" t="s">
        <v>13</v>
      </c>
      <c r="B16" s="413">
        <v>4.2</v>
      </c>
    </row>
    <row r="17" spans="1:2" x14ac:dyDescent="0.2">
      <c r="A17" s="404" t="s">
        <v>27</v>
      </c>
      <c r="B17" s="413">
        <v>5.9</v>
      </c>
    </row>
    <row r="18" spans="1:2" x14ac:dyDescent="0.2">
      <c r="A18" s="404" t="s">
        <v>14</v>
      </c>
      <c r="B18" s="413">
        <v>6.1</v>
      </c>
    </row>
    <row r="19" spans="1:2" x14ac:dyDescent="0.2">
      <c r="A19" s="404" t="s">
        <v>0</v>
      </c>
      <c r="B19" s="413">
        <v>6.3</v>
      </c>
    </row>
    <row r="20" spans="1:2" x14ac:dyDescent="0.2">
      <c r="A20" s="404" t="s">
        <v>29</v>
      </c>
      <c r="B20" s="413">
        <v>6.5</v>
      </c>
    </row>
    <row r="21" spans="1:2" x14ac:dyDescent="0.2">
      <c r="A21" s="404" t="s">
        <v>10</v>
      </c>
      <c r="B21" s="413">
        <v>6.9</v>
      </c>
    </row>
    <row r="22" spans="1:2" x14ac:dyDescent="0.2">
      <c r="A22" s="404" t="s">
        <v>8</v>
      </c>
      <c r="B22" s="413">
        <v>9.4</v>
      </c>
    </row>
    <row r="23" spans="1:2" x14ac:dyDescent="0.2">
      <c r="A23" s="404" t="s">
        <v>20</v>
      </c>
      <c r="B23" s="413">
        <v>12.2</v>
      </c>
    </row>
    <row r="24" spans="1:2" x14ac:dyDescent="0.2">
      <c r="A24" s="404" t="s">
        <v>4</v>
      </c>
      <c r="B24" s="413">
        <v>17.8</v>
      </c>
    </row>
  </sheetData>
  <mergeCells count="1">
    <mergeCell ref="H1:I1"/>
  </mergeCells>
  <hyperlinks>
    <hyperlink ref="H1:I1" location="Index!A1" display="Regresar al Índice" xr:uid="{E0871745-F4E7-472F-8008-E295A946140D}"/>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068FE-DF46-435B-8437-E151BCA9AA2E}">
  <sheetPr codeName="Hoja142"/>
  <dimension ref="A1:M98"/>
  <sheetViews>
    <sheetView workbookViewId="0">
      <selection activeCell="I7" sqref="I7"/>
    </sheetView>
  </sheetViews>
  <sheetFormatPr baseColWidth="10" defaultColWidth="9.140625" defaultRowHeight="14.25" x14ac:dyDescent="0.2"/>
  <cols>
    <col min="1" max="16384" width="9.140625" style="404"/>
  </cols>
  <sheetData>
    <row r="1" spans="1:13" ht="15" x14ac:dyDescent="0.25">
      <c r="A1" s="179" t="s">
        <v>1490</v>
      </c>
      <c r="H1" s="400" t="s">
        <v>39</v>
      </c>
      <c r="I1" s="400"/>
    </row>
    <row r="2" spans="1:13" x14ac:dyDescent="0.2">
      <c r="A2" s="404" t="s">
        <v>508</v>
      </c>
    </row>
    <row r="5" spans="1:13" x14ac:dyDescent="0.2">
      <c r="A5" s="404" t="s">
        <v>377</v>
      </c>
      <c r="B5" s="404" t="s">
        <v>439</v>
      </c>
      <c r="C5" s="404" t="s">
        <v>513</v>
      </c>
      <c r="D5" s="404" t="s">
        <v>446</v>
      </c>
      <c r="G5" s="404" t="s">
        <v>181</v>
      </c>
      <c r="H5" s="404" t="s">
        <v>180</v>
      </c>
      <c r="I5" s="404" t="s">
        <v>1344</v>
      </c>
      <c r="J5" s="404" t="s">
        <v>1345</v>
      </c>
      <c r="K5" s="404" t="s">
        <v>806</v>
      </c>
      <c r="L5" s="404" t="s">
        <v>1346</v>
      </c>
      <c r="M5" s="404" t="s">
        <v>807</v>
      </c>
    </row>
    <row r="6" spans="1:13" x14ac:dyDescent="0.2">
      <c r="A6" s="404" t="s">
        <v>69</v>
      </c>
      <c r="B6" s="404" t="s">
        <v>173</v>
      </c>
      <c r="C6" s="414">
        <v>132542</v>
      </c>
      <c r="D6" s="414">
        <v>125560</v>
      </c>
      <c r="G6" s="414">
        <v>195648</v>
      </c>
      <c r="H6" s="414">
        <v>192948</v>
      </c>
      <c r="I6" s="414">
        <v>206125</v>
      </c>
      <c r="J6" s="413">
        <v>-5.0999999999999996</v>
      </c>
      <c r="K6" s="413">
        <v>-4.5999999999999996</v>
      </c>
      <c r="L6" s="414">
        <v>199255</v>
      </c>
      <c r="M6" s="414">
        <v>200128</v>
      </c>
    </row>
    <row r="7" spans="1:13" x14ac:dyDescent="0.2">
      <c r="A7" s="404" t="s">
        <v>55</v>
      </c>
      <c r="B7" s="404" t="s">
        <v>174</v>
      </c>
      <c r="C7" s="414">
        <v>132003</v>
      </c>
      <c r="D7" s="414">
        <v>126180</v>
      </c>
    </row>
    <row r="8" spans="1:13" x14ac:dyDescent="0.2">
      <c r="A8" s="404" t="s">
        <v>55</v>
      </c>
      <c r="B8" s="404" t="s">
        <v>175</v>
      </c>
      <c r="C8" s="414">
        <v>134911</v>
      </c>
      <c r="D8" s="414">
        <v>126844</v>
      </c>
    </row>
    <row r="9" spans="1:13" x14ac:dyDescent="0.2">
      <c r="A9" s="404" t="s">
        <v>55</v>
      </c>
      <c r="B9" s="404" t="s">
        <v>176</v>
      </c>
      <c r="C9" s="414">
        <v>135436</v>
      </c>
      <c r="D9" s="414">
        <v>127707</v>
      </c>
    </row>
    <row r="10" spans="1:13" x14ac:dyDescent="0.2">
      <c r="A10" s="404" t="s">
        <v>55</v>
      </c>
      <c r="B10" s="404" t="s">
        <v>177</v>
      </c>
      <c r="C10" s="414">
        <v>137183</v>
      </c>
      <c r="D10" s="414">
        <v>128808</v>
      </c>
    </row>
    <row r="11" spans="1:13" x14ac:dyDescent="0.2">
      <c r="A11" s="404" t="s">
        <v>55</v>
      </c>
      <c r="B11" s="404" t="s">
        <v>178</v>
      </c>
      <c r="C11" s="414">
        <v>137311</v>
      </c>
      <c r="D11" s="414">
        <v>129765</v>
      </c>
    </row>
    <row r="12" spans="1:13" x14ac:dyDescent="0.2">
      <c r="A12" s="404" t="s">
        <v>55</v>
      </c>
      <c r="B12" s="404" t="s">
        <v>179</v>
      </c>
      <c r="C12" s="414">
        <v>135598</v>
      </c>
      <c r="D12" s="414">
        <v>130719</v>
      </c>
    </row>
    <row r="13" spans="1:13" x14ac:dyDescent="0.2">
      <c r="A13" s="404" t="s">
        <v>55</v>
      </c>
      <c r="B13" s="404" t="s">
        <v>180</v>
      </c>
      <c r="C13" s="414">
        <v>135693</v>
      </c>
      <c r="D13" s="414">
        <v>131835</v>
      </c>
    </row>
    <row r="14" spans="1:13" x14ac:dyDescent="0.2">
      <c r="A14" s="404" t="s">
        <v>55</v>
      </c>
      <c r="B14" s="404" t="s">
        <v>181</v>
      </c>
      <c r="C14" s="414">
        <v>135379</v>
      </c>
      <c r="D14" s="414">
        <v>132891</v>
      </c>
    </row>
    <row r="15" spans="1:13" x14ac:dyDescent="0.2">
      <c r="A15" s="404" t="s">
        <v>55</v>
      </c>
      <c r="B15" s="404" t="s">
        <v>182</v>
      </c>
      <c r="C15" s="414">
        <v>137228</v>
      </c>
      <c r="D15" s="414">
        <v>133881</v>
      </c>
    </row>
    <row r="16" spans="1:13" x14ac:dyDescent="0.2">
      <c r="A16" s="404" t="s">
        <v>55</v>
      </c>
      <c r="B16" s="404" t="s">
        <v>183</v>
      </c>
      <c r="C16" s="414">
        <v>136598</v>
      </c>
      <c r="D16" s="414">
        <v>134732</v>
      </c>
    </row>
    <row r="17" spans="1:4" x14ac:dyDescent="0.2">
      <c r="A17" s="404" t="s">
        <v>55</v>
      </c>
      <c r="B17" s="404" t="s">
        <v>184</v>
      </c>
      <c r="C17" s="414">
        <v>137134</v>
      </c>
      <c r="D17" s="414">
        <v>135585</v>
      </c>
    </row>
    <row r="18" spans="1:4" x14ac:dyDescent="0.2">
      <c r="A18" s="404" t="s">
        <v>82</v>
      </c>
      <c r="B18" s="404" t="s">
        <v>173</v>
      </c>
      <c r="C18" s="414">
        <v>137068</v>
      </c>
      <c r="D18" s="414">
        <v>135962</v>
      </c>
    </row>
    <row r="19" spans="1:4" x14ac:dyDescent="0.2">
      <c r="A19" s="404" t="s">
        <v>55</v>
      </c>
      <c r="B19" s="404" t="s">
        <v>174</v>
      </c>
      <c r="C19" s="414">
        <v>138202</v>
      </c>
      <c r="D19" s="414">
        <v>136478</v>
      </c>
    </row>
    <row r="20" spans="1:4" x14ac:dyDescent="0.2">
      <c r="A20" s="404" t="s">
        <v>55</v>
      </c>
      <c r="B20" s="404" t="s">
        <v>175</v>
      </c>
      <c r="C20" s="414">
        <v>135755</v>
      </c>
      <c r="D20" s="414">
        <v>136549</v>
      </c>
    </row>
    <row r="21" spans="1:4" x14ac:dyDescent="0.2">
      <c r="A21" s="404" t="s">
        <v>55</v>
      </c>
      <c r="B21" s="404" t="s">
        <v>176</v>
      </c>
      <c r="C21" s="414">
        <v>135620</v>
      </c>
      <c r="D21" s="414">
        <v>136564</v>
      </c>
    </row>
    <row r="22" spans="1:4" x14ac:dyDescent="0.2">
      <c r="A22" s="404" t="s">
        <v>55</v>
      </c>
      <c r="B22" s="404" t="s">
        <v>177</v>
      </c>
      <c r="C22" s="414">
        <v>135760</v>
      </c>
      <c r="D22" s="414">
        <v>136446</v>
      </c>
    </row>
    <row r="23" spans="1:4" x14ac:dyDescent="0.2">
      <c r="A23" s="404" t="s">
        <v>55</v>
      </c>
      <c r="B23" s="404" t="s">
        <v>178</v>
      </c>
      <c r="C23" s="414">
        <v>135146</v>
      </c>
      <c r="D23" s="414">
        <v>136265</v>
      </c>
    </row>
    <row r="24" spans="1:4" x14ac:dyDescent="0.2">
      <c r="A24" s="404" t="s">
        <v>55</v>
      </c>
      <c r="B24" s="404" t="s">
        <v>179</v>
      </c>
      <c r="C24" s="414">
        <v>133261</v>
      </c>
      <c r="D24" s="414">
        <v>136070</v>
      </c>
    </row>
    <row r="25" spans="1:4" x14ac:dyDescent="0.2">
      <c r="A25" s="404" t="s">
        <v>55</v>
      </c>
      <c r="B25" s="404" t="s">
        <v>180</v>
      </c>
      <c r="C25" s="414">
        <v>136395</v>
      </c>
      <c r="D25" s="414">
        <v>136129</v>
      </c>
    </row>
    <row r="26" spans="1:4" x14ac:dyDescent="0.2">
      <c r="A26" s="404" t="s">
        <v>55</v>
      </c>
      <c r="B26" s="404" t="s">
        <v>181</v>
      </c>
      <c r="C26" s="414">
        <v>138072</v>
      </c>
      <c r="D26" s="414">
        <v>136353</v>
      </c>
    </row>
    <row r="27" spans="1:4" x14ac:dyDescent="0.2">
      <c r="A27" s="404" t="s">
        <v>55</v>
      </c>
      <c r="B27" s="404" t="s">
        <v>182</v>
      </c>
      <c r="C27" s="414">
        <v>138343</v>
      </c>
      <c r="D27" s="414">
        <v>136446</v>
      </c>
    </row>
    <row r="28" spans="1:4" x14ac:dyDescent="0.2">
      <c r="A28" s="404" t="s">
        <v>55</v>
      </c>
      <c r="B28" s="404" t="s">
        <v>183</v>
      </c>
      <c r="C28" s="414">
        <v>140999</v>
      </c>
      <c r="D28" s="414">
        <v>136813</v>
      </c>
    </row>
    <row r="29" spans="1:4" x14ac:dyDescent="0.2">
      <c r="A29" s="404" t="s">
        <v>55</v>
      </c>
      <c r="B29" s="404" t="s">
        <v>184</v>
      </c>
      <c r="C29" s="414">
        <v>138657</v>
      </c>
      <c r="D29" s="414">
        <v>136940</v>
      </c>
    </row>
    <row r="30" spans="1:4" x14ac:dyDescent="0.2">
      <c r="A30" s="404" t="s">
        <v>83</v>
      </c>
      <c r="B30" s="404" t="s">
        <v>173</v>
      </c>
      <c r="C30" s="414">
        <v>138297</v>
      </c>
      <c r="D30" s="414">
        <v>137042</v>
      </c>
    </row>
    <row r="31" spans="1:4" x14ac:dyDescent="0.2">
      <c r="A31" s="404" t="s">
        <v>55</v>
      </c>
      <c r="B31" s="404" t="s">
        <v>174</v>
      </c>
      <c r="C31" s="414">
        <v>135299</v>
      </c>
      <c r="D31" s="414">
        <v>136800</v>
      </c>
    </row>
    <row r="32" spans="1:4" x14ac:dyDescent="0.2">
      <c r="A32" s="404" t="s">
        <v>55</v>
      </c>
      <c r="B32" s="404" t="s">
        <v>175</v>
      </c>
      <c r="C32" s="414">
        <v>136376</v>
      </c>
      <c r="D32" s="414">
        <v>136852</v>
      </c>
    </row>
    <row r="33" spans="1:4" x14ac:dyDescent="0.2">
      <c r="A33" s="404" t="s">
        <v>55</v>
      </c>
      <c r="B33" s="404" t="s">
        <v>176</v>
      </c>
      <c r="C33" s="414">
        <v>137921</v>
      </c>
      <c r="D33" s="414">
        <v>137044</v>
      </c>
    </row>
    <row r="34" spans="1:4" x14ac:dyDescent="0.2">
      <c r="A34" s="404" t="s">
        <v>55</v>
      </c>
      <c r="B34" s="404" t="s">
        <v>177</v>
      </c>
      <c r="C34" s="414">
        <v>138944</v>
      </c>
      <c r="D34" s="414">
        <v>137309</v>
      </c>
    </row>
    <row r="35" spans="1:4" x14ac:dyDescent="0.2">
      <c r="A35" s="404" t="s">
        <v>55</v>
      </c>
      <c r="B35" s="404" t="s">
        <v>178</v>
      </c>
      <c r="C35" s="414">
        <v>141006</v>
      </c>
      <c r="D35" s="414">
        <v>137798</v>
      </c>
    </row>
    <row r="36" spans="1:4" x14ac:dyDescent="0.2">
      <c r="A36" s="404" t="s">
        <v>55</v>
      </c>
      <c r="B36" s="404" t="s">
        <v>179</v>
      </c>
      <c r="C36" s="414">
        <v>141101</v>
      </c>
      <c r="D36" s="414">
        <v>138451</v>
      </c>
    </row>
    <row r="37" spans="1:4" x14ac:dyDescent="0.2">
      <c r="A37" s="404" t="s">
        <v>55</v>
      </c>
      <c r="B37" s="404" t="s">
        <v>180</v>
      </c>
      <c r="C37" s="414">
        <v>140867</v>
      </c>
      <c r="D37" s="414">
        <v>138824</v>
      </c>
    </row>
    <row r="38" spans="1:4" x14ac:dyDescent="0.2">
      <c r="A38" s="404" t="s">
        <v>55</v>
      </c>
      <c r="B38" s="404" t="s">
        <v>181</v>
      </c>
      <c r="C38" s="414">
        <v>143124</v>
      </c>
      <c r="D38" s="414">
        <v>139244</v>
      </c>
    </row>
    <row r="39" spans="1:4" x14ac:dyDescent="0.2">
      <c r="A39" s="404" t="s">
        <v>55</v>
      </c>
      <c r="B39" s="404" t="s">
        <v>182</v>
      </c>
      <c r="C39" s="414">
        <v>145017</v>
      </c>
      <c r="D39" s="414">
        <v>139801</v>
      </c>
    </row>
    <row r="40" spans="1:4" x14ac:dyDescent="0.2">
      <c r="A40" s="404" t="s">
        <v>55</v>
      </c>
      <c r="B40" s="404" t="s">
        <v>183</v>
      </c>
      <c r="C40" s="414">
        <v>146837</v>
      </c>
      <c r="D40" s="414">
        <v>140287</v>
      </c>
    </row>
    <row r="41" spans="1:4" x14ac:dyDescent="0.2">
      <c r="A41" s="404" t="s">
        <v>55</v>
      </c>
      <c r="B41" s="404" t="s">
        <v>184</v>
      </c>
      <c r="C41" s="414">
        <v>148110</v>
      </c>
      <c r="D41" s="414">
        <v>141075</v>
      </c>
    </row>
    <row r="42" spans="1:4" x14ac:dyDescent="0.2">
      <c r="A42" s="404" t="s">
        <v>84</v>
      </c>
      <c r="B42" s="404" t="s">
        <v>173</v>
      </c>
      <c r="C42" s="414">
        <v>143355</v>
      </c>
      <c r="D42" s="414">
        <v>141496</v>
      </c>
    </row>
    <row r="43" spans="1:4" x14ac:dyDescent="0.2">
      <c r="A43" s="404" t="s">
        <v>55</v>
      </c>
      <c r="B43" s="404" t="s">
        <v>174</v>
      </c>
      <c r="C43" s="414">
        <v>144166</v>
      </c>
      <c r="D43" s="414">
        <v>142235</v>
      </c>
    </row>
    <row r="44" spans="1:4" x14ac:dyDescent="0.2">
      <c r="A44" s="404" t="s">
        <v>55</v>
      </c>
      <c r="B44" s="404" t="s">
        <v>175</v>
      </c>
      <c r="C44" s="414">
        <v>145207</v>
      </c>
      <c r="D44" s="414">
        <v>142971</v>
      </c>
    </row>
    <row r="45" spans="1:4" x14ac:dyDescent="0.2">
      <c r="A45" s="404" t="s">
        <v>55</v>
      </c>
      <c r="B45" s="404" t="s">
        <v>176</v>
      </c>
      <c r="C45" s="414">
        <v>147078</v>
      </c>
      <c r="D45" s="414">
        <v>143734</v>
      </c>
    </row>
    <row r="46" spans="1:4" x14ac:dyDescent="0.2">
      <c r="A46" s="404" t="s">
        <v>55</v>
      </c>
      <c r="B46" s="404" t="s">
        <v>177</v>
      </c>
      <c r="C46" s="414">
        <v>145950</v>
      </c>
      <c r="D46" s="414">
        <v>144318</v>
      </c>
    </row>
    <row r="47" spans="1:4" x14ac:dyDescent="0.2">
      <c r="A47" s="404" t="s">
        <v>55</v>
      </c>
      <c r="B47" s="404" t="s">
        <v>178</v>
      </c>
      <c r="C47" s="414">
        <v>148723</v>
      </c>
      <c r="D47" s="414">
        <v>144961</v>
      </c>
    </row>
    <row r="48" spans="1:4" x14ac:dyDescent="0.2">
      <c r="A48" s="404" t="s">
        <v>55</v>
      </c>
      <c r="B48" s="404" t="s">
        <v>179</v>
      </c>
      <c r="C48" s="414">
        <v>147632</v>
      </c>
      <c r="D48" s="414">
        <v>145506</v>
      </c>
    </row>
    <row r="49" spans="1:4" x14ac:dyDescent="0.2">
      <c r="A49" s="404" t="s">
        <v>55</v>
      </c>
      <c r="B49" s="404" t="s">
        <v>180</v>
      </c>
      <c r="C49" s="414">
        <v>152741</v>
      </c>
      <c r="D49" s="414">
        <v>146495</v>
      </c>
    </row>
    <row r="50" spans="1:4" x14ac:dyDescent="0.2">
      <c r="A50" s="404" t="s">
        <v>55</v>
      </c>
      <c r="B50" s="404" t="s">
        <v>181</v>
      </c>
      <c r="C50" s="414">
        <v>156454</v>
      </c>
      <c r="D50" s="414">
        <v>147606</v>
      </c>
    </row>
    <row r="51" spans="1:4" x14ac:dyDescent="0.2">
      <c r="A51" s="404" t="s">
        <v>55</v>
      </c>
      <c r="B51" s="404" t="s">
        <v>182</v>
      </c>
      <c r="C51" s="414">
        <v>162705</v>
      </c>
      <c r="D51" s="414">
        <v>149080</v>
      </c>
    </row>
    <row r="52" spans="1:4" x14ac:dyDescent="0.2">
      <c r="A52" s="404" t="s">
        <v>55</v>
      </c>
      <c r="B52" s="404" t="s">
        <v>183</v>
      </c>
      <c r="C52" s="414">
        <v>166273</v>
      </c>
      <c r="D52" s="414">
        <v>150700</v>
      </c>
    </row>
    <row r="53" spans="1:4" x14ac:dyDescent="0.2">
      <c r="A53" s="404" t="s">
        <v>55</v>
      </c>
      <c r="B53" s="404" t="s">
        <v>184</v>
      </c>
      <c r="C53" s="414">
        <v>167561</v>
      </c>
      <c r="D53" s="414">
        <v>152320</v>
      </c>
    </row>
    <row r="54" spans="1:4" x14ac:dyDescent="0.2">
      <c r="A54" s="404" t="s">
        <v>85</v>
      </c>
      <c r="B54" s="404" t="s">
        <v>173</v>
      </c>
      <c r="C54" s="414">
        <v>166202</v>
      </c>
      <c r="D54" s="414">
        <v>154224</v>
      </c>
    </row>
    <row r="55" spans="1:4" x14ac:dyDescent="0.2">
      <c r="A55" s="404" t="s">
        <v>55</v>
      </c>
      <c r="B55" s="404" t="s">
        <v>174</v>
      </c>
      <c r="C55" s="414">
        <v>165255</v>
      </c>
      <c r="D55" s="414">
        <v>155982</v>
      </c>
    </row>
    <row r="56" spans="1:4" x14ac:dyDescent="0.2">
      <c r="A56" s="404" t="s">
        <v>55</v>
      </c>
      <c r="B56" s="404" t="s">
        <v>175</v>
      </c>
      <c r="C56" s="414">
        <v>169563</v>
      </c>
      <c r="D56" s="414">
        <v>158011</v>
      </c>
    </row>
    <row r="57" spans="1:4" x14ac:dyDescent="0.2">
      <c r="A57" s="404" t="s">
        <v>55</v>
      </c>
      <c r="B57" s="404" t="s">
        <v>176</v>
      </c>
      <c r="C57" s="414">
        <v>169234</v>
      </c>
      <c r="D57" s="414">
        <v>159858</v>
      </c>
    </row>
    <row r="58" spans="1:4" x14ac:dyDescent="0.2">
      <c r="A58" s="404" t="s">
        <v>55</v>
      </c>
      <c r="B58" s="404" t="s">
        <v>177</v>
      </c>
      <c r="C58" s="414">
        <v>167441</v>
      </c>
      <c r="D58" s="414">
        <v>161649</v>
      </c>
    </row>
    <row r="59" spans="1:4" x14ac:dyDescent="0.2">
      <c r="A59" s="404" t="s">
        <v>55</v>
      </c>
      <c r="B59" s="404" t="s">
        <v>178</v>
      </c>
      <c r="C59" s="414">
        <v>167945</v>
      </c>
      <c r="D59" s="414">
        <v>163250</v>
      </c>
    </row>
    <row r="60" spans="1:4" x14ac:dyDescent="0.2">
      <c r="A60" s="404" t="s">
        <v>55</v>
      </c>
      <c r="B60" s="404" t="s">
        <v>179</v>
      </c>
      <c r="C60" s="414">
        <v>169689</v>
      </c>
      <c r="D60" s="414">
        <v>165089</v>
      </c>
    </row>
    <row r="61" spans="1:4" x14ac:dyDescent="0.2">
      <c r="A61" s="404" t="s">
        <v>55</v>
      </c>
      <c r="B61" s="404" t="s">
        <v>180</v>
      </c>
      <c r="C61" s="414">
        <v>169933</v>
      </c>
      <c r="D61" s="414">
        <v>166521</v>
      </c>
    </row>
    <row r="62" spans="1:4" x14ac:dyDescent="0.2">
      <c r="A62" s="404" t="s">
        <v>55</v>
      </c>
      <c r="B62" s="404" t="s">
        <v>181</v>
      </c>
      <c r="C62" s="414">
        <v>171982</v>
      </c>
      <c r="D62" s="414">
        <v>167815</v>
      </c>
    </row>
    <row r="63" spans="1:4" x14ac:dyDescent="0.2">
      <c r="A63" s="404" t="s">
        <v>55</v>
      </c>
      <c r="B63" s="404" t="s">
        <v>182</v>
      </c>
      <c r="C63" s="414">
        <v>175631</v>
      </c>
      <c r="D63" s="414">
        <v>168892</v>
      </c>
    </row>
    <row r="64" spans="1:4" x14ac:dyDescent="0.2">
      <c r="A64" s="404" t="s">
        <v>55</v>
      </c>
      <c r="B64" s="404" t="s">
        <v>183</v>
      </c>
      <c r="C64" s="414">
        <v>177347</v>
      </c>
      <c r="D64" s="414">
        <v>169815</v>
      </c>
    </row>
    <row r="65" spans="1:4" x14ac:dyDescent="0.2">
      <c r="A65" s="404" t="s">
        <v>55</v>
      </c>
      <c r="B65" s="404" t="s">
        <v>184</v>
      </c>
      <c r="C65" s="414">
        <v>179261</v>
      </c>
      <c r="D65" s="414">
        <v>170790</v>
      </c>
    </row>
    <row r="66" spans="1:4" x14ac:dyDescent="0.2">
      <c r="A66" s="404" t="s">
        <v>86</v>
      </c>
      <c r="B66" s="404" t="s">
        <v>173</v>
      </c>
      <c r="C66" s="414">
        <v>175560</v>
      </c>
      <c r="D66" s="414">
        <v>171570</v>
      </c>
    </row>
    <row r="67" spans="1:4" x14ac:dyDescent="0.2">
      <c r="A67" s="404" t="s">
        <v>55</v>
      </c>
      <c r="B67" s="404" t="s">
        <v>174</v>
      </c>
      <c r="C67" s="414">
        <v>175111</v>
      </c>
      <c r="D67" s="414">
        <v>172391</v>
      </c>
    </row>
    <row r="68" spans="1:4" x14ac:dyDescent="0.2">
      <c r="A68" s="404" t="s">
        <v>55</v>
      </c>
      <c r="B68" s="404" t="s">
        <v>175</v>
      </c>
      <c r="C68" s="414">
        <v>175854</v>
      </c>
      <c r="D68" s="414">
        <v>172916</v>
      </c>
    </row>
    <row r="69" spans="1:4" x14ac:dyDescent="0.2">
      <c r="A69" s="404" t="s">
        <v>55</v>
      </c>
      <c r="B69" s="404" t="s">
        <v>176</v>
      </c>
      <c r="C69" s="414">
        <v>177884</v>
      </c>
      <c r="D69" s="414">
        <v>173636</v>
      </c>
    </row>
    <row r="70" spans="1:4" x14ac:dyDescent="0.2">
      <c r="A70" s="404" t="s">
        <v>55</v>
      </c>
      <c r="B70" s="404" t="s">
        <v>177</v>
      </c>
      <c r="C70" s="414">
        <v>180730</v>
      </c>
      <c r="D70" s="414">
        <v>174744</v>
      </c>
    </row>
    <row r="71" spans="1:4" x14ac:dyDescent="0.2">
      <c r="A71" s="404" t="s">
        <v>55</v>
      </c>
      <c r="B71" s="404" t="s">
        <v>178</v>
      </c>
      <c r="C71" s="414">
        <v>182595</v>
      </c>
      <c r="D71" s="414">
        <v>175965</v>
      </c>
    </row>
    <row r="72" spans="1:4" x14ac:dyDescent="0.2">
      <c r="A72" s="404" t="s">
        <v>55</v>
      </c>
      <c r="B72" s="404" t="s">
        <v>179</v>
      </c>
      <c r="C72" s="414">
        <v>185563</v>
      </c>
      <c r="D72" s="414">
        <v>177288</v>
      </c>
    </row>
    <row r="73" spans="1:4" x14ac:dyDescent="0.2">
      <c r="A73" s="404" t="s">
        <v>55</v>
      </c>
      <c r="B73" s="404" t="s">
        <v>180</v>
      </c>
      <c r="C73" s="414">
        <v>188966</v>
      </c>
      <c r="D73" s="414">
        <v>178874</v>
      </c>
    </row>
    <row r="74" spans="1:4" x14ac:dyDescent="0.2">
      <c r="A74" s="404" t="s">
        <v>55</v>
      </c>
      <c r="B74" s="404" t="s">
        <v>181</v>
      </c>
      <c r="C74" s="414">
        <v>192371</v>
      </c>
      <c r="D74" s="414">
        <v>180573</v>
      </c>
    </row>
    <row r="75" spans="1:4" x14ac:dyDescent="0.2">
      <c r="A75" s="404" t="s">
        <v>55</v>
      </c>
      <c r="B75" s="404" t="s">
        <v>182</v>
      </c>
      <c r="C75" s="414">
        <v>194536</v>
      </c>
      <c r="D75" s="414">
        <v>182148</v>
      </c>
    </row>
    <row r="76" spans="1:4" x14ac:dyDescent="0.2">
      <c r="A76" s="404" t="s">
        <v>55</v>
      </c>
      <c r="B76" s="404" t="s">
        <v>183</v>
      </c>
      <c r="C76" s="414">
        <v>194720</v>
      </c>
      <c r="D76" s="414">
        <v>183596</v>
      </c>
    </row>
    <row r="77" spans="1:4" x14ac:dyDescent="0.2">
      <c r="A77" s="404" t="s">
        <v>55</v>
      </c>
      <c r="B77" s="404" t="s">
        <v>184</v>
      </c>
      <c r="C77" s="414">
        <v>195275</v>
      </c>
      <c r="D77" s="414">
        <v>184930</v>
      </c>
    </row>
    <row r="78" spans="1:4" x14ac:dyDescent="0.2">
      <c r="A78" s="404" t="s">
        <v>87</v>
      </c>
      <c r="B78" s="404" t="s">
        <v>173</v>
      </c>
      <c r="C78" s="414">
        <v>195653</v>
      </c>
      <c r="D78" s="414">
        <v>186605</v>
      </c>
    </row>
    <row r="79" spans="1:4" x14ac:dyDescent="0.2">
      <c r="A79" s="404" t="s">
        <v>55</v>
      </c>
      <c r="B79" s="404" t="s">
        <v>174</v>
      </c>
      <c r="C79" s="414">
        <v>195633</v>
      </c>
      <c r="D79" s="414">
        <v>188315</v>
      </c>
    </row>
    <row r="80" spans="1:4" x14ac:dyDescent="0.2">
      <c r="A80" s="404" t="s">
        <v>55</v>
      </c>
      <c r="B80" s="404" t="s">
        <v>175</v>
      </c>
      <c r="C80" s="414">
        <v>198109</v>
      </c>
      <c r="D80" s="414">
        <v>190170</v>
      </c>
    </row>
    <row r="81" spans="1:4" x14ac:dyDescent="0.2">
      <c r="A81" s="404" t="s">
        <v>55</v>
      </c>
      <c r="B81" s="404" t="s">
        <v>176</v>
      </c>
      <c r="C81" s="414">
        <v>203212</v>
      </c>
      <c r="D81" s="414">
        <v>192280</v>
      </c>
    </row>
    <row r="82" spans="1:4" x14ac:dyDescent="0.2">
      <c r="A82" s="404" t="s">
        <v>55</v>
      </c>
      <c r="B82" s="404" t="s">
        <v>177</v>
      </c>
      <c r="C82" s="414">
        <v>203538</v>
      </c>
      <c r="D82" s="414">
        <v>194181</v>
      </c>
    </row>
    <row r="83" spans="1:4" x14ac:dyDescent="0.2">
      <c r="A83" s="404" t="s">
        <v>55</v>
      </c>
      <c r="B83" s="404" t="s">
        <v>178</v>
      </c>
      <c r="C83" s="414">
        <v>204192</v>
      </c>
      <c r="D83" s="414">
        <v>195981</v>
      </c>
    </row>
    <row r="84" spans="1:4" x14ac:dyDescent="0.2">
      <c r="A84" s="404" t="s">
        <v>55</v>
      </c>
      <c r="B84" s="404" t="s">
        <v>179</v>
      </c>
      <c r="C84" s="414">
        <v>203819</v>
      </c>
      <c r="D84" s="414">
        <v>197502</v>
      </c>
    </row>
    <row r="85" spans="1:4" x14ac:dyDescent="0.2">
      <c r="A85" s="404" t="s">
        <v>55</v>
      </c>
      <c r="B85" s="404" t="s">
        <v>180</v>
      </c>
      <c r="C85" s="414">
        <v>202269</v>
      </c>
      <c r="D85" s="414">
        <v>198611</v>
      </c>
    </row>
    <row r="86" spans="1:4" x14ac:dyDescent="0.2">
      <c r="A86" s="404" t="s">
        <v>55</v>
      </c>
      <c r="B86" s="404" t="s">
        <v>181</v>
      </c>
      <c r="C86" s="414">
        <v>206125</v>
      </c>
      <c r="D86" s="414">
        <v>199757</v>
      </c>
    </row>
    <row r="87" spans="1:4" x14ac:dyDescent="0.2">
      <c r="A87" s="404" t="s">
        <v>55</v>
      </c>
      <c r="B87" s="404" t="s">
        <v>182</v>
      </c>
      <c r="C87" s="414">
        <v>207299</v>
      </c>
      <c r="D87" s="414">
        <v>200820</v>
      </c>
    </row>
    <row r="88" spans="1:4" x14ac:dyDescent="0.2">
      <c r="A88" s="404" t="s">
        <v>55</v>
      </c>
      <c r="B88" s="404" t="s">
        <v>183</v>
      </c>
      <c r="C88" s="414">
        <v>205076</v>
      </c>
      <c r="D88" s="414">
        <v>201683</v>
      </c>
    </row>
    <row r="89" spans="1:4" x14ac:dyDescent="0.2">
      <c r="A89" s="404" t="s">
        <v>55</v>
      </c>
      <c r="B89" s="404" t="s">
        <v>184</v>
      </c>
      <c r="C89" s="414">
        <v>205719</v>
      </c>
      <c r="D89" s="414">
        <v>202554</v>
      </c>
    </row>
    <row r="90" spans="1:4" x14ac:dyDescent="0.2">
      <c r="A90" s="404" t="s">
        <v>88</v>
      </c>
      <c r="B90" s="404" t="s">
        <v>173</v>
      </c>
      <c r="C90" s="414">
        <v>200803</v>
      </c>
      <c r="D90" s="414">
        <v>202983</v>
      </c>
    </row>
    <row r="91" spans="1:4" x14ac:dyDescent="0.2">
      <c r="A91" s="404" t="s">
        <v>55</v>
      </c>
      <c r="B91" s="404" t="s">
        <v>174</v>
      </c>
      <c r="C91" s="414">
        <v>200947</v>
      </c>
      <c r="D91" s="414">
        <v>203426</v>
      </c>
    </row>
    <row r="92" spans="1:4" x14ac:dyDescent="0.2">
      <c r="A92" s="404" t="s">
        <v>55</v>
      </c>
      <c r="B92" s="404" t="s">
        <v>175</v>
      </c>
      <c r="C92" s="414">
        <v>203670</v>
      </c>
      <c r="D92" s="414">
        <v>203889</v>
      </c>
    </row>
    <row r="93" spans="1:4" x14ac:dyDescent="0.2">
      <c r="A93" s="404" t="s">
        <v>55</v>
      </c>
      <c r="B93" s="404" t="s">
        <v>176</v>
      </c>
      <c r="C93" s="414">
        <v>198946</v>
      </c>
      <c r="D93" s="414">
        <v>203534</v>
      </c>
    </row>
    <row r="94" spans="1:4" x14ac:dyDescent="0.2">
      <c r="A94" s="404" t="s">
        <v>55</v>
      </c>
      <c r="B94" s="404" t="s">
        <v>177</v>
      </c>
      <c r="C94" s="414">
        <v>193758</v>
      </c>
      <c r="D94" s="414">
        <v>202719</v>
      </c>
    </row>
    <row r="95" spans="1:4" x14ac:dyDescent="0.2">
      <c r="A95" s="404" t="s">
        <v>55</v>
      </c>
      <c r="B95" s="404" t="s">
        <v>178</v>
      </c>
      <c r="C95" s="414">
        <v>194649</v>
      </c>
      <c r="D95" s="414">
        <v>201923</v>
      </c>
    </row>
    <row r="96" spans="1:4" x14ac:dyDescent="0.2">
      <c r="A96" s="404" t="s">
        <v>55</v>
      </c>
      <c r="B96" s="404" t="s">
        <v>179</v>
      </c>
      <c r="C96" s="414">
        <v>191599</v>
      </c>
      <c r="D96" s="414">
        <v>200905</v>
      </c>
    </row>
    <row r="97" spans="1:4" x14ac:dyDescent="0.2">
      <c r="A97" s="404" t="s">
        <v>55</v>
      </c>
      <c r="B97" s="404" t="s">
        <v>180</v>
      </c>
      <c r="C97" s="414">
        <v>192948</v>
      </c>
      <c r="D97" s="414">
        <v>200128</v>
      </c>
    </row>
    <row r="98" spans="1:4" x14ac:dyDescent="0.2">
      <c r="A98" s="404" t="s">
        <v>55</v>
      </c>
      <c r="B98" s="404" t="s">
        <v>181</v>
      </c>
      <c r="C98" s="414">
        <v>195648</v>
      </c>
      <c r="D98" s="414">
        <v>199255</v>
      </c>
    </row>
  </sheetData>
  <mergeCells count="1">
    <mergeCell ref="H1:I1"/>
  </mergeCells>
  <hyperlinks>
    <hyperlink ref="H1:I1" location="Index!A1" display="Regresar al Índice" xr:uid="{38C0F88D-B574-4CC4-814C-537AC81C3343}"/>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0CB86-F92B-4B1F-93E1-F3998134CD19}">
  <sheetPr codeName="Hoja143"/>
  <dimension ref="A1:K98"/>
  <sheetViews>
    <sheetView workbookViewId="0">
      <selection activeCell="I7" sqref="I7"/>
    </sheetView>
  </sheetViews>
  <sheetFormatPr baseColWidth="10" defaultColWidth="9.140625" defaultRowHeight="14.25" x14ac:dyDescent="0.2"/>
  <cols>
    <col min="1" max="16384" width="9.140625" style="404"/>
  </cols>
  <sheetData>
    <row r="1" spans="1:11" ht="15" x14ac:dyDescent="0.25">
      <c r="A1" s="179" t="s">
        <v>1491</v>
      </c>
      <c r="H1" s="400" t="s">
        <v>39</v>
      </c>
      <c r="I1" s="400"/>
    </row>
    <row r="2" spans="1:11" x14ac:dyDescent="0.2">
      <c r="A2" s="404" t="s">
        <v>508</v>
      </c>
    </row>
    <row r="5" spans="1:11" x14ac:dyDescent="0.2">
      <c r="A5" s="404" t="s">
        <v>377</v>
      </c>
      <c r="B5" s="404" t="s">
        <v>439</v>
      </c>
      <c r="C5" s="404" t="s">
        <v>53</v>
      </c>
      <c r="D5" s="404" t="s">
        <v>440</v>
      </c>
      <c r="G5" s="404" t="s">
        <v>181</v>
      </c>
      <c r="H5" s="404" t="s">
        <v>180</v>
      </c>
      <c r="I5" s="404" t="s">
        <v>1344</v>
      </c>
      <c r="J5" s="404" t="s">
        <v>1346</v>
      </c>
      <c r="K5" s="404" t="s">
        <v>807</v>
      </c>
    </row>
    <row r="6" spans="1:11" x14ac:dyDescent="0.2">
      <c r="A6" s="404" t="s">
        <v>69</v>
      </c>
      <c r="B6" s="404" t="s">
        <v>173</v>
      </c>
      <c r="C6" s="413">
        <v>7</v>
      </c>
      <c r="D6" s="413">
        <v>4.5</v>
      </c>
      <c r="G6" s="413">
        <v>-5.0999999999999996</v>
      </c>
      <c r="H6" s="413">
        <v>-4.5999999999999996</v>
      </c>
      <c r="I6" s="413">
        <v>7.1</v>
      </c>
      <c r="J6" s="413">
        <v>-0.2</v>
      </c>
      <c r="K6" s="413">
        <v>0.9</v>
      </c>
    </row>
    <row r="7" spans="1:11" x14ac:dyDescent="0.2">
      <c r="A7" s="404" t="s">
        <v>55</v>
      </c>
      <c r="B7" s="404" t="s">
        <v>174</v>
      </c>
      <c r="C7" s="413">
        <v>6</v>
      </c>
      <c r="D7" s="413">
        <v>4.5999999999999996</v>
      </c>
    </row>
    <row r="8" spans="1:11" x14ac:dyDescent="0.2">
      <c r="A8" s="404" t="s">
        <v>55</v>
      </c>
      <c r="B8" s="404" t="s">
        <v>175</v>
      </c>
      <c r="C8" s="413">
        <v>6.3</v>
      </c>
      <c r="D8" s="413">
        <v>4.2</v>
      </c>
    </row>
    <row r="9" spans="1:11" x14ac:dyDescent="0.2">
      <c r="A9" s="404" t="s">
        <v>55</v>
      </c>
      <c r="B9" s="404" t="s">
        <v>176</v>
      </c>
      <c r="C9" s="413">
        <v>8.3000000000000007</v>
      </c>
      <c r="D9" s="413">
        <v>4.7</v>
      </c>
    </row>
    <row r="10" spans="1:11" x14ac:dyDescent="0.2">
      <c r="A10" s="404" t="s">
        <v>55</v>
      </c>
      <c r="B10" s="404" t="s">
        <v>177</v>
      </c>
      <c r="C10" s="413">
        <v>10.7</v>
      </c>
      <c r="D10" s="413">
        <v>5.3</v>
      </c>
    </row>
    <row r="11" spans="1:11" x14ac:dyDescent="0.2">
      <c r="A11" s="404" t="s">
        <v>55</v>
      </c>
      <c r="B11" s="404" t="s">
        <v>178</v>
      </c>
      <c r="C11" s="413">
        <v>9.1</v>
      </c>
      <c r="D11" s="413">
        <v>5.6</v>
      </c>
    </row>
    <row r="12" spans="1:11" x14ac:dyDescent="0.2">
      <c r="A12" s="404" t="s">
        <v>55</v>
      </c>
      <c r="B12" s="404" t="s">
        <v>179</v>
      </c>
      <c r="C12" s="413">
        <v>9.1999999999999993</v>
      </c>
      <c r="D12" s="413">
        <v>6</v>
      </c>
    </row>
    <row r="13" spans="1:11" x14ac:dyDescent="0.2">
      <c r="A13" s="404" t="s">
        <v>55</v>
      </c>
      <c r="B13" s="404" t="s">
        <v>180</v>
      </c>
      <c r="C13" s="413">
        <v>11</v>
      </c>
      <c r="D13" s="413">
        <v>6.8</v>
      </c>
    </row>
    <row r="14" spans="1:11" x14ac:dyDescent="0.2">
      <c r="A14" s="404" t="s">
        <v>55</v>
      </c>
      <c r="B14" s="404" t="s">
        <v>181</v>
      </c>
      <c r="C14" s="413">
        <v>10.3</v>
      </c>
      <c r="D14" s="413">
        <v>7.4</v>
      </c>
    </row>
    <row r="15" spans="1:11" x14ac:dyDescent="0.2">
      <c r="A15" s="404" t="s">
        <v>55</v>
      </c>
      <c r="B15" s="404" t="s">
        <v>182</v>
      </c>
      <c r="C15" s="413">
        <v>9.5</v>
      </c>
      <c r="D15" s="413">
        <v>7.9</v>
      </c>
    </row>
    <row r="16" spans="1:11" x14ac:dyDescent="0.2">
      <c r="A16" s="404" t="s">
        <v>55</v>
      </c>
      <c r="B16" s="404" t="s">
        <v>183</v>
      </c>
      <c r="C16" s="413">
        <v>8.1</v>
      </c>
      <c r="D16" s="413">
        <v>8.3000000000000007</v>
      </c>
    </row>
    <row r="17" spans="1:4" x14ac:dyDescent="0.2">
      <c r="A17" s="404" t="s">
        <v>55</v>
      </c>
      <c r="B17" s="404" t="s">
        <v>184</v>
      </c>
      <c r="C17" s="413">
        <v>8.1</v>
      </c>
      <c r="D17" s="413">
        <v>8.6</v>
      </c>
    </row>
    <row r="18" spans="1:4" x14ac:dyDescent="0.2">
      <c r="A18" s="404" t="s">
        <v>82</v>
      </c>
      <c r="B18" s="404" t="s">
        <v>173</v>
      </c>
      <c r="C18" s="413">
        <v>3.4</v>
      </c>
      <c r="D18" s="413">
        <v>8.3000000000000007</v>
      </c>
    </row>
    <row r="19" spans="1:4" x14ac:dyDescent="0.2">
      <c r="A19" s="404" t="s">
        <v>55</v>
      </c>
      <c r="B19" s="404" t="s">
        <v>174</v>
      </c>
      <c r="C19" s="413">
        <v>4.7</v>
      </c>
      <c r="D19" s="413">
        <v>8.1999999999999993</v>
      </c>
    </row>
    <row r="20" spans="1:4" x14ac:dyDescent="0.2">
      <c r="A20" s="404" t="s">
        <v>55</v>
      </c>
      <c r="B20" s="404" t="s">
        <v>175</v>
      </c>
      <c r="C20" s="413">
        <v>0.6</v>
      </c>
      <c r="D20" s="413">
        <v>7.7</v>
      </c>
    </row>
    <row r="21" spans="1:4" x14ac:dyDescent="0.2">
      <c r="A21" s="404" t="s">
        <v>55</v>
      </c>
      <c r="B21" s="404" t="s">
        <v>176</v>
      </c>
      <c r="C21" s="413">
        <v>0.1</v>
      </c>
      <c r="D21" s="413">
        <v>7.1</v>
      </c>
    </row>
    <row r="22" spans="1:4" x14ac:dyDescent="0.2">
      <c r="A22" s="404" t="s">
        <v>55</v>
      </c>
      <c r="B22" s="404" t="s">
        <v>177</v>
      </c>
      <c r="C22" s="413">
        <v>-1</v>
      </c>
      <c r="D22" s="413">
        <v>6.1</v>
      </c>
    </row>
    <row r="23" spans="1:4" x14ac:dyDescent="0.2">
      <c r="A23" s="404" t="s">
        <v>55</v>
      </c>
      <c r="B23" s="404" t="s">
        <v>178</v>
      </c>
      <c r="C23" s="413">
        <v>-1.6</v>
      </c>
      <c r="D23" s="413">
        <v>5.2</v>
      </c>
    </row>
    <row r="24" spans="1:4" x14ac:dyDescent="0.2">
      <c r="A24" s="404" t="s">
        <v>55</v>
      </c>
      <c r="B24" s="404" t="s">
        <v>179</v>
      </c>
      <c r="C24" s="413">
        <v>-1.7</v>
      </c>
      <c r="D24" s="413">
        <v>4.3</v>
      </c>
    </row>
    <row r="25" spans="1:4" x14ac:dyDescent="0.2">
      <c r="A25" s="404" t="s">
        <v>55</v>
      </c>
      <c r="B25" s="404" t="s">
        <v>180</v>
      </c>
      <c r="C25" s="413">
        <v>0.5</v>
      </c>
      <c r="D25" s="413">
        <v>3.4</v>
      </c>
    </row>
    <row r="26" spans="1:4" x14ac:dyDescent="0.2">
      <c r="A26" s="404" t="s">
        <v>55</v>
      </c>
      <c r="B26" s="404" t="s">
        <v>181</v>
      </c>
      <c r="C26" s="413">
        <v>2</v>
      </c>
      <c r="D26" s="413">
        <v>2.7</v>
      </c>
    </row>
    <row r="27" spans="1:4" x14ac:dyDescent="0.2">
      <c r="A27" s="404" t="s">
        <v>55</v>
      </c>
      <c r="B27" s="404" t="s">
        <v>182</v>
      </c>
      <c r="C27" s="413">
        <v>0.8</v>
      </c>
      <c r="D27" s="413">
        <v>2</v>
      </c>
    </row>
    <row r="28" spans="1:4" x14ac:dyDescent="0.2">
      <c r="A28" s="404" t="s">
        <v>55</v>
      </c>
      <c r="B28" s="404" t="s">
        <v>183</v>
      </c>
      <c r="C28" s="413">
        <v>3.2</v>
      </c>
      <c r="D28" s="413">
        <v>1.6</v>
      </c>
    </row>
    <row r="29" spans="1:4" x14ac:dyDescent="0.2">
      <c r="A29" s="404" t="s">
        <v>55</v>
      </c>
      <c r="B29" s="404" t="s">
        <v>184</v>
      </c>
      <c r="C29" s="413">
        <v>1.1000000000000001</v>
      </c>
      <c r="D29" s="413">
        <v>1</v>
      </c>
    </row>
    <row r="30" spans="1:4" x14ac:dyDescent="0.2">
      <c r="A30" s="404" t="s">
        <v>83</v>
      </c>
      <c r="B30" s="404" t="s">
        <v>173</v>
      </c>
      <c r="C30" s="413">
        <v>0.9</v>
      </c>
      <c r="D30" s="413">
        <v>0.8</v>
      </c>
    </row>
    <row r="31" spans="1:4" x14ac:dyDescent="0.2">
      <c r="A31" s="404" t="s">
        <v>55</v>
      </c>
      <c r="B31" s="404" t="s">
        <v>174</v>
      </c>
      <c r="C31" s="413">
        <v>-2.1</v>
      </c>
      <c r="D31" s="413">
        <v>0.2</v>
      </c>
    </row>
    <row r="32" spans="1:4" x14ac:dyDescent="0.2">
      <c r="A32" s="404" t="s">
        <v>55</v>
      </c>
      <c r="B32" s="404" t="s">
        <v>175</v>
      </c>
      <c r="C32" s="413">
        <v>0.5</v>
      </c>
      <c r="D32" s="413">
        <v>0.2</v>
      </c>
    </row>
    <row r="33" spans="1:4" x14ac:dyDescent="0.2">
      <c r="A33" s="404" t="s">
        <v>55</v>
      </c>
      <c r="B33" s="404" t="s">
        <v>176</v>
      </c>
      <c r="C33" s="413">
        <v>1.7</v>
      </c>
      <c r="D33" s="413">
        <v>0.4</v>
      </c>
    </row>
    <row r="34" spans="1:4" x14ac:dyDescent="0.2">
      <c r="A34" s="404" t="s">
        <v>55</v>
      </c>
      <c r="B34" s="404" t="s">
        <v>177</v>
      </c>
      <c r="C34" s="413">
        <v>2.2999999999999998</v>
      </c>
      <c r="D34" s="413">
        <v>0.6</v>
      </c>
    </row>
    <row r="35" spans="1:4" x14ac:dyDescent="0.2">
      <c r="A35" s="404" t="s">
        <v>55</v>
      </c>
      <c r="B35" s="404" t="s">
        <v>178</v>
      </c>
      <c r="C35" s="413">
        <v>4.3</v>
      </c>
      <c r="D35" s="413">
        <v>1.1000000000000001</v>
      </c>
    </row>
    <row r="36" spans="1:4" x14ac:dyDescent="0.2">
      <c r="A36" s="404" t="s">
        <v>55</v>
      </c>
      <c r="B36" s="404" t="s">
        <v>179</v>
      </c>
      <c r="C36" s="413">
        <v>5.9</v>
      </c>
      <c r="D36" s="413">
        <v>1.8</v>
      </c>
    </row>
    <row r="37" spans="1:4" x14ac:dyDescent="0.2">
      <c r="A37" s="404" t="s">
        <v>55</v>
      </c>
      <c r="B37" s="404" t="s">
        <v>180</v>
      </c>
      <c r="C37" s="413">
        <v>3.3</v>
      </c>
      <c r="D37" s="413">
        <v>2</v>
      </c>
    </row>
    <row r="38" spans="1:4" x14ac:dyDescent="0.2">
      <c r="A38" s="404" t="s">
        <v>55</v>
      </c>
      <c r="B38" s="404" t="s">
        <v>181</v>
      </c>
      <c r="C38" s="413">
        <v>3.7</v>
      </c>
      <c r="D38" s="413">
        <v>2.1</v>
      </c>
    </row>
    <row r="39" spans="1:4" x14ac:dyDescent="0.2">
      <c r="A39" s="404" t="s">
        <v>55</v>
      </c>
      <c r="B39" s="404" t="s">
        <v>182</v>
      </c>
      <c r="C39" s="413">
        <v>4.8</v>
      </c>
      <c r="D39" s="413">
        <v>2.5</v>
      </c>
    </row>
    <row r="40" spans="1:4" x14ac:dyDescent="0.2">
      <c r="A40" s="404" t="s">
        <v>55</v>
      </c>
      <c r="B40" s="404" t="s">
        <v>183</v>
      </c>
      <c r="C40" s="413">
        <v>4.0999999999999996</v>
      </c>
      <c r="D40" s="413">
        <v>2.5</v>
      </c>
    </row>
    <row r="41" spans="1:4" x14ac:dyDescent="0.2">
      <c r="A41" s="404" t="s">
        <v>55</v>
      </c>
      <c r="B41" s="404" t="s">
        <v>184</v>
      </c>
      <c r="C41" s="413">
        <v>6.8</v>
      </c>
      <c r="D41" s="413">
        <v>3</v>
      </c>
    </row>
    <row r="42" spans="1:4" x14ac:dyDescent="0.2">
      <c r="A42" s="404" t="s">
        <v>84</v>
      </c>
      <c r="B42" s="404" t="s">
        <v>173</v>
      </c>
      <c r="C42" s="413">
        <v>3.7</v>
      </c>
      <c r="D42" s="413">
        <v>3.2</v>
      </c>
    </row>
    <row r="43" spans="1:4" x14ac:dyDescent="0.2">
      <c r="A43" s="404" t="s">
        <v>55</v>
      </c>
      <c r="B43" s="404" t="s">
        <v>174</v>
      </c>
      <c r="C43" s="413">
        <v>6.6</v>
      </c>
      <c r="D43" s="413">
        <v>4</v>
      </c>
    </row>
    <row r="44" spans="1:4" x14ac:dyDescent="0.2">
      <c r="A44" s="404" t="s">
        <v>55</v>
      </c>
      <c r="B44" s="404" t="s">
        <v>175</v>
      </c>
      <c r="C44" s="413">
        <v>6.5</v>
      </c>
      <c r="D44" s="413">
        <v>4.5</v>
      </c>
    </row>
    <row r="45" spans="1:4" x14ac:dyDescent="0.2">
      <c r="A45" s="404" t="s">
        <v>55</v>
      </c>
      <c r="B45" s="404" t="s">
        <v>176</v>
      </c>
      <c r="C45" s="413">
        <v>6.6</v>
      </c>
      <c r="D45" s="413">
        <v>4.9000000000000004</v>
      </c>
    </row>
    <row r="46" spans="1:4" x14ac:dyDescent="0.2">
      <c r="A46" s="404" t="s">
        <v>55</v>
      </c>
      <c r="B46" s="404" t="s">
        <v>177</v>
      </c>
      <c r="C46" s="413">
        <v>5</v>
      </c>
      <c r="D46" s="413">
        <v>5.0999999999999996</v>
      </c>
    </row>
    <row r="47" spans="1:4" x14ac:dyDescent="0.2">
      <c r="A47" s="404" t="s">
        <v>55</v>
      </c>
      <c r="B47" s="404" t="s">
        <v>178</v>
      </c>
      <c r="C47" s="413">
        <v>5.5</v>
      </c>
      <c r="D47" s="413">
        <v>5.2</v>
      </c>
    </row>
    <row r="48" spans="1:4" x14ac:dyDescent="0.2">
      <c r="A48" s="404" t="s">
        <v>55</v>
      </c>
      <c r="B48" s="404" t="s">
        <v>179</v>
      </c>
      <c r="C48" s="413">
        <v>4.5999999999999996</v>
      </c>
      <c r="D48" s="413">
        <v>5.0999999999999996</v>
      </c>
    </row>
    <row r="49" spans="1:4" x14ac:dyDescent="0.2">
      <c r="A49" s="404" t="s">
        <v>55</v>
      </c>
      <c r="B49" s="404" t="s">
        <v>180</v>
      </c>
      <c r="C49" s="413">
        <v>8.4</v>
      </c>
      <c r="D49" s="413">
        <v>5.5</v>
      </c>
    </row>
    <row r="50" spans="1:4" x14ac:dyDescent="0.2">
      <c r="A50" s="404" t="s">
        <v>55</v>
      </c>
      <c r="B50" s="404" t="s">
        <v>181</v>
      </c>
      <c r="C50" s="413">
        <v>9.3000000000000007</v>
      </c>
      <c r="D50" s="413">
        <v>6</v>
      </c>
    </row>
    <row r="51" spans="1:4" x14ac:dyDescent="0.2">
      <c r="A51" s="404" t="s">
        <v>55</v>
      </c>
      <c r="B51" s="404" t="s">
        <v>182</v>
      </c>
      <c r="C51" s="413">
        <v>12.2</v>
      </c>
      <c r="D51" s="413">
        <v>6.6</v>
      </c>
    </row>
    <row r="52" spans="1:4" x14ac:dyDescent="0.2">
      <c r="A52" s="404" t="s">
        <v>55</v>
      </c>
      <c r="B52" s="404" t="s">
        <v>183</v>
      </c>
      <c r="C52" s="413">
        <v>13.2</v>
      </c>
      <c r="D52" s="413">
        <v>7.4</v>
      </c>
    </row>
    <row r="53" spans="1:4" x14ac:dyDescent="0.2">
      <c r="A53" s="404" t="s">
        <v>55</v>
      </c>
      <c r="B53" s="404" t="s">
        <v>184</v>
      </c>
      <c r="C53" s="413">
        <v>13.1</v>
      </c>
      <c r="D53" s="413">
        <v>7.9</v>
      </c>
    </row>
    <row r="54" spans="1:4" x14ac:dyDescent="0.2">
      <c r="A54" s="404" t="s">
        <v>85</v>
      </c>
      <c r="B54" s="404" t="s">
        <v>173</v>
      </c>
      <c r="C54" s="413">
        <v>15.9</v>
      </c>
      <c r="D54" s="413">
        <v>8.9</v>
      </c>
    </row>
    <row r="55" spans="1:4" x14ac:dyDescent="0.2">
      <c r="A55" s="404" t="s">
        <v>55</v>
      </c>
      <c r="B55" s="404" t="s">
        <v>174</v>
      </c>
      <c r="C55" s="413">
        <v>14.6</v>
      </c>
      <c r="D55" s="413">
        <v>9.6</v>
      </c>
    </row>
    <row r="56" spans="1:4" x14ac:dyDescent="0.2">
      <c r="A56" s="404" t="s">
        <v>55</v>
      </c>
      <c r="B56" s="404" t="s">
        <v>175</v>
      </c>
      <c r="C56" s="413">
        <v>16.8</v>
      </c>
      <c r="D56" s="413">
        <v>10.5</v>
      </c>
    </row>
    <row r="57" spans="1:4" x14ac:dyDescent="0.2">
      <c r="A57" s="404" t="s">
        <v>55</v>
      </c>
      <c r="B57" s="404" t="s">
        <v>176</v>
      </c>
      <c r="C57" s="413">
        <v>15.1</v>
      </c>
      <c r="D57" s="413">
        <v>11.2</v>
      </c>
    </row>
    <row r="58" spans="1:4" x14ac:dyDescent="0.2">
      <c r="A58" s="404" t="s">
        <v>55</v>
      </c>
      <c r="B58" s="404" t="s">
        <v>177</v>
      </c>
      <c r="C58" s="413">
        <v>14.7</v>
      </c>
      <c r="D58" s="413">
        <v>12</v>
      </c>
    </row>
    <row r="59" spans="1:4" x14ac:dyDescent="0.2">
      <c r="A59" s="404" t="s">
        <v>55</v>
      </c>
      <c r="B59" s="404" t="s">
        <v>178</v>
      </c>
      <c r="C59" s="413">
        <v>12.9</v>
      </c>
      <c r="D59" s="413">
        <v>12.6</v>
      </c>
    </row>
    <row r="60" spans="1:4" x14ac:dyDescent="0.2">
      <c r="A60" s="404" t="s">
        <v>55</v>
      </c>
      <c r="B60" s="404" t="s">
        <v>179</v>
      </c>
      <c r="C60" s="413">
        <v>14.9</v>
      </c>
      <c r="D60" s="413">
        <v>13.4</v>
      </c>
    </row>
    <row r="61" spans="1:4" x14ac:dyDescent="0.2">
      <c r="A61" s="404" t="s">
        <v>55</v>
      </c>
      <c r="B61" s="404" t="s">
        <v>180</v>
      </c>
      <c r="C61" s="413">
        <v>11.3</v>
      </c>
      <c r="D61" s="413">
        <v>13.7</v>
      </c>
    </row>
    <row r="62" spans="1:4" x14ac:dyDescent="0.2">
      <c r="A62" s="404" t="s">
        <v>55</v>
      </c>
      <c r="B62" s="404" t="s">
        <v>181</v>
      </c>
      <c r="C62" s="413">
        <v>9.9</v>
      </c>
      <c r="D62" s="413">
        <v>13.7</v>
      </c>
    </row>
    <row r="63" spans="1:4" x14ac:dyDescent="0.2">
      <c r="A63" s="404" t="s">
        <v>55</v>
      </c>
      <c r="B63" s="404" t="s">
        <v>182</v>
      </c>
      <c r="C63" s="413">
        <v>7.9</v>
      </c>
      <c r="D63" s="413">
        <v>13.4</v>
      </c>
    </row>
    <row r="64" spans="1:4" x14ac:dyDescent="0.2">
      <c r="A64" s="404" t="s">
        <v>55</v>
      </c>
      <c r="B64" s="404" t="s">
        <v>183</v>
      </c>
      <c r="C64" s="413">
        <v>6.7</v>
      </c>
      <c r="D64" s="413">
        <v>12.8</v>
      </c>
    </row>
    <row r="65" spans="1:4" x14ac:dyDescent="0.2">
      <c r="A65" s="404" t="s">
        <v>55</v>
      </c>
      <c r="B65" s="404" t="s">
        <v>184</v>
      </c>
      <c r="C65" s="413">
        <v>7</v>
      </c>
      <c r="D65" s="413">
        <v>12.3</v>
      </c>
    </row>
    <row r="66" spans="1:4" x14ac:dyDescent="0.2">
      <c r="A66" s="404" t="s">
        <v>86</v>
      </c>
      <c r="B66" s="404" t="s">
        <v>173</v>
      </c>
      <c r="C66" s="413">
        <v>5.6</v>
      </c>
      <c r="D66" s="413">
        <v>11.5</v>
      </c>
    </row>
    <row r="67" spans="1:4" x14ac:dyDescent="0.2">
      <c r="A67" s="404" t="s">
        <v>55</v>
      </c>
      <c r="B67" s="404" t="s">
        <v>174</v>
      </c>
      <c r="C67" s="413">
        <v>6</v>
      </c>
      <c r="D67" s="413">
        <v>10.7</v>
      </c>
    </row>
    <row r="68" spans="1:4" x14ac:dyDescent="0.2">
      <c r="A68" s="404" t="s">
        <v>55</v>
      </c>
      <c r="B68" s="404" t="s">
        <v>175</v>
      </c>
      <c r="C68" s="413">
        <v>3.7</v>
      </c>
      <c r="D68" s="413">
        <v>9.6</v>
      </c>
    </row>
    <row r="69" spans="1:4" x14ac:dyDescent="0.2">
      <c r="A69" s="404" t="s">
        <v>55</v>
      </c>
      <c r="B69" s="404" t="s">
        <v>176</v>
      </c>
      <c r="C69" s="413">
        <v>5.0999999999999996</v>
      </c>
      <c r="D69" s="413">
        <v>8.8000000000000007</v>
      </c>
    </row>
    <row r="70" spans="1:4" x14ac:dyDescent="0.2">
      <c r="A70" s="404" t="s">
        <v>55</v>
      </c>
      <c r="B70" s="404" t="s">
        <v>177</v>
      </c>
      <c r="C70" s="413">
        <v>7.9</v>
      </c>
      <c r="D70" s="413">
        <v>8.1999999999999993</v>
      </c>
    </row>
    <row r="71" spans="1:4" x14ac:dyDescent="0.2">
      <c r="A71" s="404" t="s">
        <v>55</v>
      </c>
      <c r="B71" s="404" t="s">
        <v>178</v>
      </c>
      <c r="C71" s="413">
        <v>8.6999999999999993</v>
      </c>
      <c r="D71" s="413">
        <v>7.9</v>
      </c>
    </row>
    <row r="72" spans="1:4" x14ac:dyDescent="0.2">
      <c r="A72" s="404" t="s">
        <v>55</v>
      </c>
      <c r="B72" s="404" t="s">
        <v>179</v>
      </c>
      <c r="C72" s="413">
        <v>9.4</v>
      </c>
      <c r="D72" s="413">
        <v>7.4</v>
      </c>
    </row>
    <row r="73" spans="1:4" x14ac:dyDescent="0.2">
      <c r="A73" s="404" t="s">
        <v>55</v>
      </c>
      <c r="B73" s="404" t="s">
        <v>180</v>
      </c>
      <c r="C73" s="413">
        <v>11.2</v>
      </c>
      <c r="D73" s="413">
        <v>7.4</v>
      </c>
    </row>
    <row r="74" spans="1:4" x14ac:dyDescent="0.2">
      <c r="A74" s="404" t="s">
        <v>55</v>
      </c>
      <c r="B74" s="404" t="s">
        <v>181</v>
      </c>
      <c r="C74" s="413">
        <v>11.9</v>
      </c>
      <c r="D74" s="413">
        <v>7.6</v>
      </c>
    </row>
    <row r="75" spans="1:4" x14ac:dyDescent="0.2">
      <c r="A75" s="404" t="s">
        <v>55</v>
      </c>
      <c r="B75" s="404" t="s">
        <v>182</v>
      </c>
      <c r="C75" s="413">
        <v>10.8</v>
      </c>
      <c r="D75" s="413">
        <v>7.8</v>
      </c>
    </row>
    <row r="76" spans="1:4" x14ac:dyDescent="0.2">
      <c r="A76" s="404" t="s">
        <v>55</v>
      </c>
      <c r="B76" s="404" t="s">
        <v>183</v>
      </c>
      <c r="C76" s="413">
        <v>9.8000000000000007</v>
      </c>
      <c r="D76" s="413">
        <v>8.1</v>
      </c>
    </row>
    <row r="77" spans="1:4" x14ac:dyDescent="0.2">
      <c r="A77" s="404" t="s">
        <v>55</v>
      </c>
      <c r="B77" s="404" t="s">
        <v>184</v>
      </c>
      <c r="C77" s="413">
        <v>8.9</v>
      </c>
      <c r="D77" s="413">
        <v>8.1999999999999993</v>
      </c>
    </row>
    <row r="78" spans="1:4" x14ac:dyDescent="0.2">
      <c r="A78" s="404" t="s">
        <v>87</v>
      </c>
      <c r="B78" s="404" t="s">
        <v>173</v>
      </c>
      <c r="C78" s="413">
        <v>11.4</v>
      </c>
      <c r="D78" s="413">
        <v>8.6999999999999993</v>
      </c>
    </row>
    <row r="79" spans="1:4" x14ac:dyDescent="0.2">
      <c r="A79" s="404" t="s">
        <v>55</v>
      </c>
      <c r="B79" s="404" t="s">
        <v>174</v>
      </c>
      <c r="C79" s="413">
        <v>11.7</v>
      </c>
      <c r="D79" s="413">
        <v>9.1999999999999993</v>
      </c>
    </row>
    <row r="80" spans="1:4" x14ac:dyDescent="0.2">
      <c r="A80" s="404" t="s">
        <v>55</v>
      </c>
      <c r="B80" s="404" t="s">
        <v>175</v>
      </c>
      <c r="C80" s="413">
        <v>12.7</v>
      </c>
      <c r="D80" s="413">
        <v>10</v>
      </c>
    </row>
    <row r="81" spans="1:4" x14ac:dyDescent="0.2">
      <c r="A81" s="404" t="s">
        <v>55</v>
      </c>
      <c r="B81" s="404" t="s">
        <v>176</v>
      </c>
      <c r="C81" s="413">
        <v>14.2</v>
      </c>
      <c r="D81" s="413">
        <v>10.7</v>
      </c>
    </row>
    <row r="82" spans="1:4" x14ac:dyDescent="0.2">
      <c r="A82" s="404" t="s">
        <v>55</v>
      </c>
      <c r="B82" s="404" t="s">
        <v>177</v>
      </c>
      <c r="C82" s="413">
        <v>12.6</v>
      </c>
      <c r="D82" s="413">
        <v>11.1</v>
      </c>
    </row>
    <row r="83" spans="1:4" x14ac:dyDescent="0.2">
      <c r="A83" s="404" t="s">
        <v>55</v>
      </c>
      <c r="B83" s="404" t="s">
        <v>178</v>
      </c>
      <c r="C83" s="413">
        <v>11.8</v>
      </c>
      <c r="D83" s="413">
        <v>11.4</v>
      </c>
    </row>
    <row r="84" spans="1:4" x14ac:dyDescent="0.2">
      <c r="A84" s="404" t="s">
        <v>55</v>
      </c>
      <c r="B84" s="404" t="s">
        <v>179</v>
      </c>
      <c r="C84" s="413">
        <v>9.8000000000000007</v>
      </c>
      <c r="D84" s="413">
        <v>11.4</v>
      </c>
    </row>
    <row r="85" spans="1:4" x14ac:dyDescent="0.2">
      <c r="A85" s="404" t="s">
        <v>55</v>
      </c>
      <c r="B85" s="404" t="s">
        <v>180</v>
      </c>
      <c r="C85" s="413">
        <v>7</v>
      </c>
      <c r="D85" s="413">
        <v>11.1</v>
      </c>
    </row>
    <row r="86" spans="1:4" x14ac:dyDescent="0.2">
      <c r="A86" s="404" t="s">
        <v>55</v>
      </c>
      <c r="B86" s="404" t="s">
        <v>181</v>
      </c>
      <c r="C86" s="413">
        <v>7.1</v>
      </c>
      <c r="D86" s="413">
        <v>10.7</v>
      </c>
    </row>
    <row r="87" spans="1:4" x14ac:dyDescent="0.2">
      <c r="A87" s="404" t="s">
        <v>55</v>
      </c>
      <c r="B87" s="404" t="s">
        <v>182</v>
      </c>
      <c r="C87" s="413">
        <v>6.6</v>
      </c>
      <c r="D87" s="413">
        <v>10.3</v>
      </c>
    </row>
    <row r="88" spans="1:4" x14ac:dyDescent="0.2">
      <c r="A88" s="404" t="s">
        <v>55</v>
      </c>
      <c r="B88" s="404" t="s">
        <v>183</v>
      </c>
      <c r="C88" s="413">
        <v>5.3</v>
      </c>
      <c r="D88" s="413">
        <v>9.9</v>
      </c>
    </row>
    <row r="89" spans="1:4" x14ac:dyDescent="0.2">
      <c r="A89" s="404" t="s">
        <v>55</v>
      </c>
      <c r="B89" s="404" t="s">
        <v>184</v>
      </c>
      <c r="C89" s="413">
        <v>5.3</v>
      </c>
      <c r="D89" s="413">
        <v>9.6</v>
      </c>
    </row>
    <row r="90" spans="1:4" x14ac:dyDescent="0.2">
      <c r="A90" s="404" t="s">
        <v>88</v>
      </c>
      <c r="B90" s="404" t="s">
        <v>173</v>
      </c>
      <c r="C90" s="413">
        <v>2.6</v>
      </c>
      <c r="D90" s="413">
        <v>8.9</v>
      </c>
    </row>
    <row r="91" spans="1:4" x14ac:dyDescent="0.2">
      <c r="A91" s="404" t="s">
        <v>55</v>
      </c>
      <c r="B91" s="404" t="s">
        <v>174</v>
      </c>
      <c r="C91" s="413">
        <v>2.7</v>
      </c>
      <c r="D91" s="413">
        <v>8.1999999999999993</v>
      </c>
    </row>
    <row r="92" spans="1:4" x14ac:dyDescent="0.2">
      <c r="A92" s="404" t="s">
        <v>55</v>
      </c>
      <c r="B92" s="404" t="s">
        <v>175</v>
      </c>
      <c r="C92" s="413">
        <v>2.8</v>
      </c>
      <c r="D92" s="413">
        <v>7.3</v>
      </c>
    </row>
    <row r="93" spans="1:4" x14ac:dyDescent="0.2">
      <c r="A93" s="404" t="s">
        <v>55</v>
      </c>
      <c r="B93" s="404" t="s">
        <v>176</v>
      </c>
      <c r="C93" s="413">
        <v>-2.1</v>
      </c>
      <c r="D93" s="413">
        <v>6</v>
      </c>
    </row>
    <row r="94" spans="1:4" x14ac:dyDescent="0.2">
      <c r="A94" s="404" t="s">
        <v>55</v>
      </c>
      <c r="B94" s="404" t="s">
        <v>177</v>
      </c>
      <c r="C94" s="413">
        <v>-4.8</v>
      </c>
      <c r="D94" s="413">
        <v>4.5</v>
      </c>
    </row>
    <row r="95" spans="1:4" x14ac:dyDescent="0.2">
      <c r="A95" s="404" t="s">
        <v>55</v>
      </c>
      <c r="B95" s="404" t="s">
        <v>178</v>
      </c>
      <c r="C95" s="413">
        <v>-4.7</v>
      </c>
      <c r="D95" s="413">
        <v>3.2</v>
      </c>
    </row>
    <row r="96" spans="1:4" x14ac:dyDescent="0.2">
      <c r="A96" s="404" t="s">
        <v>55</v>
      </c>
      <c r="B96" s="404" t="s">
        <v>179</v>
      </c>
      <c r="C96" s="413">
        <v>-6</v>
      </c>
      <c r="D96" s="413">
        <v>1.8</v>
      </c>
    </row>
    <row r="97" spans="1:4" x14ac:dyDescent="0.2">
      <c r="A97" s="404" t="s">
        <v>55</v>
      </c>
      <c r="B97" s="404" t="s">
        <v>180</v>
      </c>
      <c r="C97" s="413">
        <v>-4.5999999999999996</v>
      </c>
      <c r="D97" s="413">
        <v>0.9</v>
      </c>
    </row>
    <row r="98" spans="1:4" x14ac:dyDescent="0.2">
      <c r="A98" s="404" t="s">
        <v>55</v>
      </c>
      <c r="B98" s="404" t="s">
        <v>181</v>
      </c>
      <c r="C98" s="413">
        <v>-5.0999999999999996</v>
      </c>
      <c r="D98" s="413">
        <v>-0.2</v>
      </c>
    </row>
  </sheetData>
  <mergeCells count="1">
    <mergeCell ref="H1:I1"/>
  </mergeCells>
  <hyperlinks>
    <hyperlink ref="H1:I1" location="Index!A1" display="Regresar al Índice" xr:uid="{C4114AB7-09E1-49AA-83B2-0D3867C4EBBB}"/>
  </hyperlink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DCC18-AE8F-4269-B8DA-C93BE3F1C2B7}">
  <sheetPr codeName="Hoja144"/>
  <dimension ref="A1:I24"/>
  <sheetViews>
    <sheetView workbookViewId="0">
      <selection activeCell="I7" sqref="I7"/>
    </sheetView>
  </sheetViews>
  <sheetFormatPr baseColWidth="10" defaultColWidth="9.140625" defaultRowHeight="14.25" x14ac:dyDescent="0.2"/>
  <cols>
    <col min="1" max="16384" width="9.140625" style="404"/>
  </cols>
  <sheetData>
    <row r="1" spans="1:9" ht="15" x14ac:dyDescent="0.25">
      <c r="A1" s="179" t="s">
        <v>1492</v>
      </c>
      <c r="H1" s="400" t="s">
        <v>39</v>
      </c>
      <c r="I1" s="400"/>
    </row>
    <row r="2" spans="1:9" x14ac:dyDescent="0.2">
      <c r="A2" s="404" t="s">
        <v>508</v>
      </c>
    </row>
    <row r="5" spans="1:9" x14ac:dyDescent="0.2">
      <c r="A5" s="404" t="s">
        <v>2</v>
      </c>
      <c r="B5" s="404" t="s">
        <v>449</v>
      </c>
    </row>
    <row r="6" spans="1:9" x14ac:dyDescent="0.2">
      <c r="A6" s="404" t="s">
        <v>17</v>
      </c>
      <c r="B6" s="413">
        <v>0.2</v>
      </c>
    </row>
    <row r="7" spans="1:9" x14ac:dyDescent="0.2">
      <c r="A7" s="404" t="s">
        <v>31</v>
      </c>
      <c r="B7" s="413">
        <v>0.6</v>
      </c>
    </row>
    <row r="8" spans="1:9" x14ac:dyDescent="0.2">
      <c r="A8" s="404" t="s">
        <v>32</v>
      </c>
      <c r="B8" s="413">
        <v>0.7</v>
      </c>
    </row>
    <row r="9" spans="1:9" x14ac:dyDescent="0.2">
      <c r="A9" s="404" t="s">
        <v>9</v>
      </c>
      <c r="B9" s="413">
        <v>1.1000000000000001</v>
      </c>
    </row>
    <row r="10" spans="1:9" x14ac:dyDescent="0.2">
      <c r="A10" s="404" t="s">
        <v>26</v>
      </c>
      <c r="B10" s="413">
        <v>1.2</v>
      </c>
    </row>
    <row r="11" spans="1:9" x14ac:dyDescent="0.2">
      <c r="A11" s="404" t="s">
        <v>12</v>
      </c>
      <c r="B11" s="413">
        <v>1.4</v>
      </c>
    </row>
    <row r="12" spans="1:9" x14ac:dyDescent="0.2">
      <c r="A12" s="404" t="s">
        <v>3</v>
      </c>
      <c r="B12" s="413">
        <v>2</v>
      </c>
    </row>
    <row r="13" spans="1:9" x14ac:dyDescent="0.2">
      <c r="A13" s="404" t="s">
        <v>22</v>
      </c>
      <c r="B13" s="413">
        <v>2.4</v>
      </c>
    </row>
    <row r="14" spans="1:9" x14ac:dyDescent="0.2">
      <c r="A14" s="404" t="s">
        <v>25</v>
      </c>
      <c r="B14" s="413">
        <v>2.9</v>
      </c>
    </row>
    <row r="15" spans="1:9" x14ac:dyDescent="0.2">
      <c r="A15" s="404" t="s">
        <v>23</v>
      </c>
      <c r="B15" s="413">
        <v>3.3</v>
      </c>
    </row>
    <row r="16" spans="1:9" x14ac:dyDescent="0.2">
      <c r="A16" s="404" t="s">
        <v>13</v>
      </c>
      <c r="B16" s="413">
        <v>4.5</v>
      </c>
    </row>
    <row r="17" spans="1:2" x14ac:dyDescent="0.2">
      <c r="A17" s="404" t="s">
        <v>14</v>
      </c>
      <c r="B17" s="413">
        <v>5.8</v>
      </c>
    </row>
    <row r="18" spans="1:2" x14ac:dyDescent="0.2">
      <c r="A18" s="404" t="s">
        <v>27</v>
      </c>
      <c r="B18" s="413">
        <v>6.3</v>
      </c>
    </row>
    <row r="19" spans="1:2" x14ac:dyDescent="0.2">
      <c r="A19" s="404" t="s">
        <v>0</v>
      </c>
      <c r="B19" s="413">
        <v>6.6</v>
      </c>
    </row>
    <row r="20" spans="1:2" x14ac:dyDescent="0.2">
      <c r="A20" s="404" t="s">
        <v>29</v>
      </c>
      <c r="B20" s="413">
        <v>8.6</v>
      </c>
    </row>
    <row r="21" spans="1:2" x14ac:dyDescent="0.2">
      <c r="A21" s="404" t="s">
        <v>10</v>
      </c>
      <c r="B21" s="413">
        <v>8.8000000000000007</v>
      </c>
    </row>
    <row r="22" spans="1:2" x14ac:dyDescent="0.2">
      <c r="A22" s="404" t="s">
        <v>20</v>
      </c>
      <c r="B22" s="413">
        <v>10</v>
      </c>
    </row>
    <row r="23" spans="1:2" x14ac:dyDescent="0.2">
      <c r="A23" s="404" t="s">
        <v>4</v>
      </c>
      <c r="B23" s="413">
        <v>13.3</v>
      </c>
    </row>
    <row r="24" spans="1:2" x14ac:dyDescent="0.2">
      <c r="A24" s="404" t="s">
        <v>8</v>
      </c>
      <c r="B24" s="413">
        <v>13.9</v>
      </c>
    </row>
  </sheetData>
  <mergeCells count="1">
    <mergeCell ref="H1:I1"/>
  </mergeCells>
  <hyperlinks>
    <hyperlink ref="H1:I1" location="Index!A1" display="Regresar al Índice" xr:uid="{DDF4872D-3CAD-44C4-8DEA-BE6BE7763D7D}"/>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FB6C9-7DBD-4650-B2BF-071563411074}">
  <sheetPr codeName="Hoja145"/>
  <dimension ref="A1:I40"/>
  <sheetViews>
    <sheetView workbookViewId="0">
      <selection activeCell="I7" sqref="I7"/>
    </sheetView>
  </sheetViews>
  <sheetFormatPr baseColWidth="10" defaultColWidth="9.140625" defaultRowHeight="14.25" x14ac:dyDescent="0.2"/>
  <cols>
    <col min="1" max="16384" width="9.140625" style="411"/>
  </cols>
  <sheetData>
    <row r="1" spans="1:9" ht="15" x14ac:dyDescent="0.25">
      <c r="A1" s="179" t="s">
        <v>1493</v>
      </c>
      <c r="H1" s="400" t="s">
        <v>39</v>
      </c>
      <c r="I1" s="400"/>
    </row>
    <row r="2" spans="1:9" x14ac:dyDescent="0.2">
      <c r="A2" s="189" t="s">
        <v>549</v>
      </c>
    </row>
    <row r="3" spans="1:9" x14ac:dyDescent="0.2">
      <c r="A3" s="411" t="s">
        <v>820</v>
      </c>
    </row>
    <row r="7" spans="1:9" x14ac:dyDescent="0.2">
      <c r="B7" s="411" t="s">
        <v>475</v>
      </c>
      <c r="C7" s="411" t="s">
        <v>476</v>
      </c>
    </row>
    <row r="8" spans="1:9" x14ac:dyDescent="0.2">
      <c r="B8" s="411" t="s">
        <v>477</v>
      </c>
      <c r="C8" s="412">
        <v>-22.763326292201974</v>
      </c>
    </row>
    <row r="9" spans="1:9" x14ac:dyDescent="0.2">
      <c r="B9" s="411" t="s">
        <v>6</v>
      </c>
      <c r="C9" s="412">
        <v>-13.687875152048335</v>
      </c>
    </row>
    <row r="10" spans="1:9" x14ac:dyDescent="0.2">
      <c r="B10" s="411" t="s">
        <v>478</v>
      </c>
      <c r="C10" s="412">
        <v>-12.562092336357306</v>
      </c>
    </row>
    <row r="11" spans="1:9" x14ac:dyDescent="0.2">
      <c r="B11" s="411" t="s">
        <v>31</v>
      </c>
      <c r="C11" s="412">
        <v>-11.106033323449028</v>
      </c>
    </row>
    <row r="12" spans="1:9" x14ac:dyDescent="0.2">
      <c r="B12" s="411" t="s">
        <v>479</v>
      </c>
      <c r="C12" s="412">
        <v>-10.28164400735116</v>
      </c>
    </row>
    <row r="13" spans="1:9" x14ac:dyDescent="0.2">
      <c r="B13" s="411" t="s">
        <v>26</v>
      </c>
      <c r="C13" s="412">
        <v>-8.7071930080061541</v>
      </c>
    </row>
    <row r="14" spans="1:9" x14ac:dyDescent="0.2">
      <c r="B14" s="411" t="s">
        <v>0</v>
      </c>
      <c r="C14" s="412">
        <v>-8.3986070784871441</v>
      </c>
    </row>
    <row r="15" spans="1:9" x14ac:dyDescent="0.2">
      <c r="B15" s="411" t="s">
        <v>29</v>
      </c>
      <c r="C15" s="412">
        <v>-8.1386331501815032</v>
      </c>
    </row>
    <row r="16" spans="1:9" x14ac:dyDescent="0.2">
      <c r="B16" s="411" t="s">
        <v>23</v>
      </c>
      <c r="C16" s="412">
        <v>-7.9087679968075584</v>
      </c>
    </row>
    <row r="17" spans="2:3" x14ac:dyDescent="0.2">
      <c r="B17" s="411" t="s">
        <v>28</v>
      </c>
      <c r="C17" s="412">
        <v>-6.3089571667539088</v>
      </c>
    </row>
    <row r="18" spans="2:3" x14ac:dyDescent="0.2">
      <c r="B18" s="411" t="s">
        <v>1</v>
      </c>
      <c r="C18" s="412">
        <v>-5.6253042387704992</v>
      </c>
    </row>
    <row r="19" spans="2:3" x14ac:dyDescent="0.2">
      <c r="B19" s="411" t="s">
        <v>16</v>
      </c>
      <c r="C19" s="412">
        <v>-5.25309623976898</v>
      </c>
    </row>
    <row r="20" spans="2:3" x14ac:dyDescent="0.2">
      <c r="B20" s="411" t="s">
        <v>3</v>
      </c>
      <c r="C20" s="412">
        <v>-5.0035387978680905</v>
      </c>
    </row>
    <row r="21" spans="2:3" x14ac:dyDescent="0.2">
      <c r="B21" s="411" t="s">
        <v>480</v>
      </c>
      <c r="C21" s="412">
        <v>-4.9185276838340588</v>
      </c>
    </row>
    <row r="22" spans="2:3" x14ac:dyDescent="0.2">
      <c r="B22" s="411" t="s">
        <v>22</v>
      </c>
      <c r="C22" s="412">
        <v>-4.8457401758285306</v>
      </c>
    </row>
    <row r="23" spans="2:3" x14ac:dyDescent="0.2">
      <c r="B23" s="411" t="s">
        <v>17</v>
      </c>
      <c r="C23" s="412">
        <v>-4.8229141375336315</v>
      </c>
    </row>
    <row r="24" spans="2:3" x14ac:dyDescent="0.2">
      <c r="B24" s="411" t="s">
        <v>11</v>
      </c>
      <c r="C24" s="412">
        <v>-3.3044691298838984</v>
      </c>
    </row>
    <row r="25" spans="2:3" x14ac:dyDescent="0.2">
      <c r="B25" s="411" t="s">
        <v>18</v>
      </c>
      <c r="C25" s="412">
        <v>-2.676134216715079</v>
      </c>
    </row>
    <row r="26" spans="2:3" x14ac:dyDescent="0.2">
      <c r="B26" s="411" t="s">
        <v>32</v>
      </c>
      <c r="C26" s="412">
        <v>-2.6555940567521481</v>
      </c>
    </row>
    <row r="27" spans="2:3" x14ac:dyDescent="0.2">
      <c r="B27" s="411" t="s">
        <v>12</v>
      </c>
      <c r="C27" s="412">
        <v>-2.0820450423446148</v>
      </c>
    </row>
    <row r="28" spans="2:3" x14ac:dyDescent="0.2">
      <c r="B28" s="411" t="s">
        <v>10</v>
      </c>
      <c r="C28" s="412">
        <v>-1.7209433268752363</v>
      </c>
    </row>
    <row r="29" spans="2:3" x14ac:dyDescent="0.2">
      <c r="B29" s="411" t="s">
        <v>33</v>
      </c>
      <c r="C29" s="412">
        <v>-0.71217640334549337</v>
      </c>
    </row>
    <row r="30" spans="2:3" x14ac:dyDescent="0.2">
      <c r="B30" s="411" t="s">
        <v>30</v>
      </c>
      <c r="C30" s="412">
        <v>0.21948412188634547</v>
      </c>
    </row>
    <row r="31" spans="2:3" x14ac:dyDescent="0.2">
      <c r="B31" s="411" t="s">
        <v>482</v>
      </c>
      <c r="C31" s="412">
        <v>0.96853776504361477</v>
      </c>
    </row>
    <row r="32" spans="2:3" x14ac:dyDescent="0.2">
      <c r="B32" s="411" t="s">
        <v>14</v>
      </c>
      <c r="C32" s="412">
        <v>1.5576712063061948</v>
      </c>
    </row>
    <row r="33" spans="2:3" x14ac:dyDescent="0.2">
      <c r="B33" s="411" t="s">
        <v>8</v>
      </c>
      <c r="C33" s="412">
        <v>2.0557821972347843</v>
      </c>
    </row>
    <row r="34" spans="2:3" x14ac:dyDescent="0.2">
      <c r="B34" s="411" t="s">
        <v>7</v>
      </c>
      <c r="C34" s="412">
        <v>2.2689452239326622</v>
      </c>
    </row>
    <row r="35" spans="2:3" x14ac:dyDescent="0.2">
      <c r="B35" s="411" t="s">
        <v>15</v>
      </c>
      <c r="C35" s="412">
        <v>3.5225577969503261</v>
      </c>
    </row>
    <row r="36" spans="2:3" x14ac:dyDescent="0.2">
      <c r="B36" s="411" t="s">
        <v>21</v>
      </c>
      <c r="C36" s="412">
        <v>3.9234344056732864</v>
      </c>
    </row>
    <row r="37" spans="2:3" x14ac:dyDescent="0.2">
      <c r="B37" s="411" t="s">
        <v>27</v>
      </c>
      <c r="C37" s="412">
        <v>6.563773566473964</v>
      </c>
    </row>
    <row r="38" spans="2:3" x14ac:dyDescent="0.2">
      <c r="B38" s="411" t="s">
        <v>19</v>
      </c>
      <c r="C38" s="412">
        <v>7.1624671152733406</v>
      </c>
    </row>
    <row r="39" spans="2:3" x14ac:dyDescent="0.2">
      <c r="B39" s="411" t="s">
        <v>481</v>
      </c>
      <c r="C39" s="412">
        <v>8.4824896574063064</v>
      </c>
    </row>
    <row r="40" spans="2:3" x14ac:dyDescent="0.2">
      <c r="B40" s="411" t="s">
        <v>483</v>
      </c>
      <c r="C40" s="412">
        <v>12.895938281834205</v>
      </c>
    </row>
  </sheetData>
  <mergeCells count="1">
    <mergeCell ref="H1:I1"/>
  </mergeCells>
  <hyperlinks>
    <hyperlink ref="H1:I1" location="Index!A1" display="Regresar al Índice" xr:uid="{D2318B40-4797-411A-BD7C-B0C04A71CE4E}"/>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20C9-B0DF-44A8-B17C-606CE1E3B2A1}">
  <sheetPr codeName="Hoja146"/>
  <dimension ref="A1:I40"/>
  <sheetViews>
    <sheetView workbookViewId="0">
      <selection activeCell="I7" sqref="I7"/>
    </sheetView>
  </sheetViews>
  <sheetFormatPr baseColWidth="10" defaultColWidth="9.140625" defaultRowHeight="14.25" x14ac:dyDescent="0.2"/>
  <cols>
    <col min="1" max="16384" width="9.140625" style="411"/>
  </cols>
  <sheetData>
    <row r="1" spans="1:9" ht="15" x14ac:dyDescent="0.25">
      <c r="A1" s="179" t="s">
        <v>1494</v>
      </c>
      <c r="H1" s="400" t="s">
        <v>39</v>
      </c>
      <c r="I1" s="400"/>
    </row>
    <row r="2" spans="1:9" x14ac:dyDescent="0.2">
      <c r="A2" s="189" t="s">
        <v>549</v>
      </c>
    </row>
    <row r="3" spans="1:9" x14ac:dyDescent="0.2">
      <c r="A3" s="411" t="s">
        <v>820</v>
      </c>
    </row>
    <row r="7" spans="1:9" x14ac:dyDescent="0.2">
      <c r="B7" s="411" t="s">
        <v>475</v>
      </c>
      <c r="C7" s="411" t="s">
        <v>484</v>
      </c>
    </row>
    <row r="8" spans="1:9" x14ac:dyDescent="0.2">
      <c r="B8" s="411" t="s">
        <v>6</v>
      </c>
      <c r="C8" s="412">
        <v>-13.740197166617826</v>
      </c>
    </row>
    <row r="9" spans="1:9" x14ac:dyDescent="0.2">
      <c r="B9" s="411" t="s">
        <v>477</v>
      </c>
      <c r="C9" s="412">
        <v>-9.9955254975686767</v>
      </c>
    </row>
    <row r="10" spans="1:9" x14ac:dyDescent="0.2">
      <c r="B10" s="411" t="s">
        <v>16</v>
      </c>
      <c r="C10" s="412">
        <v>-7.6964746282458014</v>
      </c>
    </row>
    <row r="11" spans="1:9" x14ac:dyDescent="0.2">
      <c r="B11" s="411" t="s">
        <v>479</v>
      </c>
      <c r="C11" s="412">
        <v>-6.2144521879531327</v>
      </c>
    </row>
    <row r="12" spans="1:9" x14ac:dyDescent="0.2">
      <c r="B12" s="411" t="s">
        <v>14</v>
      </c>
      <c r="C12" s="412">
        <v>-5.1180676096064088</v>
      </c>
    </row>
    <row r="13" spans="1:9" x14ac:dyDescent="0.2">
      <c r="B13" s="411" t="s">
        <v>52</v>
      </c>
      <c r="C13" s="412">
        <v>-4.8799863613165835</v>
      </c>
    </row>
    <row r="14" spans="1:9" x14ac:dyDescent="0.2">
      <c r="B14" s="411" t="s">
        <v>18</v>
      </c>
      <c r="C14" s="412">
        <v>-4.5159835921083067</v>
      </c>
    </row>
    <row r="15" spans="1:9" x14ac:dyDescent="0.2">
      <c r="B15" s="411" t="s">
        <v>478</v>
      </c>
      <c r="C15" s="412">
        <v>-3.3664378883763342</v>
      </c>
    </row>
    <row r="16" spans="1:9" x14ac:dyDescent="0.2">
      <c r="B16" s="411" t="s">
        <v>480</v>
      </c>
      <c r="C16" s="412">
        <v>-2.9508608580632556</v>
      </c>
    </row>
    <row r="17" spans="2:3" x14ac:dyDescent="0.2">
      <c r="B17" s="411" t="s">
        <v>0</v>
      </c>
      <c r="C17" s="412">
        <v>-2.8944442445224565</v>
      </c>
    </row>
    <row r="18" spans="2:3" x14ac:dyDescent="0.2">
      <c r="B18" s="411" t="s">
        <v>32</v>
      </c>
      <c r="C18" s="412">
        <v>-2.8526216974322587</v>
      </c>
    </row>
    <row r="19" spans="2:3" x14ac:dyDescent="0.2">
      <c r="B19" s="411" t="s">
        <v>7</v>
      </c>
      <c r="C19" s="412">
        <v>-2.7301543707087896</v>
      </c>
    </row>
    <row r="20" spans="2:3" x14ac:dyDescent="0.2">
      <c r="B20" s="411" t="s">
        <v>1</v>
      </c>
      <c r="C20" s="412">
        <v>-2.2393448801550639</v>
      </c>
    </row>
    <row r="21" spans="2:3" x14ac:dyDescent="0.2">
      <c r="B21" s="411" t="s">
        <v>15</v>
      </c>
      <c r="C21" s="412">
        <v>-2.0551196696933522</v>
      </c>
    </row>
    <row r="22" spans="2:3" x14ac:dyDescent="0.2">
      <c r="B22" s="411" t="s">
        <v>31</v>
      </c>
      <c r="C22" s="412">
        <v>-1.5580408402008294</v>
      </c>
    </row>
    <row r="23" spans="2:3" x14ac:dyDescent="0.2">
      <c r="B23" s="411" t="s">
        <v>26</v>
      </c>
      <c r="C23" s="412">
        <v>-1.3905670537813308</v>
      </c>
    </row>
    <row r="24" spans="2:3" x14ac:dyDescent="0.2">
      <c r="B24" s="411" t="s">
        <v>8</v>
      </c>
      <c r="C24" s="412">
        <v>-1.3395987960434312</v>
      </c>
    </row>
    <row r="25" spans="2:3" x14ac:dyDescent="0.2">
      <c r="B25" s="411" t="s">
        <v>10</v>
      </c>
      <c r="C25" s="412">
        <v>-1.1243530539303952</v>
      </c>
    </row>
    <row r="26" spans="2:3" x14ac:dyDescent="0.2">
      <c r="B26" s="411" t="s">
        <v>22</v>
      </c>
      <c r="C26" s="412">
        <v>-0.9835737196360429</v>
      </c>
    </row>
    <row r="27" spans="2:3" x14ac:dyDescent="0.2">
      <c r="B27" s="411" t="s">
        <v>27</v>
      </c>
      <c r="C27" s="412">
        <v>-0.61841397329764713</v>
      </c>
    </row>
    <row r="28" spans="2:3" x14ac:dyDescent="0.2">
      <c r="B28" s="411" t="s">
        <v>23</v>
      </c>
      <c r="C28" s="412">
        <v>-0.59582799422097987</v>
      </c>
    </row>
    <row r="29" spans="2:3" x14ac:dyDescent="0.2">
      <c r="B29" s="411" t="s">
        <v>21</v>
      </c>
      <c r="C29" s="412">
        <v>-0.42663432349032709</v>
      </c>
    </row>
    <row r="30" spans="2:3" x14ac:dyDescent="0.2">
      <c r="B30" s="411" t="s">
        <v>17</v>
      </c>
      <c r="C30" s="412">
        <v>-0.11045779152753775</v>
      </c>
    </row>
    <row r="31" spans="2:3" x14ac:dyDescent="0.2">
      <c r="B31" s="411" t="s">
        <v>481</v>
      </c>
      <c r="C31" s="412">
        <v>0.23199908377004747</v>
      </c>
    </row>
    <row r="32" spans="2:3" x14ac:dyDescent="0.2">
      <c r="B32" s="411" t="s">
        <v>3</v>
      </c>
      <c r="C32" s="412">
        <v>0.50875271875700878</v>
      </c>
    </row>
    <row r="33" spans="2:3" x14ac:dyDescent="0.2">
      <c r="B33" s="411" t="s">
        <v>12</v>
      </c>
      <c r="C33" s="412">
        <v>0.67049603286919812</v>
      </c>
    </row>
    <row r="34" spans="2:3" x14ac:dyDescent="0.2">
      <c r="B34" s="411" t="s">
        <v>29</v>
      </c>
      <c r="C34" s="412">
        <v>0.79979984198445819</v>
      </c>
    </row>
    <row r="35" spans="2:3" x14ac:dyDescent="0.2">
      <c r="B35" s="411" t="s">
        <v>11</v>
      </c>
      <c r="C35" s="412">
        <v>1.0693545111481078</v>
      </c>
    </row>
    <row r="36" spans="2:3" x14ac:dyDescent="0.2">
      <c r="B36" s="411" t="s">
        <v>28</v>
      </c>
      <c r="C36" s="412">
        <v>2.786601520311951</v>
      </c>
    </row>
    <row r="37" spans="2:3" x14ac:dyDescent="0.2">
      <c r="B37" s="411" t="s">
        <v>482</v>
      </c>
      <c r="C37" s="412">
        <v>3.3149766691469589</v>
      </c>
    </row>
    <row r="38" spans="2:3" x14ac:dyDescent="0.2">
      <c r="B38" s="411" t="s">
        <v>33</v>
      </c>
      <c r="C38" s="412">
        <v>4.3095059435696266</v>
      </c>
    </row>
    <row r="39" spans="2:3" x14ac:dyDescent="0.2">
      <c r="B39" s="411" t="s">
        <v>19</v>
      </c>
      <c r="C39" s="412">
        <v>5.5472100031928626</v>
      </c>
    </row>
    <row r="40" spans="2:3" x14ac:dyDescent="0.2">
      <c r="B40" s="411" t="s">
        <v>30</v>
      </c>
      <c r="C40" s="412">
        <v>9.1181919255564896</v>
      </c>
    </row>
  </sheetData>
  <mergeCells count="1">
    <mergeCell ref="H1:I1"/>
  </mergeCells>
  <hyperlinks>
    <hyperlink ref="H1:I1" location="Index!A1" display="Regresar al Índice" xr:uid="{DAA5D246-BDD7-4D5C-AA7A-317ADAB0A2BC}"/>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77EC-7A9E-4E4C-B0EA-7F59645D3476}">
  <sheetPr codeName="Hoja147"/>
  <dimension ref="A1:I40"/>
  <sheetViews>
    <sheetView workbookViewId="0">
      <selection activeCell="I7" sqref="I7"/>
    </sheetView>
  </sheetViews>
  <sheetFormatPr baseColWidth="10" defaultColWidth="9.140625" defaultRowHeight="14.25" x14ac:dyDescent="0.2"/>
  <cols>
    <col min="1" max="16384" width="9.140625" style="411"/>
  </cols>
  <sheetData>
    <row r="1" spans="1:9" ht="15" x14ac:dyDescent="0.25">
      <c r="A1" s="179" t="s">
        <v>1495</v>
      </c>
      <c r="H1" s="400" t="s">
        <v>39</v>
      </c>
      <c r="I1" s="400"/>
    </row>
    <row r="2" spans="1:9" x14ac:dyDescent="0.2">
      <c r="A2" s="189" t="s">
        <v>549</v>
      </c>
    </row>
    <row r="3" spans="1:9" x14ac:dyDescent="0.2">
      <c r="A3" s="411" t="s">
        <v>820</v>
      </c>
    </row>
    <row r="7" spans="1:9" x14ac:dyDescent="0.2">
      <c r="B7" s="411" t="s">
        <v>475</v>
      </c>
      <c r="C7" s="411" t="s">
        <v>476</v>
      </c>
    </row>
    <row r="8" spans="1:9" x14ac:dyDescent="0.2">
      <c r="B8" s="411" t="s">
        <v>477</v>
      </c>
      <c r="C8" s="412">
        <v>-19.079222803072621</v>
      </c>
    </row>
    <row r="9" spans="1:9" x14ac:dyDescent="0.2">
      <c r="B9" s="411" t="s">
        <v>22</v>
      </c>
      <c r="C9" s="412">
        <v>-12.738346722655411</v>
      </c>
    </row>
    <row r="10" spans="1:9" x14ac:dyDescent="0.2">
      <c r="B10" s="411" t="s">
        <v>16</v>
      </c>
      <c r="C10" s="412">
        <v>-10.138300589828917</v>
      </c>
    </row>
    <row r="11" spans="1:9" x14ac:dyDescent="0.2">
      <c r="B11" s="411" t="s">
        <v>482</v>
      </c>
      <c r="C11" s="412">
        <v>-8.892320023633637</v>
      </c>
    </row>
    <row r="12" spans="1:9" x14ac:dyDescent="0.2">
      <c r="B12" s="411" t="s">
        <v>32</v>
      </c>
      <c r="C12" s="412">
        <v>-8.6280968273219507</v>
      </c>
    </row>
    <row r="13" spans="1:9" x14ac:dyDescent="0.2">
      <c r="B13" s="411" t="s">
        <v>478</v>
      </c>
      <c r="C13" s="412">
        <v>-8.2850237758363381</v>
      </c>
    </row>
    <row r="14" spans="1:9" x14ac:dyDescent="0.2">
      <c r="B14" s="411" t="s">
        <v>23</v>
      </c>
      <c r="C14" s="412">
        <v>-8.2739880508556318</v>
      </c>
    </row>
    <row r="15" spans="1:9" x14ac:dyDescent="0.2">
      <c r="B15" s="411" t="s">
        <v>3</v>
      </c>
      <c r="C15" s="412">
        <v>-7.9043887469380874</v>
      </c>
    </row>
    <row r="16" spans="1:9" x14ac:dyDescent="0.2">
      <c r="B16" s="411" t="s">
        <v>28</v>
      </c>
      <c r="C16" s="412">
        <v>-7.5605516680809544</v>
      </c>
    </row>
    <row r="17" spans="2:3" x14ac:dyDescent="0.2">
      <c r="B17" s="411" t="s">
        <v>1</v>
      </c>
      <c r="C17" s="412">
        <v>-7.0925257602218181</v>
      </c>
    </row>
    <row r="18" spans="2:3" x14ac:dyDescent="0.2">
      <c r="B18" s="411" t="s">
        <v>10</v>
      </c>
      <c r="C18" s="412">
        <v>-6.7336580679049991</v>
      </c>
    </row>
    <row r="19" spans="2:3" x14ac:dyDescent="0.2">
      <c r="B19" s="411" t="s">
        <v>483</v>
      </c>
      <c r="C19" s="412">
        <v>-6.5019392319241103</v>
      </c>
    </row>
    <row r="20" spans="2:3" x14ac:dyDescent="0.2">
      <c r="B20" s="411" t="s">
        <v>480</v>
      </c>
      <c r="C20" s="412">
        <v>-5.8824031301839224</v>
      </c>
    </row>
    <row r="21" spans="2:3" x14ac:dyDescent="0.2">
      <c r="B21" s="411" t="s">
        <v>14</v>
      </c>
      <c r="C21" s="412">
        <v>-5.7226140237718512</v>
      </c>
    </row>
    <row r="22" spans="2:3" x14ac:dyDescent="0.2">
      <c r="B22" s="411" t="s">
        <v>19</v>
      </c>
      <c r="C22" s="412">
        <v>-5.0175114884772238</v>
      </c>
    </row>
    <row r="23" spans="2:3" x14ac:dyDescent="0.2">
      <c r="B23" s="411" t="s">
        <v>479</v>
      </c>
      <c r="C23" s="412">
        <v>-4.9836469305401003</v>
      </c>
    </row>
    <row r="24" spans="2:3" x14ac:dyDescent="0.2">
      <c r="B24" s="411" t="s">
        <v>29</v>
      </c>
      <c r="C24" s="412">
        <v>-4.9741427281344262</v>
      </c>
    </row>
    <row r="25" spans="2:3" x14ac:dyDescent="0.2">
      <c r="B25" s="411" t="s">
        <v>6</v>
      </c>
      <c r="C25" s="412">
        <v>-4.4140282931311798</v>
      </c>
    </row>
    <row r="26" spans="2:3" x14ac:dyDescent="0.2">
      <c r="B26" s="411" t="s">
        <v>8</v>
      </c>
      <c r="C26" s="412">
        <v>-3.713916049552799</v>
      </c>
    </row>
    <row r="27" spans="2:3" x14ac:dyDescent="0.2">
      <c r="B27" s="411" t="s">
        <v>33</v>
      </c>
      <c r="C27" s="412">
        <v>-3.4091893375991953</v>
      </c>
    </row>
    <row r="28" spans="2:3" x14ac:dyDescent="0.2">
      <c r="B28" s="411" t="s">
        <v>31</v>
      </c>
      <c r="C28" s="412">
        <v>-2.6622872901034773</v>
      </c>
    </row>
    <row r="29" spans="2:3" x14ac:dyDescent="0.2">
      <c r="B29" s="411" t="s">
        <v>485</v>
      </c>
      <c r="C29" s="412">
        <v>-2.2641826492069308</v>
      </c>
    </row>
    <row r="30" spans="2:3" x14ac:dyDescent="0.2">
      <c r="B30" s="411" t="s">
        <v>12</v>
      </c>
      <c r="C30" s="412">
        <v>-1.808459170947522</v>
      </c>
    </row>
    <row r="31" spans="2:3" x14ac:dyDescent="0.2">
      <c r="B31" s="411" t="s">
        <v>18</v>
      </c>
      <c r="C31" s="412">
        <v>-1.6674601705043175</v>
      </c>
    </row>
    <row r="32" spans="2:3" x14ac:dyDescent="0.2">
      <c r="B32" s="411" t="s">
        <v>0</v>
      </c>
      <c r="C32" s="412">
        <v>-0.88384659911127517</v>
      </c>
    </row>
    <row r="33" spans="2:3" x14ac:dyDescent="0.2">
      <c r="B33" s="411" t="s">
        <v>11</v>
      </c>
      <c r="C33" s="412">
        <v>-0.12676781206519694</v>
      </c>
    </row>
    <row r="34" spans="2:3" x14ac:dyDescent="0.2">
      <c r="B34" s="411" t="s">
        <v>7</v>
      </c>
      <c r="C34" s="412">
        <v>6.3152979219964031E-2</v>
      </c>
    </row>
    <row r="35" spans="2:3" x14ac:dyDescent="0.2">
      <c r="B35" s="411" t="s">
        <v>26</v>
      </c>
      <c r="C35" s="412">
        <v>0.90855541830957498</v>
      </c>
    </row>
    <row r="36" spans="2:3" x14ac:dyDescent="0.2">
      <c r="B36" s="411" t="s">
        <v>21</v>
      </c>
      <c r="C36" s="412">
        <v>2.8419983374207565</v>
      </c>
    </row>
    <row r="37" spans="2:3" x14ac:dyDescent="0.2">
      <c r="B37" s="411" t="s">
        <v>15</v>
      </c>
      <c r="C37" s="412">
        <v>2.9564140781409898</v>
      </c>
    </row>
    <row r="38" spans="2:3" x14ac:dyDescent="0.2">
      <c r="B38" s="411" t="s">
        <v>27</v>
      </c>
      <c r="C38" s="412">
        <v>3.2886281224530132</v>
      </c>
    </row>
    <row r="39" spans="2:3" x14ac:dyDescent="0.2">
      <c r="B39" s="411" t="s">
        <v>481</v>
      </c>
      <c r="C39" s="412">
        <v>3.8130501609714886</v>
      </c>
    </row>
    <row r="40" spans="2:3" x14ac:dyDescent="0.2">
      <c r="B40" s="411" t="s">
        <v>30</v>
      </c>
      <c r="C40" s="412">
        <v>4.6379397075977851</v>
      </c>
    </row>
  </sheetData>
  <mergeCells count="1">
    <mergeCell ref="H1:I1"/>
  </mergeCells>
  <hyperlinks>
    <hyperlink ref="H1:I1" location="Index!A1" display="Regresar al Índice" xr:uid="{90887631-A17D-4B0F-8832-82610941ECA7}"/>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849A-66D5-43DF-B6FD-1FF4CAFE39A2}">
  <sheetPr codeName="Hoja148"/>
  <dimension ref="A1:I40"/>
  <sheetViews>
    <sheetView workbookViewId="0">
      <selection activeCell="I7" sqref="I7"/>
    </sheetView>
  </sheetViews>
  <sheetFormatPr baseColWidth="10" defaultColWidth="9.140625" defaultRowHeight="14.25" x14ac:dyDescent="0.2"/>
  <cols>
    <col min="1" max="16384" width="9.140625" style="411"/>
  </cols>
  <sheetData>
    <row r="1" spans="1:9" ht="15" x14ac:dyDescent="0.25">
      <c r="A1" s="179" t="s">
        <v>1496</v>
      </c>
      <c r="H1" s="400" t="s">
        <v>39</v>
      </c>
      <c r="I1" s="400"/>
    </row>
    <row r="2" spans="1:9" x14ac:dyDescent="0.2">
      <c r="A2" s="189" t="s">
        <v>549</v>
      </c>
    </row>
    <row r="3" spans="1:9" x14ac:dyDescent="0.2">
      <c r="A3" s="411" t="s">
        <v>820</v>
      </c>
    </row>
    <row r="7" spans="1:9" x14ac:dyDescent="0.2">
      <c r="B7" s="411" t="s">
        <v>475</v>
      </c>
      <c r="C7" s="411" t="s">
        <v>484</v>
      </c>
    </row>
    <row r="8" spans="1:9" x14ac:dyDescent="0.2">
      <c r="B8" s="411" t="s">
        <v>477</v>
      </c>
      <c r="C8" s="412">
        <v>-11.029704406432671</v>
      </c>
    </row>
    <row r="9" spans="1:9" x14ac:dyDescent="0.2">
      <c r="B9" s="411" t="s">
        <v>22</v>
      </c>
      <c r="C9" s="412">
        <v>-9.2551037286028848</v>
      </c>
    </row>
    <row r="10" spans="1:9" x14ac:dyDescent="0.2">
      <c r="B10" s="411" t="s">
        <v>479</v>
      </c>
      <c r="C10" s="412">
        <v>-9.0645328677555117</v>
      </c>
    </row>
    <row r="11" spans="1:9" x14ac:dyDescent="0.2">
      <c r="B11" s="411" t="s">
        <v>478</v>
      </c>
      <c r="C11" s="412">
        <v>-8.8424376869167407</v>
      </c>
    </row>
    <row r="12" spans="1:9" x14ac:dyDescent="0.2">
      <c r="B12" s="411" t="s">
        <v>52</v>
      </c>
      <c r="C12" s="412">
        <v>-7.198160800656817</v>
      </c>
    </row>
    <row r="13" spans="1:9" x14ac:dyDescent="0.2">
      <c r="B13" s="411" t="s">
        <v>29</v>
      </c>
      <c r="C13" s="412">
        <v>-6.9249764075655991</v>
      </c>
    </row>
    <row r="14" spans="1:9" x14ac:dyDescent="0.2">
      <c r="B14" s="411" t="s">
        <v>15</v>
      </c>
      <c r="C14" s="412">
        <v>-6.1998767422496197</v>
      </c>
    </row>
    <row r="15" spans="1:9" x14ac:dyDescent="0.2">
      <c r="B15" s="411" t="s">
        <v>7</v>
      </c>
      <c r="C15" s="412">
        <v>-5.9585488353387834</v>
      </c>
    </row>
    <row r="16" spans="1:9" x14ac:dyDescent="0.2">
      <c r="B16" s="411" t="s">
        <v>1</v>
      </c>
      <c r="C16" s="412">
        <v>-5.1283028698550934</v>
      </c>
    </row>
    <row r="17" spans="2:3" x14ac:dyDescent="0.2">
      <c r="B17" s="411" t="s">
        <v>31</v>
      </c>
      <c r="C17" s="412">
        <v>-5.0945176071273552</v>
      </c>
    </row>
    <row r="18" spans="2:3" x14ac:dyDescent="0.2">
      <c r="B18" s="411" t="s">
        <v>19</v>
      </c>
      <c r="C18" s="412">
        <v>-4.8618929078549247</v>
      </c>
    </row>
    <row r="19" spans="2:3" x14ac:dyDescent="0.2">
      <c r="B19" s="411" t="s">
        <v>482</v>
      </c>
      <c r="C19" s="412">
        <v>-4.1000223978393837</v>
      </c>
    </row>
    <row r="20" spans="2:3" x14ac:dyDescent="0.2">
      <c r="B20" s="411" t="s">
        <v>28</v>
      </c>
      <c r="C20" s="412">
        <v>-4.0473104724677853</v>
      </c>
    </row>
    <row r="21" spans="2:3" x14ac:dyDescent="0.2">
      <c r="B21" s="411" t="s">
        <v>30</v>
      </c>
      <c r="C21" s="412">
        <v>-3.9608941853727631</v>
      </c>
    </row>
    <row r="22" spans="2:3" x14ac:dyDescent="0.2">
      <c r="B22" s="411" t="s">
        <v>23</v>
      </c>
      <c r="C22" s="412">
        <v>-3.9498616252039458</v>
      </c>
    </row>
    <row r="23" spans="2:3" x14ac:dyDescent="0.2">
      <c r="B23" s="411" t="s">
        <v>12</v>
      </c>
      <c r="C23" s="412">
        <v>-3.8054666804328972</v>
      </c>
    </row>
    <row r="24" spans="2:3" x14ac:dyDescent="0.2">
      <c r="B24" s="411" t="s">
        <v>480</v>
      </c>
      <c r="C24" s="412">
        <v>-3.7108018144534376</v>
      </c>
    </row>
    <row r="25" spans="2:3" x14ac:dyDescent="0.2">
      <c r="B25" s="411" t="s">
        <v>33</v>
      </c>
      <c r="C25" s="412">
        <v>-3.7076353191311995</v>
      </c>
    </row>
    <row r="26" spans="2:3" x14ac:dyDescent="0.2">
      <c r="B26" s="411" t="s">
        <v>14</v>
      </c>
      <c r="C26" s="412">
        <v>-3.5084808456243648</v>
      </c>
    </row>
    <row r="27" spans="2:3" x14ac:dyDescent="0.2">
      <c r="B27" s="411" t="s">
        <v>0</v>
      </c>
      <c r="C27" s="412">
        <v>-3.2462685070774597</v>
      </c>
    </row>
    <row r="28" spans="2:3" x14ac:dyDescent="0.2">
      <c r="B28" s="411" t="s">
        <v>11</v>
      </c>
      <c r="C28" s="412">
        <v>-3.1614255043291761</v>
      </c>
    </row>
    <row r="29" spans="2:3" x14ac:dyDescent="0.2">
      <c r="B29" s="411" t="s">
        <v>26</v>
      </c>
      <c r="C29" s="412">
        <v>-2.9479815341111304</v>
      </c>
    </row>
    <row r="30" spans="2:3" x14ac:dyDescent="0.2">
      <c r="B30" s="411" t="s">
        <v>6</v>
      </c>
      <c r="C30" s="412">
        <v>-2.8542079382421504</v>
      </c>
    </row>
    <row r="31" spans="2:3" x14ac:dyDescent="0.2">
      <c r="B31" s="411" t="s">
        <v>21</v>
      </c>
      <c r="C31" s="412">
        <v>-2.5102721353284805</v>
      </c>
    </row>
    <row r="32" spans="2:3" x14ac:dyDescent="0.2">
      <c r="B32" s="411" t="s">
        <v>481</v>
      </c>
      <c r="C32" s="412">
        <v>-2.2990756333001325</v>
      </c>
    </row>
    <row r="33" spans="2:3" x14ac:dyDescent="0.2">
      <c r="B33" s="411" t="s">
        <v>27</v>
      </c>
      <c r="C33" s="412">
        <v>-2.2669705637208839</v>
      </c>
    </row>
    <row r="34" spans="2:3" x14ac:dyDescent="0.2">
      <c r="B34" s="411" t="s">
        <v>16</v>
      </c>
      <c r="C34" s="412">
        <v>-2.0833424617192131</v>
      </c>
    </row>
    <row r="35" spans="2:3" x14ac:dyDescent="0.2">
      <c r="B35" s="411" t="s">
        <v>17</v>
      </c>
      <c r="C35" s="412">
        <v>-1.7884396205998483</v>
      </c>
    </row>
    <row r="36" spans="2:3" x14ac:dyDescent="0.2">
      <c r="B36" s="411" t="s">
        <v>10</v>
      </c>
      <c r="C36" s="412">
        <v>-1.4386260607850274</v>
      </c>
    </row>
    <row r="37" spans="2:3" x14ac:dyDescent="0.2">
      <c r="B37" s="411" t="s">
        <v>3</v>
      </c>
      <c r="C37" s="412">
        <v>-1.3042451353809512</v>
      </c>
    </row>
    <row r="38" spans="2:3" x14ac:dyDescent="0.2">
      <c r="B38" s="411" t="s">
        <v>8</v>
      </c>
      <c r="C38" s="412">
        <v>-0.99341457269543054</v>
      </c>
    </row>
    <row r="39" spans="2:3" x14ac:dyDescent="0.2">
      <c r="B39" s="411" t="s">
        <v>32</v>
      </c>
      <c r="C39" s="412">
        <v>-7.6703661665789014E-2</v>
      </c>
    </row>
    <row r="40" spans="2:3" x14ac:dyDescent="0.2">
      <c r="B40" s="411" t="s">
        <v>18</v>
      </c>
      <c r="C40" s="412">
        <v>1.9518311410284686</v>
      </c>
    </row>
  </sheetData>
  <mergeCells count="1">
    <mergeCell ref="H1:I1"/>
  </mergeCells>
  <hyperlinks>
    <hyperlink ref="H1:I1" location="Index!A1" display="Regresar al Índice" xr:uid="{BC226ED0-1D81-441D-AF1E-769135DDB26B}"/>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6702-89F5-4415-847D-CB3DE0B83E0B}">
  <sheetPr codeName="Hoja161"/>
  <dimension ref="A1:AC61"/>
  <sheetViews>
    <sheetView topLeftCell="B1" zoomScaleNormal="100" workbookViewId="0">
      <selection activeCell="I7" sqref="I7"/>
    </sheetView>
  </sheetViews>
  <sheetFormatPr baseColWidth="10" defaultRowHeight="14.25" x14ac:dyDescent="0.2"/>
  <cols>
    <col min="1" max="16384" width="11.42578125" style="263"/>
  </cols>
  <sheetData>
    <row r="1" spans="1:29" ht="15" x14ac:dyDescent="0.25">
      <c r="A1" s="179" t="s">
        <v>1497</v>
      </c>
      <c r="H1" s="400" t="s">
        <v>39</v>
      </c>
      <c r="I1" s="400"/>
    </row>
    <row r="2" spans="1:29" x14ac:dyDescent="0.2">
      <c r="A2" s="407" t="s">
        <v>486</v>
      </c>
    </row>
    <row r="4" spans="1:29" x14ac:dyDescent="0.2">
      <c r="C4" s="410"/>
      <c r="K4" s="179"/>
      <c r="L4" s="179"/>
      <c r="M4" s="179"/>
      <c r="N4" s="179"/>
      <c r="O4" s="179"/>
      <c r="P4" s="179"/>
      <c r="Q4" s="179"/>
      <c r="R4" s="179"/>
      <c r="S4" s="179"/>
      <c r="T4" s="179"/>
      <c r="U4" s="179"/>
      <c r="V4" s="179"/>
      <c r="W4" s="179"/>
      <c r="X4" s="179"/>
      <c r="Y4" s="179"/>
      <c r="Z4" s="179"/>
      <c r="AA4" s="179"/>
      <c r="AB4" s="179"/>
      <c r="AC4" s="179"/>
    </row>
    <row r="5" spans="1:29" x14ac:dyDescent="0.2">
      <c r="D5" s="97" t="s">
        <v>487</v>
      </c>
      <c r="E5" s="97" t="s">
        <v>488</v>
      </c>
      <c r="F5" s="97" t="s">
        <v>489</v>
      </c>
      <c r="G5" s="97" t="s">
        <v>342</v>
      </c>
      <c r="H5" s="97" t="s">
        <v>490</v>
      </c>
      <c r="I5" s="97" t="s">
        <v>491</v>
      </c>
      <c r="K5" s="179"/>
      <c r="L5" s="179"/>
      <c r="M5" s="179"/>
      <c r="N5" s="179"/>
      <c r="O5" s="179"/>
      <c r="P5" s="179"/>
      <c r="Q5" s="179"/>
      <c r="R5" s="179"/>
      <c r="S5" s="179"/>
      <c r="T5" s="179"/>
      <c r="U5" s="179"/>
      <c r="V5" s="179"/>
      <c r="W5" s="179"/>
      <c r="X5" s="179"/>
      <c r="Y5" s="179"/>
      <c r="Z5" s="179"/>
      <c r="AA5" s="179"/>
      <c r="AB5" s="179"/>
      <c r="AC5" s="179"/>
    </row>
    <row r="6" spans="1:29" x14ac:dyDescent="0.2">
      <c r="A6" s="147">
        <v>2016</v>
      </c>
      <c r="B6" s="98" t="s">
        <v>40</v>
      </c>
      <c r="C6" s="98" t="s">
        <v>0</v>
      </c>
      <c r="D6" s="385">
        <v>2</v>
      </c>
      <c r="E6" s="385">
        <v>0</v>
      </c>
      <c r="F6" s="385">
        <v>7</v>
      </c>
      <c r="G6" s="385">
        <v>9</v>
      </c>
      <c r="H6" s="386">
        <v>4.4400000000000004</v>
      </c>
      <c r="I6" s="385">
        <v>142</v>
      </c>
      <c r="K6" s="179"/>
      <c r="L6" s="179"/>
      <c r="M6" s="179"/>
      <c r="N6" s="179"/>
      <c r="O6" s="179"/>
      <c r="P6" s="179"/>
      <c r="Q6" s="179"/>
      <c r="R6" s="179"/>
      <c r="S6" s="179"/>
      <c r="T6" s="179"/>
      <c r="U6" s="179"/>
      <c r="V6" s="179"/>
      <c r="W6" s="179"/>
      <c r="X6" s="179"/>
      <c r="Y6" s="179"/>
      <c r="Z6" s="179"/>
      <c r="AA6" s="179"/>
      <c r="AB6" s="179"/>
      <c r="AC6" s="179"/>
    </row>
    <row r="7" spans="1:29" x14ac:dyDescent="0.2">
      <c r="A7" s="147"/>
      <c r="B7" s="99" t="s">
        <v>41</v>
      </c>
      <c r="C7" s="99" t="s">
        <v>0</v>
      </c>
      <c r="D7" s="387">
        <v>5</v>
      </c>
      <c r="E7" s="387">
        <v>0</v>
      </c>
      <c r="F7" s="387">
        <v>6</v>
      </c>
      <c r="G7" s="387">
        <v>11</v>
      </c>
      <c r="H7" s="388">
        <v>3.78</v>
      </c>
      <c r="I7" s="387">
        <v>121</v>
      </c>
      <c r="K7" s="179"/>
      <c r="L7" s="179"/>
      <c r="M7" s="179"/>
      <c r="N7" s="179"/>
      <c r="O7" s="179"/>
      <c r="P7" s="179"/>
      <c r="Q7" s="179"/>
      <c r="R7" s="179"/>
      <c r="S7" s="179"/>
      <c r="T7" s="179"/>
      <c r="U7" s="179"/>
      <c r="V7" s="179"/>
      <c r="W7" s="179"/>
      <c r="X7" s="179"/>
      <c r="Y7" s="179"/>
      <c r="Z7" s="179"/>
      <c r="AA7" s="179"/>
      <c r="AB7" s="179"/>
      <c r="AC7" s="179"/>
    </row>
    <row r="8" spans="1:29" x14ac:dyDescent="0.2">
      <c r="A8" s="147"/>
      <c r="B8" s="98" t="s">
        <v>42</v>
      </c>
      <c r="C8" s="98" t="s">
        <v>0</v>
      </c>
      <c r="D8" s="385">
        <v>4</v>
      </c>
      <c r="E8" s="385">
        <v>0</v>
      </c>
      <c r="F8" s="385">
        <v>30</v>
      </c>
      <c r="G8" s="385">
        <v>34</v>
      </c>
      <c r="H8" s="386">
        <v>19.78</v>
      </c>
      <c r="I8" s="385">
        <v>633</v>
      </c>
      <c r="K8" s="179"/>
      <c r="L8" s="179"/>
      <c r="M8" s="179"/>
      <c r="N8" s="179"/>
      <c r="O8" s="179"/>
      <c r="P8" s="179"/>
      <c r="Q8" s="179"/>
      <c r="R8" s="179"/>
      <c r="S8" s="179"/>
      <c r="T8" s="179"/>
      <c r="U8" s="179"/>
      <c r="V8" s="179"/>
      <c r="W8" s="179"/>
      <c r="X8" s="179"/>
      <c r="Y8" s="179"/>
      <c r="Z8" s="179"/>
      <c r="AA8" s="179"/>
      <c r="AB8" s="179"/>
      <c r="AC8" s="179"/>
    </row>
    <row r="9" spans="1:29" x14ac:dyDescent="0.2">
      <c r="A9" s="147"/>
      <c r="B9" s="99" t="s">
        <v>43</v>
      </c>
      <c r="C9" s="99" t="s">
        <v>0</v>
      </c>
      <c r="D9" s="387">
        <v>2</v>
      </c>
      <c r="E9" s="387">
        <v>1</v>
      </c>
      <c r="F9" s="387">
        <v>30</v>
      </c>
      <c r="G9" s="387">
        <v>33</v>
      </c>
      <c r="H9" s="388">
        <v>13.53</v>
      </c>
      <c r="I9" s="387">
        <v>433</v>
      </c>
      <c r="K9" s="179"/>
      <c r="L9" s="179"/>
      <c r="M9" s="179"/>
      <c r="N9" s="179"/>
      <c r="O9" s="179"/>
      <c r="P9" s="179"/>
      <c r="Q9" s="179"/>
      <c r="R9" s="179"/>
      <c r="S9" s="179"/>
      <c r="T9" s="179"/>
      <c r="U9" s="179"/>
      <c r="V9" s="179"/>
      <c r="W9" s="179"/>
      <c r="X9" s="179"/>
      <c r="Y9" s="179"/>
      <c r="Z9" s="179"/>
      <c r="AA9" s="179"/>
      <c r="AB9" s="179"/>
      <c r="AC9" s="179"/>
    </row>
    <row r="10" spans="1:29" x14ac:dyDescent="0.2">
      <c r="A10" s="147"/>
      <c r="B10" s="98" t="s">
        <v>44</v>
      </c>
      <c r="C10" s="98" t="s">
        <v>0</v>
      </c>
      <c r="D10" s="385">
        <v>2</v>
      </c>
      <c r="E10" s="385">
        <v>4</v>
      </c>
      <c r="F10" s="385">
        <v>56</v>
      </c>
      <c r="G10" s="385">
        <v>62</v>
      </c>
      <c r="H10" s="386">
        <v>13.63</v>
      </c>
      <c r="I10" s="385">
        <v>436</v>
      </c>
      <c r="K10" s="179"/>
      <c r="L10" s="179"/>
      <c r="M10" s="179"/>
      <c r="N10" s="179"/>
      <c r="O10" s="179"/>
      <c r="P10" s="179"/>
      <c r="Q10" s="179"/>
      <c r="R10" s="179"/>
      <c r="S10" s="179"/>
      <c r="T10" s="179"/>
      <c r="U10" s="179"/>
      <c r="V10" s="179"/>
      <c r="W10" s="179"/>
      <c r="X10" s="179"/>
      <c r="Y10" s="179"/>
      <c r="Z10" s="179"/>
      <c r="AA10" s="179"/>
      <c r="AB10" s="179"/>
      <c r="AC10" s="179"/>
    </row>
    <row r="11" spans="1:29" x14ac:dyDescent="0.2">
      <c r="A11" s="147"/>
      <c r="B11" s="99" t="s">
        <v>45</v>
      </c>
      <c r="C11" s="99" t="s">
        <v>0</v>
      </c>
      <c r="D11" s="387">
        <v>3</v>
      </c>
      <c r="E11" s="387">
        <v>6</v>
      </c>
      <c r="F11" s="387">
        <v>128</v>
      </c>
      <c r="G11" s="387">
        <v>137</v>
      </c>
      <c r="H11" s="388">
        <v>33.53</v>
      </c>
      <c r="I11" s="388">
        <v>1073</v>
      </c>
      <c r="K11" s="179"/>
      <c r="L11" s="179"/>
      <c r="M11" s="179"/>
      <c r="N11" s="179"/>
      <c r="O11" s="179"/>
      <c r="P11" s="179"/>
      <c r="Q11" s="179"/>
      <c r="R11" s="179"/>
      <c r="S11" s="179"/>
      <c r="T11" s="179"/>
      <c r="U11" s="179"/>
      <c r="V11" s="179"/>
      <c r="W11" s="179"/>
      <c r="X11" s="179"/>
      <c r="Y11" s="179"/>
      <c r="Z11" s="179"/>
      <c r="AA11" s="179"/>
      <c r="AB11" s="179"/>
      <c r="AC11" s="179"/>
    </row>
    <row r="12" spans="1:29" x14ac:dyDescent="0.2">
      <c r="A12" s="147"/>
      <c r="B12" s="98" t="s">
        <v>46</v>
      </c>
      <c r="C12" s="98" t="s">
        <v>0</v>
      </c>
      <c r="D12" s="385">
        <v>2</v>
      </c>
      <c r="E12" s="385">
        <v>2</v>
      </c>
      <c r="F12" s="385">
        <v>64</v>
      </c>
      <c r="G12" s="385">
        <v>68</v>
      </c>
      <c r="H12" s="386">
        <v>27.94</v>
      </c>
      <c r="I12" s="385">
        <v>894</v>
      </c>
      <c r="K12" s="179"/>
      <c r="L12" s="179"/>
      <c r="M12" s="179"/>
      <c r="N12" s="179"/>
      <c r="O12" s="179"/>
      <c r="P12" s="179"/>
      <c r="Q12" s="179"/>
      <c r="R12" s="179"/>
      <c r="S12" s="179"/>
      <c r="T12" s="179"/>
      <c r="U12" s="179"/>
      <c r="V12" s="179"/>
      <c r="W12" s="179"/>
      <c r="X12" s="179"/>
      <c r="Y12" s="179"/>
      <c r="Z12" s="179"/>
      <c r="AA12" s="179"/>
      <c r="AB12" s="179"/>
      <c r="AC12" s="179"/>
    </row>
    <row r="13" spans="1:29" x14ac:dyDescent="0.2">
      <c r="A13" s="147"/>
      <c r="B13" s="99" t="s">
        <v>47</v>
      </c>
      <c r="C13" s="99" t="s">
        <v>0</v>
      </c>
      <c r="D13" s="387">
        <v>1</v>
      </c>
      <c r="E13" s="387">
        <v>8</v>
      </c>
      <c r="F13" s="387">
        <v>43</v>
      </c>
      <c r="G13" s="387">
        <v>52</v>
      </c>
      <c r="H13" s="388">
        <v>27.91</v>
      </c>
      <c r="I13" s="387">
        <v>893</v>
      </c>
      <c r="K13" s="179"/>
      <c r="L13" s="179"/>
      <c r="M13" s="179"/>
      <c r="N13" s="179"/>
      <c r="O13" s="179"/>
      <c r="P13" s="179"/>
      <c r="Q13" s="179"/>
      <c r="R13" s="179"/>
      <c r="S13" s="179"/>
      <c r="T13" s="179"/>
      <c r="U13" s="179"/>
      <c r="V13" s="179"/>
      <c r="W13" s="179"/>
      <c r="X13" s="179"/>
      <c r="Y13" s="179"/>
      <c r="Z13" s="179"/>
      <c r="AA13" s="179"/>
      <c r="AB13" s="179"/>
      <c r="AC13" s="179"/>
    </row>
    <row r="14" spans="1:29" x14ac:dyDescent="0.2">
      <c r="A14" s="147"/>
      <c r="B14" s="98" t="s">
        <v>48</v>
      </c>
      <c r="C14" s="98" t="s">
        <v>0</v>
      </c>
      <c r="D14" s="385">
        <v>1</v>
      </c>
      <c r="E14" s="385">
        <v>9</v>
      </c>
      <c r="F14" s="385">
        <v>28</v>
      </c>
      <c r="G14" s="385">
        <v>38</v>
      </c>
      <c r="H14" s="386">
        <v>27.34</v>
      </c>
      <c r="I14" s="385">
        <v>875</v>
      </c>
      <c r="K14" s="179"/>
      <c r="L14" s="179"/>
      <c r="M14" s="179"/>
      <c r="N14" s="179"/>
      <c r="O14" s="179"/>
      <c r="P14" s="179"/>
      <c r="Q14" s="179"/>
      <c r="R14" s="179"/>
      <c r="S14" s="179"/>
      <c r="T14" s="179"/>
      <c r="U14" s="179"/>
      <c r="V14" s="179"/>
      <c r="W14" s="179"/>
      <c r="X14" s="179"/>
      <c r="Y14" s="179"/>
      <c r="Z14" s="179"/>
      <c r="AA14" s="179"/>
      <c r="AB14" s="179"/>
      <c r="AC14" s="179"/>
    </row>
    <row r="15" spans="1:29" x14ac:dyDescent="0.2">
      <c r="A15" s="147"/>
      <c r="B15" s="99" t="s">
        <v>49</v>
      </c>
      <c r="C15" s="99" t="s">
        <v>0</v>
      </c>
      <c r="D15" s="387">
        <v>20</v>
      </c>
      <c r="E15" s="387">
        <v>5</v>
      </c>
      <c r="F15" s="387">
        <v>28</v>
      </c>
      <c r="G15" s="387">
        <v>53</v>
      </c>
      <c r="H15" s="388">
        <v>22.88</v>
      </c>
      <c r="I15" s="387">
        <v>732</v>
      </c>
      <c r="K15" s="179"/>
      <c r="L15" s="179"/>
      <c r="M15" s="179"/>
      <c r="N15" s="179"/>
      <c r="O15" s="179"/>
      <c r="P15" s="179"/>
      <c r="Q15" s="179"/>
      <c r="R15" s="179"/>
      <c r="S15" s="179"/>
      <c r="T15" s="179"/>
      <c r="U15" s="179"/>
      <c r="V15" s="179"/>
      <c r="W15" s="179"/>
      <c r="X15" s="179"/>
      <c r="Y15" s="179"/>
      <c r="Z15" s="179"/>
      <c r="AA15" s="179"/>
      <c r="AB15" s="179"/>
      <c r="AC15" s="179"/>
    </row>
    <row r="16" spans="1:29" x14ac:dyDescent="0.2">
      <c r="A16" s="147"/>
      <c r="B16" s="98" t="s">
        <v>50</v>
      </c>
      <c r="C16" s="98" t="s">
        <v>0</v>
      </c>
      <c r="D16" s="385">
        <v>8</v>
      </c>
      <c r="E16" s="385">
        <v>6</v>
      </c>
      <c r="F16" s="385">
        <v>51</v>
      </c>
      <c r="G16" s="385">
        <v>65</v>
      </c>
      <c r="H16" s="386">
        <v>29</v>
      </c>
      <c r="I16" s="385">
        <v>928</v>
      </c>
      <c r="K16" s="179"/>
      <c r="L16" s="179"/>
      <c r="M16" s="179"/>
      <c r="N16" s="179"/>
      <c r="O16" s="179"/>
      <c r="P16" s="179"/>
      <c r="Q16" s="179"/>
      <c r="R16" s="179"/>
      <c r="S16" s="179"/>
      <c r="T16" s="179"/>
      <c r="U16" s="179"/>
      <c r="V16" s="179"/>
      <c r="W16" s="179"/>
      <c r="X16" s="179"/>
      <c r="Y16" s="179"/>
      <c r="Z16" s="179"/>
      <c r="AA16" s="179"/>
      <c r="AB16" s="179"/>
      <c r="AC16" s="179"/>
    </row>
    <row r="17" spans="1:29" x14ac:dyDescent="0.2">
      <c r="A17" s="147"/>
      <c r="B17" s="99" t="s">
        <v>51</v>
      </c>
      <c r="C17" s="99" t="s">
        <v>0</v>
      </c>
      <c r="D17" s="387">
        <v>1</v>
      </c>
      <c r="E17" s="387">
        <v>10</v>
      </c>
      <c r="F17" s="387">
        <v>51</v>
      </c>
      <c r="G17" s="387">
        <v>62</v>
      </c>
      <c r="H17" s="388">
        <v>34.53</v>
      </c>
      <c r="I17" s="388">
        <v>1105</v>
      </c>
      <c r="K17" s="179"/>
      <c r="L17" s="179"/>
      <c r="M17" s="179"/>
      <c r="N17" s="179"/>
      <c r="O17" s="179"/>
      <c r="P17" s="179"/>
      <c r="Q17" s="179"/>
      <c r="R17" s="179"/>
      <c r="S17" s="179"/>
      <c r="T17" s="179"/>
      <c r="U17" s="179"/>
      <c r="V17" s="179"/>
      <c r="W17" s="179"/>
      <c r="X17" s="179"/>
      <c r="Y17" s="179"/>
      <c r="Z17" s="179"/>
      <c r="AA17" s="179"/>
      <c r="AB17" s="179"/>
      <c r="AC17" s="179"/>
    </row>
    <row r="18" spans="1:29" x14ac:dyDescent="0.2">
      <c r="A18" s="147">
        <v>2017</v>
      </c>
      <c r="B18" s="98" t="s">
        <v>40</v>
      </c>
      <c r="C18" s="98" t="s">
        <v>0</v>
      </c>
      <c r="D18" s="385">
        <v>15</v>
      </c>
      <c r="E18" s="385">
        <v>6</v>
      </c>
      <c r="F18" s="385">
        <v>21</v>
      </c>
      <c r="G18" s="385">
        <v>42</v>
      </c>
      <c r="H18" s="386">
        <v>18.66</v>
      </c>
      <c r="I18" s="385">
        <v>597</v>
      </c>
      <c r="K18" s="179"/>
      <c r="L18" s="179"/>
      <c r="M18" s="179"/>
      <c r="N18" s="179"/>
      <c r="O18" s="179"/>
      <c r="P18" s="179"/>
      <c r="Q18" s="179"/>
      <c r="R18" s="179"/>
      <c r="S18" s="179"/>
      <c r="T18" s="179"/>
      <c r="U18" s="179"/>
      <c r="V18" s="179"/>
      <c r="W18" s="179"/>
      <c r="X18" s="179"/>
      <c r="Y18" s="179"/>
      <c r="Z18" s="179"/>
      <c r="AA18" s="179"/>
      <c r="AB18" s="179"/>
      <c r="AC18" s="179"/>
    </row>
    <row r="19" spans="1:29" x14ac:dyDescent="0.2">
      <c r="A19" s="147"/>
      <c r="B19" s="99" t="s">
        <v>41</v>
      </c>
      <c r="C19" s="99" t="s">
        <v>0</v>
      </c>
      <c r="D19" s="387">
        <v>3</v>
      </c>
      <c r="E19" s="387">
        <v>4</v>
      </c>
      <c r="F19" s="387">
        <v>29</v>
      </c>
      <c r="G19" s="387">
        <v>36</v>
      </c>
      <c r="H19" s="388">
        <v>23.44</v>
      </c>
      <c r="I19" s="387">
        <v>750</v>
      </c>
      <c r="K19" s="179"/>
      <c r="L19" s="179"/>
      <c r="M19" s="179"/>
      <c r="N19" s="179"/>
      <c r="O19" s="179"/>
      <c r="P19" s="179"/>
      <c r="Q19" s="179"/>
      <c r="R19" s="179"/>
      <c r="S19" s="179"/>
      <c r="T19" s="179"/>
      <c r="U19" s="179"/>
      <c r="V19" s="179"/>
      <c r="W19" s="179"/>
      <c r="X19" s="179"/>
      <c r="Y19" s="179"/>
      <c r="Z19" s="179"/>
      <c r="AA19" s="179"/>
      <c r="AB19" s="179"/>
      <c r="AC19" s="179"/>
    </row>
    <row r="20" spans="1:29" x14ac:dyDescent="0.2">
      <c r="A20" s="147"/>
      <c r="B20" s="98" t="s">
        <v>42</v>
      </c>
      <c r="C20" s="98" t="s">
        <v>0</v>
      </c>
      <c r="D20" s="385">
        <v>1</v>
      </c>
      <c r="E20" s="385">
        <v>7</v>
      </c>
      <c r="F20" s="385">
        <v>61</v>
      </c>
      <c r="G20" s="385">
        <v>69</v>
      </c>
      <c r="H20" s="386">
        <v>35.630000000000003</v>
      </c>
      <c r="I20" s="386">
        <v>1140</v>
      </c>
      <c r="K20" s="179"/>
      <c r="L20" s="179"/>
      <c r="M20" s="179"/>
      <c r="N20" s="179"/>
      <c r="O20" s="179"/>
      <c r="P20" s="179"/>
      <c r="Q20" s="179"/>
      <c r="R20" s="179"/>
      <c r="S20" s="179"/>
      <c r="T20" s="179"/>
      <c r="U20" s="179"/>
      <c r="V20" s="179"/>
      <c r="W20" s="179"/>
      <c r="X20" s="179"/>
      <c r="Y20" s="179"/>
      <c r="Z20" s="179"/>
      <c r="AA20" s="179"/>
      <c r="AB20" s="179"/>
      <c r="AC20" s="179"/>
    </row>
    <row r="21" spans="1:29" x14ac:dyDescent="0.2">
      <c r="A21" s="147"/>
      <c r="B21" s="99" t="s">
        <v>43</v>
      </c>
      <c r="C21" s="99" t="s">
        <v>0</v>
      </c>
      <c r="D21" s="387">
        <v>1</v>
      </c>
      <c r="E21" s="387">
        <v>1</v>
      </c>
      <c r="F21" s="387">
        <v>57</v>
      </c>
      <c r="G21" s="387">
        <v>59</v>
      </c>
      <c r="H21" s="388">
        <v>28.63</v>
      </c>
      <c r="I21" s="387">
        <v>916</v>
      </c>
      <c r="K21" s="179"/>
      <c r="L21" s="179"/>
      <c r="M21" s="179"/>
      <c r="N21" s="179"/>
      <c r="O21" s="179"/>
      <c r="P21" s="179"/>
      <c r="Q21" s="179"/>
      <c r="R21" s="179"/>
      <c r="S21" s="179"/>
      <c r="T21" s="179"/>
      <c r="U21" s="179"/>
      <c r="V21" s="179"/>
      <c r="W21" s="179"/>
      <c r="X21" s="179"/>
      <c r="Y21" s="179"/>
      <c r="Z21" s="179"/>
      <c r="AA21" s="179"/>
      <c r="AB21" s="179"/>
      <c r="AC21" s="179"/>
    </row>
    <row r="22" spans="1:29" x14ac:dyDescent="0.2">
      <c r="A22" s="147"/>
      <c r="B22" s="98" t="s">
        <v>44</v>
      </c>
      <c r="C22" s="98" t="s">
        <v>0</v>
      </c>
      <c r="D22" s="385">
        <v>0</v>
      </c>
      <c r="E22" s="385">
        <v>4</v>
      </c>
      <c r="F22" s="385">
        <v>107</v>
      </c>
      <c r="G22" s="385">
        <v>111</v>
      </c>
      <c r="H22" s="386">
        <v>26.41</v>
      </c>
      <c r="I22" s="385">
        <v>845</v>
      </c>
      <c r="K22" s="179"/>
      <c r="L22" s="179"/>
      <c r="M22" s="179"/>
      <c r="N22" s="179"/>
      <c r="O22" s="179"/>
      <c r="P22" s="179"/>
      <c r="Q22" s="179"/>
      <c r="R22" s="179"/>
      <c r="S22" s="179"/>
      <c r="T22" s="179"/>
      <c r="U22" s="179"/>
      <c r="V22" s="179"/>
      <c r="W22" s="179"/>
      <c r="X22" s="179"/>
      <c r="Y22" s="179"/>
      <c r="Z22" s="179"/>
      <c r="AA22" s="179"/>
      <c r="AB22" s="179"/>
      <c r="AC22" s="179"/>
    </row>
    <row r="23" spans="1:29" x14ac:dyDescent="0.2">
      <c r="A23" s="147"/>
      <c r="B23" s="99" t="s">
        <v>45</v>
      </c>
      <c r="C23" s="99" t="s">
        <v>0</v>
      </c>
      <c r="D23" s="387">
        <v>0</v>
      </c>
      <c r="E23" s="387">
        <v>6</v>
      </c>
      <c r="F23" s="387">
        <v>41</v>
      </c>
      <c r="G23" s="387">
        <v>47</v>
      </c>
      <c r="H23" s="388">
        <v>24.72</v>
      </c>
      <c r="I23" s="387">
        <v>791</v>
      </c>
      <c r="K23" s="179"/>
      <c r="L23" s="179"/>
      <c r="M23" s="179"/>
      <c r="N23" s="179"/>
      <c r="O23" s="179"/>
      <c r="P23" s="179"/>
      <c r="Q23" s="179"/>
      <c r="R23" s="179"/>
      <c r="S23" s="179"/>
      <c r="T23" s="179"/>
      <c r="U23" s="179"/>
      <c r="V23" s="179"/>
      <c r="W23" s="179"/>
      <c r="X23" s="179"/>
      <c r="Y23" s="179"/>
      <c r="Z23" s="179"/>
      <c r="AA23" s="179"/>
      <c r="AB23" s="179"/>
      <c r="AC23" s="179"/>
    </row>
    <row r="24" spans="1:29" x14ac:dyDescent="0.2">
      <c r="A24" s="147"/>
      <c r="B24" s="98" t="s">
        <v>46</v>
      </c>
      <c r="C24" s="98" t="s">
        <v>0</v>
      </c>
      <c r="D24" s="385">
        <v>1</v>
      </c>
      <c r="E24" s="385">
        <v>3</v>
      </c>
      <c r="F24" s="385">
        <v>45</v>
      </c>
      <c r="G24" s="385">
        <v>49</v>
      </c>
      <c r="H24" s="386">
        <v>21.03</v>
      </c>
      <c r="I24" s="385">
        <v>673</v>
      </c>
      <c r="K24" s="179"/>
      <c r="L24" s="179"/>
      <c r="M24" s="179"/>
      <c r="N24" s="179"/>
      <c r="O24" s="179"/>
      <c r="P24" s="179"/>
      <c r="Q24" s="179"/>
      <c r="R24" s="179"/>
      <c r="S24" s="179"/>
      <c r="T24" s="179"/>
      <c r="U24" s="179"/>
      <c r="V24" s="179"/>
      <c r="W24" s="179"/>
      <c r="X24" s="179"/>
      <c r="Y24" s="179"/>
      <c r="Z24" s="179"/>
      <c r="AA24" s="179"/>
      <c r="AB24" s="179"/>
      <c r="AC24" s="179"/>
    </row>
    <row r="25" spans="1:29" x14ac:dyDescent="0.2">
      <c r="A25" s="147"/>
      <c r="B25" s="99" t="s">
        <v>47</v>
      </c>
      <c r="C25" s="99" t="s">
        <v>0</v>
      </c>
      <c r="D25" s="387">
        <v>3</v>
      </c>
      <c r="E25" s="387">
        <v>5</v>
      </c>
      <c r="F25" s="387">
        <v>37</v>
      </c>
      <c r="G25" s="387">
        <v>45</v>
      </c>
      <c r="H25" s="388">
        <v>24.03</v>
      </c>
      <c r="I25" s="387">
        <v>769</v>
      </c>
      <c r="K25" s="179"/>
      <c r="L25" s="179"/>
      <c r="M25" s="179"/>
      <c r="N25" s="179"/>
      <c r="O25" s="179"/>
      <c r="P25" s="179"/>
      <c r="Q25" s="179"/>
      <c r="R25" s="179"/>
      <c r="S25" s="179"/>
      <c r="T25" s="179"/>
      <c r="U25" s="179"/>
      <c r="V25" s="179"/>
      <c r="W25" s="179"/>
      <c r="X25" s="179"/>
      <c r="Y25" s="179"/>
      <c r="Z25" s="179"/>
      <c r="AA25" s="179"/>
      <c r="AB25" s="179"/>
      <c r="AC25" s="179"/>
    </row>
    <row r="26" spans="1:29" x14ac:dyDescent="0.2">
      <c r="A26" s="147"/>
      <c r="B26" s="98" t="s">
        <v>48</v>
      </c>
      <c r="C26" s="98" t="s">
        <v>0</v>
      </c>
      <c r="D26" s="385">
        <v>2</v>
      </c>
      <c r="E26" s="385">
        <v>7</v>
      </c>
      <c r="F26" s="385">
        <v>49</v>
      </c>
      <c r="G26" s="385">
        <v>58</v>
      </c>
      <c r="H26" s="386">
        <v>25.5</v>
      </c>
      <c r="I26" s="385">
        <v>816</v>
      </c>
      <c r="K26" s="179"/>
      <c r="L26" s="179"/>
      <c r="M26" s="179"/>
      <c r="N26" s="179"/>
      <c r="O26" s="179"/>
      <c r="P26" s="179"/>
      <c r="Q26" s="179"/>
      <c r="R26" s="179"/>
      <c r="S26" s="179"/>
      <c r="T26" s="179"/>
      <c r="U26" s="179"/>
      <c r="V26" s="179"/>
      <c r="W26" s="179"/>
      <c r="X26" s="179"/>
      <c r="Y26" s="179"/>
      <c r="Z26" s="179"/>
      <c r="AA26" s="179"/>
      <c r="AB26" s="179"/>
      <c r="AC26" s="179"/>
    </row>
    <row r="27" spans="1:29" x14ac:dyDescent="0.2">
      <c r="A27" s="147"/>
      <c r="B27" s="99" t="s">
        <v>49</v>
      </c>
      <c r="C27" s="99" t="s">
        <v>0</v>
      </c>
      <c r="D27" s="387">
        <v>0</v>
      </c>
      <c r="E27" s="387">
        <v>5</v>
      </c>
      <c r="F27" s="387">
        <v>77</v>
      </c>
      <c r="G27" s="387">
        <v>82</v>
      </c>
      <c r="H27" s="388">
        <v>30.97</v>
      </c>
      <c r="I27" s="387">
        <v>991</v>
      </c>
      <c r="K27" s="179"/>
      <c r="L27" s="179"/>
      <c r="M27" s="179"/>
      <c r="N27" s="179"/>
      <c r="O27" s="179"/>
      <c r="P27" s="179"/>
      <c r="Q27" s="179"/>
      <c r="R27" s="179"/>
      <c r="S27" s="179"/>
      <c r="T27" s="179"/>
      <c r="U27" s="179"/>
      <c r="V27" s="179"/>
      <c r="W27" s="179"/>
      <c r="X27" s="179"/>
      <c r="Y27" s="179"/>
      <c r="Z27" s="179"/>
      <c r="AA27" s="179"/>
      <c r="AB27" s="179"/>
      <c r="AC27" s="179"/>
    </row>
    <row r="28" spans="1:29" x14ac:dyDescent="0.2">
      <c r="A28" s="147"/>
      <c r="B28" s="98" t="s">
        <v>50</v>
      </c>
      <c r="C28" s="98" t="s">
        <v>0</v>
      </c>
      <c r="D28" s="385">
        <v>1</v>
      </c>
      <c r="E28" s="385">
        <v>6</v>
      </c>
      <c r="F28" s="385">
        <v>55</v>
      </c>
      <c r="G28" s="385">
        <v>62</v>
      </c>
      <c r="H28" s="386">
        <v>28.59</v>
      </c>
      <c r="I28" s="385">
        <v>915</v>
      </c>
      <c r="K28" s="179"/>
      <c r="L28" s="179"/>
      <c r="M28" s="179"/>
      <c r="N28" s="179"/>
      <c r="O28" s="179"/>
      <c r="P28" s="179"/>
      <c r="Q28" s="179"/>
      <c r="R28" s="179"/>
      <c r="S28" s="179"/>
      <c r="T28" s="179"/>
      <c r="U28" s="179"/>
      <c r="V28" s="179"/>
      <c r="W28" s="179"/>
      <c r="X28" s="179"/>
      <c r="Y28" s="179"/>
      <c r="Z28" s="179"/>
      <c r="AA28" s="179"/>
      <c r="AB28" s="179"/>
      <c r="AC28" s="179"/>
    </row>
    <row r="29" spans="1:29" x14ac:dyDescent="0.2">
      <c r="A29" s="147"/>
      <c r="B29" s="99" t="s">
        <v>51</v>
      </c>
      <c r="C29" s="99" t="s">
        <v>0</v>
      </c>
      <c r="D29" s="387">
        <v>3</v>
      </c>
      <c r="E29" s="387">
        <v>7</v>
      </c>
      <c r="F29" s="387">
        <v>130</v>
      </c>
      <c r="G29" s="387">
        <v>140</v>
      </c>
      <c r="H29" s="388">
        <v>42.22</v>
      </c>
      <c r="I29" s="388">
        <v>1351</v>
      </c>
      <c r="K29" s="179"/>
      <c r="L29" s="179"/>
      <c r="M29" s="179"/>
      <c r="N29" s="179"/>
      <c r="O29" s="179"/>
      <c r="P29" s="179"/>
      <c r="Q29" s="179"/>
      <c r="R29" s="179"/>
      <c r="S29" s="179"/>
      <c r="T29" s="179"/>
      <c r="U29" s="179"/>
      <c r="V29" s="179"/>
      <c r="W29" s="179"/>
      <c r="X29" s="179"/>
      <c r="Y29" s="179"/>
      <c r="Z29" s="179"/>
      <c r="AA29" s="179"/>
      <c r="AB29" s="179"/>
      <c r="AC29" s="179"/>
    </row>
    <row r="30" spans="1:29" x14ac:dyDescent="0.2">
      <c r="A30" s="147">
        <v>2018</v>
      </c>
      <c r="B30" s="98" t="s">
        <v>40</v>
      </c>
      <c r="C30" s="98" t="s">
        <v>0</v>
      </c>
      <c r="D30" s="385">
        <v>1</v>
      </c>
      <c r="E30" s="385">
        <v>8</v>
      </c>
      <c r="F30" s="385">
        <v>70</v>
      </c>
      <c r="G30" s="385">
        <v>79</v>
      </c>
      <c r="H30" s="386">
        <v>31.28</v>
      </c>
      <c r="I30" s="386">
        <v>1001</v>
      </c>
      <c r="K30" s="179"/>
      <c r="L30" s="179"/>
      <c r="M30" s="179"/>
      <c r="N30" s="179"/>
      <c r="O30" s="179"/>
      <c r="P30" s="179"/>
      <c r="Q30" s="179"/>
      <c r="R30" s="179"/>
      <c r="S30" s="179"/>
      <c r="T30" s="179"/>
      <c r="U30" s="179"/>
      <c r="V30" s="179"/>
      <c r="W30" s="179"/>
      <c r="X30" s="179"/>
      <c r="Y30" s="179"/>
      <c r="Z30" s="179"/>
      <c r="AA30" s="179"/>
      <c r="AB30" s="179"/>
      <c r="AC30" s="179"/>
    </row>
    <row r="31" spans="1:29" x14ac:dyDescent="0.2">
      <c r="A31" s="147"/>
      <c r="B31" s="99" t="s">
        <v>41</v>
      </c>
      <c r="C31" s="99" t="s">
        <v>0</v>
      </c>
      <c r="D31" s="387">
        <v>0</v>
      </c>
      <c r="E31" s="387">
        <v>8</v>
      </c>
      <c r="F31" s="387">
        <v>93</v>
      </c>
      <c r="G31" s="387">
        <v>101</v>
      </c>
      <c r="H31" s="388">
        <v>40.909999999999997</v>
      </c>
      <c r="I31" s="388">
        <v>1309</v>
      </c>
      <c r="K31" s="179"/>
      <c r="L31" s="179"/>
      <c r="M31" s="179"/>
      <c r="N31" s="179"/>
      <c r="O31" s="179"/>
      <c r="P31" s="179"/>
      <c r="Q31" s="179"/>
      <c r="R31" s="179"/>
      <c r="S31" s="179"/>
      <c r="T31" s="179"/>
      <c r="U31" s="179"/>
      <c r="V31" s="179"/>
      <c r="W31" s="179"/>
      <c r="X31" s="179"/>
      <c r="Y31" s="179"/>
      <c r="Z31" s="179"/>
      <c r="AA31" s="179"/>
      <c r="AB31" s="179"/>
      <c r="AC31" s="179"/>
    </row>
    <row r="32" spans="1:29" x14ac:dyDescent="0.2">
      <c r="A32" s="147"/>
      <c r="B32" s="98" t="s">
        <v>42</v>
      </c>
      <c r="C32" s="98" t="s">
        <v>0</v>
      </c>
      <c r="D32" s="385">
        <v>4</v>
      </c>
      <c r="E32" s="385">
        <v>22</v>
      </c>
      <c r="F32" s="385">
        <v>100</v>
      </c>
      <c r="G32" s="385">
        <v>126</v>
      </c>
      <c r="H32" s="386">
        <v>40.94</v>
      </c>
      <c r="I32" s="386">
        <v>1310</v>
      </c>
      <c r="K32" s="179"/>
      <c r="L32" s="179"/>
      <c r="M32" s="179"/>
      <c r="N32" s="179"/>
      <c r="O32" s="179"/>
      <c r="P32" s="179"/>
      <c r="Q32" s="179"/>
      <c r="R32" s="179"/>
      <c r="S32" s="179"/>
      <c r="T32" s="179"/>
      <c r="U32" s="179"/>
      <c r="V32" s="179"/>
      <c r="W32" s="179"/>
      <c r="X32" s="179"/>
      <c r="Y32" s="179"/>
      <c r="Z32" s="179"/>
      <c r="AA32" s="179"/>
      <c r="AB32" s="179"/>
      <c r="AC32" s="179"/>
    </row>
    <row r="33" spans="1:29" x14ac:dyDescent="0.2">
      <c r="A33" s="147"/>
      <c r="B33" s="99" t="s">
        <v>43</v>
      </c>
      <c r="C33" s="99" t="s">
        <v>0</v>
      </c>
      <c r="D33" s="387">
        <v>0</v>
      </c>
      <c r="E33" s="387">
        <v>19</v>
      </c>
      <c r="F33" s="387">
        <v>91</v>
      </c>
      <c r="G33" s="387">
        <v>110</v>
      </c>
      <c r="H33" s="388">
        <v>43.22</v>
      </c>
      <c r="I33" s="388">
        <v>1383</v>
      </c>
      <c r="K33" s="179"/>
      <c r="L33" s="179"/>
      <c r="M33" s="179"/>
      <c r="N33" s="179"/>
      <c r="O33" s="179"/>
      <c r="P33" s="179"/>
      <c r="Q33" s="179"/>
      <c r="R33" s="179"/>
      <c r="S33" s="179"/>
      <c r="T33" s="179"/>
      <c r="U33" s="179"/>
      <c r="V33" s="179"/>
      <c r="W33" s="179"/>
      <c r="X33" s="179"/>
      <c r="Y33" s="179"/>
      <c r="Z33" s="179"/>
      <c r="AA33" s="179"/>
      <c r="AB33" s="179"/>
      <c r="AC33" s="179"/>
    </row>
    <row r="34" spans="1:29" x14ac:dyDescent="0.2">
      <c r="A34" s="147"/>
      <c r="B34" s="98" t="s">
        <v>44</v>
      </c>
      <c r="C34" s="98" t="s">
        <v>0</v>
      </c>
      <c r="D34" s="385">
        <v>0</v>
      </c>
      <c r="E34" s="385">
        <v>21</v>
      </c>
      <c r="F34" s="385">
        <v>125</v>
      </c>
      <c r="G34" s="385">
        <v>146</v>
      </c>
      <c r="H34" s="386">
        <v>46.5</v>
      </c>
      <c r="I34" s="386">
        <v>1488</v>
      </c>
      <c r="K34" s="179"/>
      <c r="L34" s="179"/>
      <c r="M34" s="179"/>
      <c r="N34" s="179"/>
      <c r="O34" s="179"/>
      <c r="P34" s="179"/>
      <c r="Q34" s="179"/>
      <c r="R34" s="179"/>
      <c r="S34" s="179"/>
      <c r="T34" s="179"/>
      <c r="U34" s="179"/>
      <c r="V34" s="179"/>
      <c r="W34" s="179"/>
      <c r="X34" s="179"/>
      <c r="Y34" s="179"/>
      <c r="Z34" s="179"/>
      <c r="AA34" s="179"/>
      <c r="AB34" s="179"/>
      <c r="AC34" s="179"/>
    </row>
    <row r="35" spans="1:29" x14ac:dyDescent="0.2">
      <c r="A35" s="147"/>
      <c r="B35" s="99" t="s">
        <v>45</v>
      </c>
      <c r="C35" s="99" t="s">
        <v>0</v>
      </c>
      <c r="D35" s="387">
        <v>0</v>
      </c>
      <c r="E35" s="387">
        <v>26</v>
      </c>
      <c r="F35" s="387">
        <v>96</v>
      </c>
      <c r="G35" s="387">
        <v>122</v>
      </c>
      <c r="H35" s="388">
        <v>49.72</v>
      </c>
      <c r="I35" s="388">
        <v>1591</v>
      </c>
      <c r="K35" s="179"/>
      <c r="L35" s="179"/>
      <c r="M35" s="179"/>
      <c r="N35" s="179"/>
      <c r="O35" s="179"/>
      <c r="P35" s="179"/>
      <c r="Q35" s="179"/>
      <c r="R35" s="179"/>
      <c r="S35" s="179"/>
      <c r="T35" s="179"/>
      <c r="U35" s="179"/>
      <c r="V35" s="179"/>
      <c r="W35" s="179"/>
      <c r="X35" s="179"/>
      <c r="Y35" s="179"/>
      <c r="Z35" s="179"/>
      <c r="AA35" s="179"/>
      <c r="AB35" s="179"/>
      <c r="AC35" s="179"/>
    </row>
    <row r="36" spans="1:29" x14ac:dyDescent="0.2">
      <c r="A36" s="147"/>
      <c r="B36" s="98" t="s">
        <v>46</v>
      </c>
      <c r="C36" s="98" t="s">
        <v>0</v>
      </c>
      <c r="D36" s="385">
        <v>1</v>
      </c>
      <c r="E36" s="385">
        <v>7</v>
      </c>
      <c r="F36" s="385">
        <v>74</v>
      </c>
      <c r="G36" s="385">
        <v>82</v>
      </c>
      <c r="H36" s="386">
        <v>38.72</v>
      </c>
      <c r="I36" s="386">
        <v>1239</v>
      </c>
      <c r="K36" s="179"/>
      <c r="L36" s="179"/>
      <c r="M36" s="179"/>
      <c r="N36" s="179"/>
      <c r="O36" s="179"/>
      <c r="P36" s="179"/>
      <c r="Q36" s="179"/>
      <c r="R36" s="179"/>
      <c r="S36" s="179"/>
      <c r="T36" s="179"/>
      <c r="U36" s="179"/>
      <c r="V36" s="179"/>
      <c r="W36" s="179"/>
      <c r="X36" s="179"/>
      <c r="Y36" s="179"/>
      <c r="Z36" s="179"/>
      <c r="AA36" s="179"/>
      <c r="AB36" s="179"/>
      <c r="AC36" s="179"/>
    </row>
    <row r="37" spans="1:29" x14ac:dyDescent="0.2">
      <c r="A37" s="147"/>
      <c r="B37" s="99" t="s">
        <v>47</v>
      </c>
      <c r="C37" s="99" t="s">
        <v>0</v>
      </c>
      <c r="D37" s="387">
        <v>1</v>
      </c>
      <c r="E37" s="387">
        <v>2</v>
      </c>
      <c r="F37" s="387">
        <v>91</v>
      </c>
      <c r="G37" s="387">
        <v>94</v>
      </c>
      <c r="H37" s="388">
        <v>39.909999999999997</v>
      </c>
      <c r="I37" s="388">
        <v>1277</v>
      </c>
      <c r="K37" s="179"/>
      <c r="L37" s="179"/>
      <c r="M37" s="179"/>
      <c r="N37" s="179"/>
      <c r="O37" s="179"/>
      <c r="P37" s="179"/>
      <c r="Q37" s="179"/>
      <c r="R37" s="179"/>
      <c r="S37" s="179"/>
      <c r="T37" s="179"/>
      <c r="U37" s="179"/>
      <c r="V37" s="179"/>
      <c r="W37" s="179"/>
      <c r="X37" s="179"/>
      <c r="Y37" s="179"/>
      <c r="Z37" s="179"/>
      <c r="AA37" s="179"/>
      <c r="AB37" s="179"/>
      <c r="AC37" s="179"/>
    </row>
    <row r="38" spans="1:29" x14ac:dyDescent="0.2">
      <c r="A38" s="147"/>
      <c r="B38" s="98" t="s">
        <v>48</v>
      </c>
      <c r="C38" s="98" t="s">
        <v>0</v>
      </c>
      <c r="D38" s="385">
        <v>1</v>
      </c>
      <c r="E38" s="385">
        <v>11</v>
      </c>
      <c r="F38" s="385">
        <v>141</v>
      </c>
      <c r="G38" s="385">
        <v>153</v>
      </c>
      <c r="H38" s="386">
        <v>51.84</v>
      </c>
      <c r="I38" s="386">
        <v>1659</v>
      </c>
      <c r="K38" s="179"/>
      <c r="L38" s="179"/>
      <c r="M38" s="179"/>
      <c r="N38" s="179"/>
      <c r="O38" s="179"/>
      <c r="P38" s="179"/>
      <c r="Q38" s="179"/>
      <c r="R38" s="179"/>
      <c r="S38" s="179"/>
      <c r="T38" s="179"/>
      <c r="U38" s="179"/>
      <c r="V38" s="179"/>
      <c r="W38" s="179"/>
      <c r="X38" s="179"/>
      <c r="Y38" s="179"/>
      <c r="Z38" s="179"/>
      <c r="AA38" s="179"/>
      <c r="AB38" s="179"/>
      <c r="AC38" s="179"/>
    </row>
    <row r="39" spans="1:29" x14ac:dyDescent="0.2">
      <c r="A39" s="147"/>
      <c r="B39" s="99" t="s">
        <v>49</v>
      </c>
      <c r="C39" s="99" t="s">
        <v>0</v>
      </c>
      <c r="D39" s="387">
        <v>3</v>
      </c>
      <c r="E39" s="387">
        <v>8</v>
      </c>
      <c r="F39" s="387">
        <v>156</v>
      </c>
      <c r="G39" s="387">
        <v>167</v>
      </c>
      <c r="H39" s="388">
        <v>50.44</v>
      </c>
      <c r="I39" s="388">
        <v>1614</v>
      </c>
      <c r="K39" s="179"/>
      <c r="L39" s="179"/>
      <c r="M39" s="179"/>
      <c r="N39" s="179"/>
      <c r="O39" s="179"/>
      <c r="P39" s="179"/>
      <c r="Q39" s="179"/>
      <c r="R39" s="179"/>
      <c r="S39" s="179"/>
      <c r="T39" s="179"/>
      <c r="U39" s="179"/>
      <c r="V39" s="179"/>
      <c r="W39" s="179"/>
      <c r="X39" s="179"/>
      <c r="Y39" s="179"/>
      <c r="Z39" s="179"/>
      <c r="AA39" s="179"/>
      <c r="AB39" s="179"/>
      <c r="AC39" s="179"/>
    </row>
    <row r="40" spans="1:29" x14ac:dyDescent="0.2">
      <c r="A40" s="147"/>
      <c r="B40" s="98" t="s">
        <v>50</v>
      </c>
      <c r="C40" s="98" t="s">
        <v>0</v>
      </c>
      <c r="D40" s="385">
        <v>3</v>
      </c>
      <c r="E40" s="385">
        <v>9</v>
      </c>
      <c r="F40" s="385">
        <v>151</v>
      </c>
      <c r="G40" s="385">
        <v>163</v>
      </c>
      <c r="H40" s="386">
        <v>55.72</v>
      </c>
      <c r="I40" s="386">
        <v>1783</v>
      </c>
      <c r="K40" s="179"/>
      <c r="L40" s="179"/>
      <c r="M40" s="179"/>
      <c r="N40" s="179"/>
      <c r="O40" s="179"/>
      <c r="P40" s="179"/>
      <c r="Q40" s="179"/>
      <c r="R40" s="179"/>
      <c r="S40" s="179"/>
      <c r="T40" s="179"/>
      <c r="U40" s="179"/>
      <c r="V40" s="179"/>
      <c r="W40" s="179"/>
      <c r="X40" s="179"/>
      <c r="Y40" s="179"/>
      <c r="Z40" s="179"/>
      <c r="AA40" s="179"/>
      <c r="AB40" s="179"/>
      <c r="AC40" s="179"/>
    </row>
    <row r="41" spans="1:29" x14ac:dyDescent="0.2">
      <c r="A41" s="147"/>
      <c r="B41" s="99" t="s">
        <v>51</v>
      </c>
      <c r="C41" s="99" t="s">
        <v>0</v>
      </c>
      <c r="D41" s="387">
        <v>5</v>
      </c>
      <c r="E41" s="387">
        <v>11</v>
      </c>
      <c r="F41" s="387">
        <v>218</v>
      </c>
      <c r="G41" s="387">
        <v>234</v>
      </c>
      <c r="H41" s="388">
        <v>67.28</v>
      </c>
      <c r="I41" s="388">
        <v>2153</v>
      </c>
      <c r="K41" s="179"/>
      <c r="L41" s="179"/>
      <c r="M41" s="179"/>
      <c r="N41" s="179"/>
      <c r="O41" s="179"/>
      <c r="P41" s="179"/>
      <c r="Q41" s="179"/>
      <c r="R41" s="179"/>
      <c r="S41" s="179"/>
      <c r="T41" s="179"/>
      <c r="U41" s="179"/>
      <c r="V41" s="179"/>
      <c r="W41" s="179"/>
      <c r="X41" s="179"/>
      <c r="Y41" s="179"/>
      <c r="Z41" s="179"/>
      <c r="AA41" s="179"/>
      <c r="AB41" s="179"/>
      <c r="AC41" s="179"/>
    </row>
    <row r="42" spans="1:29" x14ac:dyDescent="0.2">
      <c r="A42" s="147">
        <v>2019</v>
      </c>
      <c r="B42" s="98" t="s">
        <v>40</v>
      </c>
      <c r="C42" s="98" t="s">
        <v>0</v>
      </c>
      <c r="D42" s="385">
        <v>16</v>
      </c>
      <c r="E42" s="385">
        <v>13</v>
      </c>
      <c r="F42" s="385">
        <v>148</v>
      </c>
      <c r="G42" s="385">
        <v>177</v>
      </c>
      <c r="H42" s="386">
        <v>57.78</v>
      </c>
      <c r="I42" s="386">
        <v>1849</v>
      </c>
      <c r="K42" s="179"/>
      <c r="L42" s="179"/>
      <c r="M42" s="179"/>
      <c r="N42" s="179"/>
      <c r="O42" s="179"/>
      <c r="P42" s="179"/>
      <c r="Q42" s="179"/>
      <c r="R42" s="179"/>
      <c r="S42" s="179"/>
      <c r="T42" s="179"/>
      <c r="U42" s="179"/>
      <c r="V42" s="179"/>
      <c r="W42" s="179"/>
      <c r="X42" s="179"/>
      <c r="Y42" s="179"/>
      <c r="Z42" s="179"/>
      <c r="AA42" s="179"/>
      <c r="AB42" s="179"/>
      <c r="AC42" s="179"/>
    </row>
    <row r="43" spans="1:29" x14ac:dyDescent="0.2">
      <c r="A43" s="147"/>
      <c r="B43" s="99" t="s">
        <v>41</v>
      </c>
      <c r="C43" s="99" t="s">
        <v>0</v>
      </c>
      <c r="D43" s="387">
        <v>5</v>
      </c>
      <c r="E43" s="387">
        <v>16</v>
      </c>
      <c r="F43" s="387">
        <v>107</v>
      </c>
      <c r="G43" s="387">
        <v>128</v>
      </c>
      <c r="H43" s="388">
        <v>45.47</v>
      </c>
      <c r="I43" s="388">
        <v>1455</v>
      </c>
      <c r="K43" s="179"/>
      <c r="L43" s="179"/>
      <c r="M43" s="179"/>
      <c r="N43" s="179"/>
      <c r="O43" s="179"/>
      <c r="P43" s="179"/>
      <c r="Q43" s="179"/>
      <c r="R43" s="179"/>
      <c r="S43" s="179"/>
      <c r="T43" s="179"/>
      <c r="U43" s="179"/>
      <c r="V43" s="179"/>
      <c r="W43" s="179"/>
      <c r="X43" s="179"/>
      <c r="Y43" s="179"/>
      <c r="Z43" s="179"/>
      <c r="AA43" s="179"/>
      <c r="AB43" s="179"/>
      <c r="AC43" s="179"/>
    </row>
    <row r="44" spans="1:29" x14ac:dyDescent="0.2">
      <c r="A44" s="147"/>
      <c r="B44" s="98" t="s">
        <v>42</v>
      </c>
      <c r="C44" s="98" t="s">
        <v>0</v>
      </c>
      <c r="D44" s="385">
        <v>2</v>
      </c>
      <c r="E44" s="385">
        <v>10</v>
      </c>
      <c r="F44" s="385">
        <v>159</v>
      </c>
      <c r="G44" s="385">
        <v>171</v>
      </c>
      <c r="H44" s="386">
        <v>67.5</v>
      </c>
      <c r="I44" s="386">
        <v>2160</v>
      </c>
      <c r="J44" s="310"/>
      <c r="K44" s="179"/>
      <c r="L44" s="179"/>
      <c r="M44" s="179"/>
      <c r="N44" s="179"/>
      <c r="O44" s="179"/>
      <c r="P44" s="179"/>
      <c r="Q44" s="179"/>
      <c r="R44" s="179"/>
      <c r="S44" s="179"/>
      <c r="T44" s="179"/>
      <c r="U44" s="179"/>
      <c r="V44" s="179"/>
      <c r="W44" s="179"/>
      <c r="X44" s="179"/>
      <c r="Y44" s="179"/>
      <c r="Z44" s="179"/>
      <c r="AA44" s="179"/>
      <c r="AB44" s="179"/>
      <c r="AC44" s="179"/>
    </row>
    <row r="45" spans="1:29" x14ac:dyDescent="0.2">
      <c r="A45" s="147"/>
      <c r="B45" s="99" t="s">
        <v>43</v>
      </c>
      <c r="C45" s="99" t="s">
        <v>0</v>
      </c>
      <c r="D45" s="387">
        <v>5</v>
      </c>
      <c r="E45" s="387">
        <v>3</v>
      </c>
      <c r="F45" s="387">
        <v>98</v>
      </c>
      <c r="G45" s="387">
        <v>106</v>
      </c>
      <c r="H45" s="388">
        <v>39.06</v>
      </c>
      <c r="I45" s="388">
        <v>1250</v>
      </c>
      <c r="J45" s="310"/>
      <c r="K45" s="179"/>
      <c r="L45" s="179"/>
      <c r="M45" s="179"/>
      <c r="N45" s="179"/>
      <c r="O45" s="179"/>
      <c r="P45" s="179"/>
      <c r="Q45" s="179"/>
      <c r="R45" s="179"/>
      <c r="S45" s="179"/>
      <c r="T45" s="179"/>
      <c r="U45" s="179"/>
      <c r="V45" s="179"/>
      <c r="W45" s="179"/>
      <c r="X45" s="179"/>
      <c r="Y45" s="179"/>
      <c r="Z45" s="179"/>
      <c r="AA45" s="179"/>
      <c r="AB45" s="179"/>
      <c r="AC45" s="179"/>
    </row>
    <row r="46" spans="1:29" x14ac:dyDescent="0.2">
      <c r="A46" s="147"/>
      <c r="B46" s="98" t="s">
        <v>44</v>
      </c>
      <c r="C46" s="98" t="s">
        <v>0</v>
      </c>
      <c r="D46" s="385">
        <v>4</v>
      </c>
      <c r="E46" s="385">
        <v>1</v>
      </c>
      <c r="F46" s="385">
        <v>97</v>
      </c>
      <c r="G46" s="385">
        <v>102</v>
      </c>
      <c r="H46" s="386">
        <v>35.47</v>
      </c>
      <c r="I46" s="386">
        <v>1135</v>
      </c>
      <c r="K46" s="179"/>
      <c r="L46" s="179"/>
      <c r="M46" s="179"/>
      <c r="N46" s="179"/>
      <c r="O46" s="179"/>
      <c r="P46" s="179"/>
      <c r="Q46" s="179"/>
      <c r="R46" s="179"/>
      <c r="S46" s="179"/>
      <c r="T46" s="179"/>
      <c r="U46" s="179"/>
      <c r="V46" s="179"/>
      <c r="W46" s="179"/>
      <c r="X46" s="179"/>
      <c r="Y46" s="179"/>
      <c r="Z46" s="179"/>
      <c r="AA46" s="179"/>
      <c r="AB46" s="179"/>
      <c r="AC46" s="179"/>
    </row>
    <row r="47" spans="1:29" x14ac:dyDescent="0.2">
      <c r="A47" s="147"/>
      <c r="B47" s="99" t="s">
        <v>45</v>
      </c>
      <c r="C47" s="99" t="s">
        <v>0</v>
      </c>
      <c r="D47" s="387">
        <v>2</v>
      </c>
      <c r="E47" s="387">
        <v>2</v>
      </c>
      <c r="F47" s="387">
        <v>217</v>
      </c>
      <c r="G47" s="387">
        <v>221</v>
      </c>
      <c r="H47" s="388">
        <v>77.84</v>
      </c>
      <c r="I47" s="388">
        <v>2491</v>
      </c>
      <c r="K47" s="179"/>
      <c r="L47" s="179"/>
      <c r="M47" s="179"/>
      <c r="N47" s="179"/>
      <c r="O47" s="179"/>
      <c r="P47" s="179"/>
      <c r="Q47" s="179"/>
      <c r="R47" s="179"/>
      <c r="S47" s="179"/>
      <c r="T47" s="179"/>
      <c r="U47" s="179"/>
      <c r="V47" s="179"/>
      <c r="W47" s="179"/>
      <c r="X47" s="179"/>
      <c r="Y47" s="179"/>
      <c r="Z47" s="179"/>
      <c r="AA47" s="179"/>
      <c r="AB47" s="179"/>
      <c r="AC47" s="179"/>
    </row>
    <row r="48" spans="1:29" x14ac:dyDescent="0.2">
      <c r="A48" s="147"/>
      <c r="B48" s="98" t="s">
        <v>46</v>
      </c>
      <c r="C48" s="98" t="s">
        <v>0</v>
      </c>
      <c r="D48" s="385">
        <v>1</v>
      </c>
      <c r="E48" s="385">
        <v>8</v>
      </c>
      <c r="F48" s="385">
        <v>176</v>
      </c>
      <c r="G48" s="385">
        <v>185</v>
      </c>
      <c r="H48" s="386">
        <v>64.63</v>
      </c>
      <c r="I48" s="386">
        <v>2068</v>
      </c>
      <c r="K48" s="179"/>
      <c r="L48" s="179"/>
      <c r="M48" s="179"/>
      <c r="N48" s="179"/>
      <c r="O48" s="179"/>
      <c r="P48" s="179"/>
      <c r="Q48" s="179"/>
      <c r="R48" s="179"/>
      <c r="S48" s="179"/>
      <c r="T48" s="179"/>
      <c r="U48" s="179"/>
      <c r="V48" s="179"/>
      <c r="W48" s="179"/>
      <c r="X48" s="179"/>
      <c r="Y48" s="179"/>
      <c r="Z48" s="179"/>
      <c r="AA48" s="179"/>
      <c r="AB48" s="179"/>
      <c r="AC48" s="179"/>
    </row>
    <row r="49" spans="1:29" x14ac:dyDescent="0.2">
      <c r="A49" s="147"/>
      <c r="B49" s="99" t="s">
        <v>47</v>
      </c>
      <c r="C49" s="99" t="s">
        <v>0</v>
      </c>
      <c r="D49" s="387">
        <v>1</v>
      </c>
      <c r="E49" s="387">
        <v>4</v>
      </c>
      <c r="F49" s="387">
        <v>156</v>
      </c>
      <c r="G49" s="387">
        <v>161</v>
      </c>
      <c r="H49" s="388">
        <v>57.09</v>
      </c>
      <c r="I49" s="388">
        <v>1827</v>
      </c>
      <c r="K49" s="179"/>
      <c r="L49" s="179"/>
      <c r="M49" s="179"/>
      <c r="N49" s="179"/>
      <c r="O49" s="179"/>
      <c r="P49" s="179"/>
      <c r="Q49" s="179"/>
      <c r="R49" s="179"/>
      <c r="S49" s="179"/>
      <c r="T49" s="179"/>
      <c r="U49" s="179"/>
      <c r="V49" s="179"/>
      <c r="W49" s="179"/>
      <c r="X49" s="179"/>
      <c r="Y49" s="179"/>
      <c r="Z49" s="179"/>
      <c r="AA49" s="179"/>
      <c r="AB49" s="179"/>
      <c r="AC49" s="179"/>
    </row>
    <row r="50" spans="1:29" x14ac:dyDescent="0.2">
      <c r="A50" s="147"/>
      <c r="B50" s="98" t="s">
        <v>48</v>
      </c>
      <c r="C50" s="98" t="s">
        <v>0</v>
      </c>
      <c r="D50" s="385">
        <v>2</v>
      </c>
      <c r="E50" s="385">
        <v>6</v>
      </c>
      <c r="F50" s="385">
        <v>238</v>
      </c>
      <c r="G50" s="385">
        <v>246</v>
      </c>
      <c r="H50" s="386">
        <v>77.06</v>
      </c>
      <c r="I50" s="386">
        <v>2466</v>
      </c>
      <c r="K50" s="179"/>
      <c r="L50" s="179"/>
      <c r="M50" s="179"/>
      <c r="N50" s="179"/>
      <c r="O50" s="179"/>
      <c r="P50" s="179"/>
      <c r="Q50" s="179"/>
      <c r="R50" s="179"/>
      <c r="S50" s="179"/>
      <c r="T50" s="179"/>
      <c r="U50" s="179"/>
      <c r="V50" s="179"/>
      <c r="W50" s="179"/>
      <c r="X50" s="179"/>
      <c r="Y50" s="179"/>
      <c r="Z50" s="179"/>
      <c r="AA50" s="179"/>
      <c r="AB50" s="179"/>
      <c r="AC50" s="179"/>
    </row>
    <row r="51" spans="1:29" x14ac:dyDescent="0.2">
      <c r="A51" s="147"/>
      <c r="B51" s="99" t="s">
        <v>49</v>
      </c>
      <c r="C51" s="99" t="s">
        <v>0</v>
      </c>
      <c r="D51" s="387">
        <v>0</v>
      </c>
      <c r="E51" s="387">
        <v>15</v>
      </c>
      <c r="F51" s="387">
        <v>244</v>
      </c>
      <c r="G51" s="387">
        <v>259</v>
      </c>
      <c r="H51" s="388">
        <v>90.44</v>
      </c>
      <c r="I51" s="388">
        <v>2894</v>
      </c>
      <c r="K51" s="179"/>
      <c r="L51" s="179"/>
      <c r="M51" s="179"/>
      <c r="N51" s="179"/>
      <c r="O51" s="179"/>
      <c r="P51" s="179"/>
      <c r="Q51" s="179"/>
      <c r="R51" s="179"/>
      <c r="S51" s="179"/>
      <c r="T51" s="179"/>
      <c r="U51" s="179"/>
      <c r="V51" s="179"/>
      <c r="W51" s="179"/>
      <c r="X51" s="179"/>
      <c r="Y51" s="179"/>
      <c r="Z51" s="179"/>
      <c r="AA51" s="179"/>
      <c r="AB51" s="179"/>
      <c r="AC51" s="179"/>
    </row>
    <row r="52" spans="1:29" x14ac:dyDescent="0.2">
      <c r="A52" s="147"/>
      <c r="B52" s="98" t="s">
        <v>50</v>
      </c>
      <c r="C52" s="98" t="s">
        <v>0</v>
      </c>
      <c r="D52" s="385">
        <v>4</v>
      </c>
      <c r="E52" s="385">
        <v>10</v>
      </c>
      <c r="F52" s="385">
        <v>293</v>
      </c>
      <c r="G52" s="385">
        <v>307</v>
      </c>
      <c r="H52" s="386">
        <v>96.56</v>
      </c>
      <c r="I52" s="386">
        <v>3090</v>
      </c>
      <c r="K52" s="179"/>
      <c r="L52" s="179"/>
      <c r="M52" s="179"/>
      <c r="N52" s="179"/>
      <c r="O52" s="179"/>
      <c r="P52" s="179"/>
      <c r="Q52" s="179"/>
      <c r="R52" s="179"/>
      <c r="S52" s="179"/>
      <c r="T52" s="179"/>
      <c r="U52" s="179"/>
      <c r="V52" s="179"/>
      <c r="W52" s="179"/>
      <c r="X52" s="179"/>
      <c r="Y52" s="179"/>
      <c r="Z52" s="179"/>
      <c r="AA52" s="179"/>
      <c r="AB52" s="179"/>
      <c r="AC52" s="179"/>
    </row>
    <row r="53" spans="1:29" x14ac:dyDescent="0.2">
      <c r="A53" s="147"/>
      <c r="B53" s="99" t="s">
        <v>51</v>
      </c>
      <c r="C53" s="99" t="s">
        <v>0</v>
      </c>
      <c r="D53" s="387">
        <v>3</v>
      </c>
      <c r="E53" s="387">
        <v>9</v>
      </c>
      <c r="F53" s="387">
        <v>302</v>
      </c>
      <c r="G53" s="387">
        <v>314</v>
      </c>
      <c r="H53" s="388">
        <v>91.34</v>
      </c>
      <c r="I53" s="388">
        <v>2923</v>
      </c>
      <c r="K53" s="179"/>
      <c r="L53" s="179"/>
      <c r="M53" s="179"/>
      <c r="N53" s="179"/>
      <c r="O53" s="179"/>
      <c r="P53" s="179"/>
      <c r="Q53" s="179"/>
      <c r="R53" s="179"/>
      <c r="S53" s="179"/>
      <c r="T53" s="179"/>
      <c r="U53" s="179"/>
      <c r="V53" s="179"/>
      <c r="W53" s="179"/>
      <c r="X53" s="179"/>
      <c r="Y53" s="179"/>
      <c r="Z53" s="179"/>
      <c r="AA53" s="179"/>
      <c r="AB53" s="179"/>
      <c r="AC53" s="179"/>
    </row>
    <row r="54" spans="1:29" ht="25.5" customHeight="1" x14ac:dyDescent="0.2">
      <c r="A54" s="146">
        <v>2020</v>
      </c>
      <c r="B54" s="98" t="s">
        <v>40</v>
      </c>
      <c r="C54" s="98" t="s">
        <v>0</v>
      </c>
      <c r="D54" s="385">
        <v>1</v>
      </c>
      <c r="E54" s="385">
        <v>19</v>
      </c>
      <c r="F54" s="385">
        <v>162</v>
      </c>
      <c r="G54" s="385">
        <v>182</v>
      </c>
      <c r="H54" s="386">
        <v>78.41</v>
      </c>
      <c r="I54" s="386">
        <v>2509</v>
      </c>
      <c r="K54" s="179"/>
      <c r="L54" s="179"/>
      <c r="M54" s="179"/>
      <c r="N54" s="179"/>
      <c r="O54" s="179"/>
      <c r="P54" s="179"/>
      <c r="Q54" s="179"/>
      <c r="R54" s="179"/>
      <c r="S54" s="179"/>
      <c r="T54" s="179"/>
      <c r="U54" s="179"/>
      <c r="V54" s="179"/>
      <c r="W54" s="179"/>
      <c r="X54" s="179"/>
      <c r="Y54" s="179"/>
      <c r="Z54" s="179"/>
      <c r="AA54" s="179"/>
      <c r="AB54" s="179"/>
      <c r="AC54" s="179"/>
    </row>
    <row r="55" spans="1:29" x14ac:dyDescent="0.2">
      <c r="A55" s="146"/>
      <c r="B55" s="99" t="s">
        <v>41</v>
      </c>
      <c r="C55" s="99" t="s">
        <v>0</v>
      </c>
      <c r="D55" s="387">
        <v>5</v>
      </c>
      <c r="E55" s="387">
        <v>13</v>
      </c>
      <c r="F55" s="387">
        <v>144</v>
      </c>
      <c r="G55" s="387">
        <v>162</v>
      </c>
      <c r="H55" s="388">
        <v>74.81</v>
      </c>
      <c r="I55" s="388">
        <v>2394</v>
      </c>
      <c r="K55" s="179"/>
      <c r="L55" s="179"/>
      <c r="M55" s="179"/>
      <c r="N55" s="179"/>
      <c r="O55" s="179"/>
      <c r="P55" s="179"/>
      <c r="Q55" s="179"/>
      <c r="R55" s="179"/>
      <c r="S55" s="179"/>
      <c r="T55" s="179"/>
      <c r="U55" s="179"/>
      <c r="V55" s="179"/>
      <c r="W55" s="179"/>
      <c r="X55" s="179"/>
      <c r="Y55" s="179"/>
      <c r="Z55" s="179"/>
      <c r="AA55" s="179"/>
      <c r="AB55" s="179"/>
      <c r="AC55" s="179"/>
    </row>
    <row r="56" spans="1:29" x14ac:dyDescent="0.2">
      <c r="A56" s="146"/>
      <c r="B56" s="98" t="s">
        <v>42</v>
      </c>
      <c r="C56" s="98" t="s">
        <v>0</v>
      </c>
      <c r="D56" s="385">
        <v>4</v>
      </c>
      <c r="E56" s="385">
        <v>23</v>
      </c>
      <c r="F56" s="385">
        <v>109</v>
      </c>
      <c r="G56" s="385">
        <v>136</v>
      </c>
      <c r="H56" s="386">
        <v>50.84</v>
      </c>
      <c r="I56" s="386">
        <v>1627</v>
      </c>
      <c r="K56" s="179"/>
      <c r="L56" s="179"/>
      <c r="M56" s="179"/>
      <c r="N56" s="179"/>
      <c r="O56" s="179"/>
      <c r="P56" s="179"/>
      <c r="Q56" s="179"/>
      <c r="R56" s="179"/>
      <c r="S56" s="179"/>
      <c r="T56" s="179"/>
      <c r="U56" s="179"/>
      <c r="V56" s="179"/>
      <c r="W56" s="179"/>
      <c r="X56" s="179"/>
      <c r="Y56" s="179"/>
      <c r="Z56" s="179"/>
      <c r="AA56" s="179"/>
      <c r="AB56" s="179"/>
      <c r="AC56" s="179"/>
    </row>
    <row r="57" spans="1:29" x14ac:dyDescent="0.2">
      <c r="A57" s="146"/>
      <c r="B57" s="99" t="s">
        <v>43</v>
      </c>
      <c r="C57" s="99" t="s">
        <v>0</v>
      </c>
      <c r="D57" s="387">
        <v>2</v>
      </c>
      <c r="E57" s="387">
        <v>10</v>
      </c>
      <c r="F57" s="387">
        <v>142</v>
      </c>
      <c r="G57" s="387">
        <v>154</v>
      </c>
      <c r="H57" s="388">
        <v>34.53</v>
      </c>
      <c r="I57" s="388">
        <v>1105</v>
      </c>
      <c r="K57" s="179"/>
      <c r="L57" s="179"/>
      <c r="M57" s="179"/>
      <c r="N57" s="179"/>
      <c r="O57" s="179"/>
      <c r="P57" s="179"/>
      <c r="Q57" s="179"/>
      <c r="R57" s="179"/>
      <c r="S57" s="179"/>
      <c r="T57" s="179"/>
      <c r="U57" s="179"/>
      <c r="V57" s="179"/>
      <c r="W57" s="179"/>
      <c r="X57" s="179"/>
      <c r="Y57" s="179"/>
      <c r="Z57" s="179"/>
      <c r="AA57" s="179"/>
      <c r="AB57" s="179"/>
      <c r="AC57" s="179"/>
    </row>
    <row r="58" spans="1:29" x14ac:dyDescent="0.2">
      <c r="A58" s="146"/>
      <c r="B58" s="98" t="s">
        <v>44</v>
      </c>
      <c r="C58" s="98" t="s">
        <v>0</v>
      </c>
      <c r="D58" s="385">
        <v>4</v>
      </c>
      <c r="E58" s="385">
        <v>6</v>
      </c>
      <c r="F58" s="385">
        <v>87</v>
      </c>
      <c r="G58" s="385">
        <v>97</v>
      </c>
      <c r="H58" s="389">
        <v>36.94</v>
      </c>
      <c r="I58" s="386">
        <v>1182</v>
      </c>
      <c r="K58" s="179"/>
      <c r="L58" s="179"/>
      <c r="M58" s="179"/>
      <c r="N58" s="179"/>
      <c r="O58" s="179"/>
      <c r="P58" s="179"/>
      <c r="Q58" s="179"/>
      <c r="R58" s="179"/>
      <c r="S58" s="179"/>
      <c r="T58" s="179"/>
      <c r="U58" s="179"/>
      <c r="V58" s="179"/>
      <c r="W58" s="179"/>
      <c r="X58" s="179"/>
      <c r="Y58" s="179"/>
      <c r="Z58" s="179"/>
      <c r="AA58" s="179"/>
      <c r="AB58" s="179"/>
      <c r="AC58" s="179"/>
    </row>
    <row r="59" spans="1:29" x14ac:dyDescent="0.2">
      <c r="A59" s="146"/>
      <c r="B59" s="99" t="s">
        <v>45</v>
      </c>
      <c r="C59" s="99" t="s">
        <v>0</v>
      </c>
      <c r="D59" s="387">
        <v>1</v>
      </c>
      <c r="E59" s="387">
        <v>16</v>
      </c>
      <c r="F59" s="387">
        <v>137</v>
      </c>
      <c r="G59" s="387">
        <v>154</v>
      </c>
      <c r="H59" s="390">
        <v>52.69</v>
      </c>
      <c r="I59" s="388">
        <v>1686</v>
      </c>
      <c r="K59" s="179"/>
      <c r="L59" s="179"/>
      <c r="M59" s="179"/>
      <c r="N59" s="179"/>
      <c r="O59" s="179"/>
      <c r="P59" s="179"/>
      <c r="Q59" s="179"/>
      <c r="R59" s="179"/>
      <c r="S59" s="179"/>
      <c r="T59" s="179"/>
      <c r="U59" s="179"/>
      <c r="V59" s="179"/>
      <c r="W59" s="179"/>
      <c r="X59" s="179"/>
      <c r="Y59" s="179"/>
      <c r="Z59" s="179"/>
      <c r="AA59" s="179"/>
      <c r="AB59" s="179"/>
      <c r="AC59" s="179"/>
    </row>
    <row r="60" spans="1:29" x14ac:dyDescent="0.2">
      <c r="A60" s="146"/>
      <c r="B60" s="98" t="s">
        <v>46</v>
      </c>
      <c r="C60" s="98" t="s">
        <v>0</v>
      </c>
      <c r="D60" s="385">
        <v>0</v>
      </c>
      <c r="E60" s="385">
        <v>11</v>
      </c>
      <c r="F60" s="385">
        <v>172</v>
      </c>
      <c r="G60" s="385">
        <v>183</v>
      </c>
      <c r="H60" s="389">
        <v>55.19</v>
      </c>
      <c r="I60" s="386">
        <v>1766</v>
      </c>
      <c r="K60" s="179"/>
      <c r="L60" s="179"/>
      <c r="M60" s="179"/>
      <c r="N60" s="179"/>
      <c r="O60" s="179"/>
      <c r="P60" s="179"/>
      <c r="Q60" s="179"/>
      <c r="R60" s="179"/>
      <c r="S60" s="179"/>
      <c r="T60" s="179"/>
      <c r="U60" s="179"/>
      <c r="V60" s="179"/>
      <c r="W60" s="179"/>
      <c r="X60" s="179"/>
      <c r="Y60" s="179"/>
      <c r="Z60" s="179"/>
      <c r="AA60" s="179"/>
      <c r="AB60" s="179"/>
      <c r="AC60" s="179"/>
    </row>
    <row r="61" spans="1:29" x14ac:dyDescent="0.2">
      <c r="A61" s="146"/>
      <c r="B61" s="99" t="s">
        <v>47</v>
      </c>
      <c r="C61" s="99" t="s">
        <v>0</v>
      </c>
      <c r="D61" s="387">
        <v>3</v>
      </c>
      <c r="E61" s="387">
        <v>9</v>
      </c>
      <c r="F61" s="387">
        <v>161</v>
      </c>
      <c r="G61" s="387">
        <v>173</v>
      </c>
      <c r="H61" s="390">
        <v>56.38</v>
      </c>
      <c r="I61" s="388">
        <v>1804</v>
      </c>
    </row>
  </sheetData>
  <mergeCells count="6">
    <mergeCell ref="A6:A17"/>
    <mergeCell ref="A18:A29"/>
    <mergeCell ref="A30:A41"/>
    <mergeCell ref="A42:A53"/>
    <mergeCell ref="A54:A61"/>
    <mergeCell ref="H1:I1"/>
  </mergeCells>
  <hyperlinks>
    <hyperlink ref="H1:I1" location="Index!A1" display="Regresar al Índice" xr:uid="{3344C439-E533-433A-8527-2A709877AB9D}"/>
  </hyperlink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8A209-EEB9-47B1-984D-F9E9C301D63B}">
  <sheetPr codeName="Hoja26"/>
  <dimension ref="A1:I15"/>
  <sheetViews>
    <sheetView workbookViewId="0">
      <selection activeCell="I7" sqref="I7"/>
    </sheetView>
  </sheetViews>
  <sheetFormatPr baseColWidth="10" defaultColWidth="9.140625" defaultRowHeight="14.25" x14ac:dyDescent="0.2"/>
  <cols>
    <col min="1" max="1" width="9.140625" style="411"/>
    <col min="2" max="2" width="44.28515625" style="411" bestFit="1" customWidth="1"/>
    <col min="3" max="3" width="16.7109375" style="411" bestFit="1" customWidth="1"/>
    <col min="4" max="4" width="25.7109375" style="411" bestFit="1" customWidth="1"/>
    <col min="5" max="5" width="19.42578125" style="411" bestFit="1" customWidth="1"/>
    <col min="6" max="16384" width="9.140625" style="411"/>
  </cols>
  <sheetData>
    <row r="1" spans="1:9" ht="15" x14ac:dyDescent="0.25">
      <c r="A1" s="179" t="s">
        <v>1522</v>
      </c>
      <c r="H1" s="400" t="s">
        <v>39</v>
      </c>
      <c r="I1" s="400"/>
    </row>
    <row r="8" spans="1:9" ht="25.5" x14ac:dyDescent="0.2">
      <c r="B8" s="227" t="s">
        <v>1242</v>
      </c>
      <c r="C8" s="227" t="s">
        <v>1243</v>
      </c>
      <c r="D8" s="227" t="s">
        <v>1244</v>
      </c>
      <c r="E8" s="228" t="s">
        <v>1245</v>
      </c>
    </row>
    <row r="9" spans="1:9" ht="15" thickBot="1" x14ac:dyDescent="0.25">
      <c r="B9" s="229" t="s">
        <v>1246</v>
      </c>
      <c r="C9" s="230">
        <v>3764.7159999999999</v>
      </c>
      <c r="D9" s="231">
        <v>1</v>
      </c>
      <c r="E9" s="232"/>
    </row>
    <row r="10" spans="1:9" x14ac:dyDescent="0.2">
      <c r="B10" s="233" t="s">
        <v>1247</v>
      </c>
      <c r="C10" s="234">
        <v>3576.2280000000001</v>
      </c>
      <c r="D10" s="235">
        <f>C10/C9</f>
        <v>0.9499330095550369</v>
      </c>
      <c r="E10" s="236">
        <v>1</v>
      </c>
    </row>
    <row r="11" spans="1:9" x14ac:dyDescent="0.2">
      <c r="B11" s="237" t="s">
        <v>1248</v>
      </c>
      <c r="C11" s="238">
        <v>2621.1680000000001</v>
      </c>
      <c r="D11" s="239">
        <f>C11/$C$9</f>
        <v>0.69624587883920064</v>
      </c>
      <c r="E11" s="240">
        <f>C11/C10</f>
        <v>0.73294208311103204</v>
      </c>
    </row>
    <row r="12" spans="1:9" x14ac:dyDescent="0.2">
      <c r="B12" s="237" t="s">
        <v>1249</v>
      </c>
      <c r="C12" s="241">
        <v>216.14099999999999</v>
      </c>
      <c r="D12" s="242">
        <f>C12/C9</f>
        <v>5.7412298829446894E-2</v>
      </c>
      <c r="E12" s="243">
        <f>C12/C10</f>
        <v>6.0438260647811042E-2</v>
      </c>
    </row>
    <row r="13" spans="1:9" x14ac:dyDescent="0.2">
      <c r="B13" s="237" t="s">
        <v>1250</v>
      </c>
      <c r="C13" s="238">
        <v>645.04899999999998</v>
      </c>
      <c r="D13" s="239">
        <f>C13/C9</f>
        <v>0.17134068014692211</v>
      </c>
      <c r="E13" s="240">
        <f>C13/C10</f>
        <v>0.18037132979217207</v>
      </c>
    </row>
    <row r="14" spans="1:9" ht="15" thickBot="1" x14ac:dyDescent="0.25">
      <c r="B14" s="229" t="s">
        <v>1251</v>
      </c>
      <c r="C14" s="244">
        <v>93.87</v>
      </c>
      <c r="D14" s="245">
        <f>C14/C9</f>
        <v>2.4934151739467201E-2</v>
      </c>
      <c r="E14" s="246">
        <f>C14/C10</f>
        <v>2.6248326448984796E-2</v>
      </c>
    </row>
    <row r="15" spans="1:9" ht="15" thickBot="1" x14ac:dyDescent="0.25">
      <c r="B15" s="229" t="s">
        <v>1252</v>
      </c>
      <c r="C15" s="247">
        <v>188.488</v>
      </c>
      <c r="D15" s="248">
        <f>C15/C9</f>
        <v>5.0066990444963183E-2</v>
      </c>
      <c r="E15" s="232"/>
    </row>
  </sheetData>
  <mergeCells count="1">
    <mergeCell ref="H1:I1"/>
  </mergeCells>
  <hyperlinks>
    <hyperlink ref="H1:I1" location="Index!A1" display="Regresar al Índice" xr:uid="{E09D0ECE-BC6F-452E-95E5-9668EC649AE8}"/>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BC06-3C02-4033-8EC3-3FFCC65BF4DC}">
  <sheetPr codeName="Hoja162"/>
  <dimension ref="A1:I39"/>
  <sheetViews>
    <sheetView topLeftCell="D4" workbookViewId="0">
      <selection activeCell="I7" sqref="I7"/>
    </sheetView>
  </sheetViews>
  <sheetFormatPr baseColWidth="10" defaultRowHeight="14.25" x14ac:dyDescent="0.2"/>
  <cols>
    <col min="1" max="1" width="11.42578125" style="263"/>
    <col min="2" max="2" width="22.85546875" style="263" customWidth="1"/>
    <col min="3" max="3" width="30.42578125" style="263" customWidth="1"/>
    <col min="4" max="4" width="56.85546875" style="263" customWidth="1"/>
    <col min="5" max="5" width="33.28515625" style="263" customWidth="1"/>
    <col min="6" max="16384" width="11.42578125" style="263"/>
  </cols>
  <sheetData>
    <row r="1" spans="1:9" ht="15" x14ac:dyDescent="0.25">
      <c r="A1" s="179" t="s">
        <v>1498</v>
      </c>
      <c r="H1" s="400" t="s">
        <v>39</v>
      </c>
      <c r="I1" s="400"/>
    </row>
    <row r="2" spans="1:9" x14ac:dyDescent="0.2">
      <c r="A2" s="407" t="s">
        <v>486</v>
      </c>
    </row>
    <row r="6" spans="1:9" x14ac:dyDescent="0.2">
      <c r="A6" s="264"/>
      <c r="B6" s="264" t="s">
        <v>492</v>
      </c>
      <c r="C6" s="264" t="s">
        <v>487</v>
      </c>
      <c r="D6" s="264" t="s">
        <v>488</v>
      </c>
      <c r="E6" s="264" t="s">
        <v>489</v>
      </c>
    </row>
    <row r="7" spans="1:9" x14ac:dyDescent="0.2">
      <c r="A7" s="264" t="s">
        <v>3</v>
      </c>
      <c r="B7" s="264">
        <v>22</v>
      </c>
      <c r="C7" s="264">
        <v>3</v>
      </c>
      <c r="D7" s="264">
        <v>0</v>
      </c>
      <c r="E7" s="264">
        <v>19</v>
      </c>
    </row>
    <row r="8" spans="1:9" x14ac:dyDescent="0.2">
      <c r="A8" s="264" t="s">
        <v>4</v>
      </c>
      <c r="B8" s="264">
        <v>32</v>
      </c>
      <c r="C8" s="264">
        <v>0</v>
      </c>
      <c r="D8" s="264">
        <v>2</v>
      </c>
      <c r="E8" s="264">
        <v>30</v>
      </c>
    </row>
    <row r="9" spans="1:9" x14ac:dyDescent="0.2">
      <c r="A9" s="264" t="s">
        <v>5</v>
      </c>
      <c r="B9" s="264">
        <v>19</v>
      </c>
      <c r="C9" s="264">
        <v>0</v>
      </c>
      <c r="D9" s="264">
        <v>0</v>
      </c>
      <c r="E9" s="264">
        <v>19</v>
      </c>
    </row>
    <row r="10" spans="1:9" x14ac:dyDescent="0.2">
      <c r="A10" s="264" t="s">
        <v>6</v>
      </c>
      <c r="B10" s="264">
        <v>2</v>
      </c>
      <c r="C10" s="264">
        <v>0</v>
      </c>
      <c r="D10" s="264">
        <v>0</v>
      </c>
      <c r="E10" s="264">
        <v>2</v>
      </c>
    </row>
    <row r="11" spans="1:9" x14ac:dyDescent="0.2">
      <c r="A11" s="264" t="s">
        <v>10</v>
      </c>
      <c r="B11" s="264">
        <v>33</v>
      </c>
      <c r="C11" s="264">
        <v>0</v>
      </c>
      <c r="D11" s="264">
        <v>3</v>
      </c>
      <c r="E11" s="264">
        <v>30</v>
      </c>
    </row>
    <row r="12" spans="1:9" x14ac:dyDescent="0.2">
      <c r="A12" s="264" t="s">
        <v>11</v>
      </c>
      <c r="B12" s="264">
        <v>14</v>
      </c>
      <c r="C12" s="264">
        <v>0</v>
      </c>
      <c r="D12" s="264">
        <v>0</v>
      </c>
      <c r="E12" s="264">
        <v>14</v>
      </c>
    </row>
    <row r="13" spans="1:9" x14ac:dyDescent="0.2">
      <c r="A13" s="264" t="s">
        <v>7</v>
      </c>
      <c r="B13" s="264">
        <v>5</v>
      </c>
      <c r="C13" s="264">
        <v>0</v>
      </c>
      <c r="D13" s="264">
        <v>0</v>
      </c>
      <c r="E13" s="264">
        <v>5</v>
      </c>
    </row>
    <row r="14" spans="1:9" x14ac:dyDescent="0.2">
      <c r="A14" s="264" t="s">
        <v>8</v>
      </c>
      <c r="B14" s="264">
        <v>33</v>
      </c>
      <c r="C14" s="264">
        <v>1</v>
      </c>
      <c r="D14" s="264">
        <v>0</v>
      </c>
      <c r="E14" s="264">
        <v>32</v>
      </c>
    </row>
    <row r="15" spans="1:9" x14ac:dyDescent="0.2">
      <c r="A15" s="264" t="s">
        <v>9</v>
      </c>
      <c r="B15" s="264">
        <v>516</v>
      </c>
      <c r="C15" s="264">
        <v>11</v>
      </c>
      <c r="D15" s="264">
        <v>53</v>
      </c>
      <c r="E15" s="264">
        <v>452</v>
      </c>
    </row>
    <row r="16" spans="1:9" x14ac:dyDescent="0.2">
      <c r="A16" s="264" t="s">
        <v>12</v>
      </c>
      <c r="B16" s="264">
        <v>4</v>
      </c>
      <c r="C16" s="264">
        <v>0</v>
      </c>
      <c r="D16" s="264">
        <v>0</v>
      </c>
      <c r="E16" s="264">
        <v>4</v>
      </c>
    </row>
    <row r="17" spans="1:5" x14ac:dyDescent="0.2">
      <c r="A17" s="264" t="s">
        <v>14</v>
      </c>
      <c r="B17" s="264">
        <v>50</v>
      </c>
      <c r="C17" s="264">
        <v>2</v>
      </c>
      <c r="D17" s="264">
        <v>2</v>
      </c>
      <c r="E17" s="264">
        <v>46</v>
      </c>
    </row>
    <row r="18" spans="1:5" x14ac:dyDescent="0.2">
      <c r="A18" s="264" t="s">
        <v>15</v>
      </c>
      <c r="B18" s="264">
        <v>5</v>
      </c>
      <c r="C18" s="264">
        <v>0</v>
      </c>
      <c r="D18" s="264">
        <v>0</v>
      </c>
      <c r="E18" s="264">
        <v>5</v>
      </c>
    </row>
    <row r="19" spans="1:5" x14ac:dyDescent="0.2">
      <c r="A19" s="264" t="s">
        <v>16</v>
      </c>
      <c r="B19" s="264">
        <v>33</v>
      </c>
      <c r="C19" s="264">
        <v>1</v>
      </c>
      <c r="D19" s="264">
        <v>1</v>
      </c>
      <c r="E19" s="264">
        <v>31</v>
      </c>
    </row>
    <row r="20" spans="1:5" x14ac:dyDescent="0.2">
      <c r="A20" s="264" t="s">
        <v>0</v>
      </c>
      <c r="B20" s="264">
        <v>173</v>
      </c>
      <c r="C20" s="264">
        <v>3</v>
      </c>
      <c r="D20" s="264">
        <v>9</v>
      </c>
      <c r="E20" s="264">
        <v>161</v>
      </c>
    </row>
    <row r="21" spans="1:5" x14ac:dyDescent="0.2">
      <c r="A21" s="264" t="s">
        <v>13</v>
      </c>
      <c r="B21" s="264">
        <v>284</v>
      </c>
      <c r="C21" s="264">
        <v>10</v>
      </c>
      <c r="D21" s="264">
        <v>13</v>
      </c>
      <c r="E21" s="264">
        <v>261</v>
      </c>
    </row>
    <row r="22" spans="1:5" x14ac:dyDescent="0.2">
      <c r="A22" s="264" t="s">
        <v>17</v>
      </c>
      <c r="B22" s="264">
        <v>40</v>
      </c>
      <c r="C22" s="264">
        <v>0</v>
      </c>
      <c r="D22" s="264">
        <v>2</v>
      </c>
      <c r="E22" s="264">
        <v>38</v>
      </c>
    </row>
    <row r="23" spans="1:5" x14ac:dyDescent="0.2">
      <c r="A23" s="264" t="s">
        <v>18</v>
      </c>
      <c r="B23" s="264">
        <v>30</v>
      </c>
      <c r="C23" s="264">
        <v>2</v>
      </c>
      <c r="D23" s="264">
        <v>5</v>
      </c>
      <c r="E23" s="264">
        <v>23</v>
      </c>
    </row>
    <row r="24" spans="1:5" x14ac:dyDescent="0.2">
      <c r="A24" s="264" t="s">
        <v>19</v>
      </c>
      <c r="B24" s="264">
        <v>0</v>
      </c>
      <c r="C24" s="264">
        <v>0</v>
      </c>
      <c r="D24" s="264">
        <v>0</v>
      </c>
      <c r="E24" s="264">
        <v>0</v>
      </c>
    </row>
    <row r="25" spans="1:5" x14ac:dyDescent="0.2">
      <c r="A25" s="264" t="s">
        <v>20</v>
      </c>
      <c r="B25" s="264">
        <v>128</v>
      </c>
      <c r="C25" s="264">
        <v>3</v>
      </c>
      <c r="D25" s="264">
        <v>15</v>
      </c>
      <c r="E25" s="264">
        <v>110</v>
      </c>
    </row>
    <row r="26" spans="1:5" x14ac:dyDescent="0.2">
      <c r="A26" s="264" t="s">
        <v>21</v>
      </c>
      <c r="B26" s="264">
        <v>40</v>
      </c>
      <c r="C26" s="264">
        <v>0</v>
      </c>
      <c r="D26" s="264">
        <v>0</v>
      </c>
      <c r="E26" s="264">
        <v>40</v>
      </c>
    </row>
    <row r="27" spans="1:5" x14ac:dyDescent="0.2">
      <c r="A27" s="264" t="s">
        <v>22</v>
      </c>
      <c r="B27" s="264">
        <v>65</v>
      </c>
      <c r="C27" s="264">
        <v>5</v>
      </c>
      <c r="D27" s="264">
        <v>2</v>
      </c>
      <c r="E27" s="264">
        <v>58</v>
      </c>
    </row>
    <row r="28" spans="1:5" x14ac:dyDescent="0.2">
      <c r="A28" s="264" t="s">
        <v>23</v>
      </c>
      <c r="B28" s="264">
        <v>50</v>
      </c>
      <c r="C28" s="264">
        <v>1</v>
      </c>
      <c r="D28" s="264">
        <v>8</v>
      </c>
      <c r="E28" s="264">
        <v>41</v>
      </c>
    </row>
    <row r="29" spans="1:5" x14ac:dyDescent="0.2">
      <c r="A29" s="264" t="s">
        <v>24</v>
      </c>
      <c r="B29" s="264">
        <v>9</v>
      </c>
      <c r="C29" s="264">
        <v>0</v>
      </c>
      <c r="D29" s="264">
        <v>0</v>
      </c>
      <c r="E29" s="264">
        <v>9</v>
      </c>
    </row>
    <row r="30" spans="1:5" x14ac:dyDescent="0.2">
      <c r="A30" s="264" t="s">
        <v>25</v>
      </c>
      <c r="B30" s="264">
        <v>27</v>
      </c>
      <c r="C30" s="264">
        <v>2</v>
      </c>
      <c r="D30" s="264">
        <v>2</v>
      </c>
      <c r="E30" s="264">
        <v>23</v>
      </c>
    </row>
    <row r="31" spans="1:5" x14ac:dyDescent="0.2">
      <c r="A31" s="264" t="s">
        <v>26</v>
      </c>
      <c r="B31" s="264">
        <v>71</v>
      </c>
      <c r="C31" s="264">
        <v>0</v>
      </c>
      <c r="D31" s="264">
        <v>3</v>
      </c>
      <c r="E31" s="264">
        <v>68</v>
      </c>
    </row>
    <row r="32" spans="1:5" x14ac:dyDescent="0.2">
      <c r="A32" s="264" t="s">
        <v>27</v>
      </c>
      <c r="B32" s="264">
        <v>21</v>
      </c>
      <c r="C32" s="264">
        <v>0</v>
      </c>
      <c r="D32" s="264">
        <v>0</v>
      </c>
      <c r="E32" s="264">
        <v>21</v>
      </c>
    </row>
    <row r="33" spans="1:5" x14ac:dyDescent="0.2">
      <c r="A33" s="264" t="s">
        <v>28</v>
      </c>
      <c r="B33" s="264">
        <v>14</v>
      </c>
      <c r="C33" s="264">
        <v>3</v>
      </c>
      <c r="D33" s="264">
        <v>0</v>
      </c>
      <c r="E33" s="264">
        <v>11</v>
      </c>
    </row>
    <row r="34" spans="1:5" x14ac:dyDescent="0.2">
      <c r="A34" s="264" t="s">
        <v>29</v>
      </c>
      <c r="B34" s="264">
        <v>14</v>
      </c>
      <c r="C34" s="264">
        <v>0</v>
      </c>
      <c r="D34" s="264">
        <v>0</v>
      </c>
      <c r="E34" s="264">
        <v>14</v>
      </c>
    </row>
    <row r="35" spans="1:5" x14ac:dyDescent="0.2">
      <c r="A35" s="264" t="s">
        <v>30</v>
      </c>
      <c r="B35" s="264">
        <v>8</v>
      </c>
      <c r="C35" s="264">
        <v>0</v>
      </c>
      <c r="D35" s="264">
        <v>0</v>
      </c>
      <c r="E35" s="264">
        <v>8</v>
      </c>
    </row>
    <row r="36" spans="1:5" x14ac:dyDescent="0.2">
      <c r="A36" s="264" t="s">
        <v>31</v>
      </c>
      <c r="B36" s="264">
        <v>36</v>
      </c>
      <c r="C36" s="264">
        <v>3</v>
      </c>
      <c r="D36" s="264">
        <v>0</v>
      </c>
      <c r="E36" s="264">
        <v>33</v>
      </c>
    </row>
    <row r="37" spans="1:5" x14ac:dyDescent="0.2">
      <c r="A37" s="264" t="s">
        <v>32</v>
      </c>
      <c r="B37" s="264">
        <v>19</v>
      </c>
      <c r="C37" s="264">
        <v>1</v>
      </c>
      <c r="D37" s="264">
        <v>1</v>
      </c>
      <c r="E37" s="264">
        <v>17</v>
      </c>
    </row>
    <row r="38" spans="1:5" x14ac:dyDescent="0.2">
      <c r="A38" s="264" t="s">
        <v>33</v>
      </c>
      <c r="B38" s="264">
        <v>7</v>
      </c>
      <c r="C38" s="264">
        <v>0</v>
      </c>
      <c r="D38" s="264">
        <v>0</v>
      </c>
      <c r="E38" s="264">
        <v>7</v>
      </c>
    </row>
    <row r="39" spans="1:5" x14ac:dyDescent="0.2">
      <c r="A39" s="100" t="s">
        <v>1</v>
      </c>
      <c r="B39" s="101">
        <v>1804</v>
      </c>
      <c r="C39" s="101">
        <v>51</v>
      </c>
      <c r="D39" s="101">
        <v>121</v>
      </c>
      <c r="E39" s="101">
        <v>1632</v>
      </c>
    </row>
  </sheetData>
  <mergeCells count="1">
    <mergeCell ref="H1:I1"/>
  </mergeCells>
  <hyperlinks>
    <hyperlink ref="H1:I1" location="Index!A1" display="Regresar al Índice" xr:uid="{06259EF6-017B-4F05-A49D-83AE626C3553}"/>
  </hyperlinks>
  <pageMargins left="0.7" right="0.7" top="0.75" bottom="0.75" header="0.3" footer="0.3"/>
  <pageSetup orientation="portrait" horizontalDpi="300" verticalDpi="300"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FF5F6-F8DD-42DC-9CF8-D315AC3B17E8}">
  <sheetPr codeName="Hoja163"/>
  <dimension ref="A1:I39"/>
  <sheetViews>
    <sheetView topLeftCell="A4" workbookViewId="0">
      <selection activeCell="I7" sqref="I7"/>
    </sheetView>
  </sheetViews>
  <sheetFormatPr baseColWidth="10" defaultRowHeight="14.25" x14ac:dyDescent="0.2"/>
  <cols>
    <col min="1" max="1" width="25.28515625" style="263" customWidth="1"/>
    <col min="2" max="16384" width="11.42578125" style="263"/>
  </cols>
  <sheetData>
    <row r="1" spans="1:9" ht="15" x14ac:dyDescent="0.25">
      <c r="A1" s="179" t="s">
        <v>1499</v>
      </c>
      <c r="H1" s="400" t="s">
        <v>39</v>
      </c>
      <c r="I1" s="400"/>
    </row>
    <row r="2" spans="1:9" x14ac:dyDescent="0.2">
      <c r="A2" s="407" t="s">
        <v>486</v>
      </c>
    </row>
    <row r="6" spans="1:9" x14ac:dyDescent="0.2">
      <c r="A6" s="264"/>
      <c r="B6" s="264" t="s">
        <v>492</v>
      </c>
      <c r="C6" s="264" t="s">
        <v>487</v>
      </c>
      <c r="D6" s="264" t="s">
        <v>488</v>
      </c>
      <c r="E6" s="264" t="s">
        <v>489</v>
      </c>
    </row>
    <row r="7" spans="1:9" x14ac:dyDescent="0.2">
      <c r="A7" s="264" t="s">
        <v>19</v>
      </c>
      <c r="B7" s="264">
        <v>0</v>
      </c>
      <c r="C7" s="264">
        <v>0</v>
      </c>
      <c r="D7" s="264">
        <v>0</v>
      </c>
      <c r="E7" s="264">
        <v>0</v>
      </c>
    </row>
    <row r="8" spans="1:9" x14ac:dyDescent="0.2">
      <c r="A8" s="264" t="s">
        <v>6</v>
      </c>
      <c r="B8" s="264">
        <v>2</v>
      </c>
      <c r="C8" s="264">
        <v>0</v>
      </c>
      <c r="D8" s="264">
        <v>0</v>
      </c>
      <c r="E8" s="264">
        <v>2</v>
      </c>
    </row>
    <row r="9" spans="1:9" x14ac:dyDescent="0.2">
      <c r="A9" s="264" t="s">
        <v>12</v>
      </c>
      <c r="B9" s="264">
        <v>4</v>
      </c>
      <c r="C9" s="264">
        <v>0</v>
      </c>
      <c r="D9" s="264">
        <v>0</v>
      </c>
      <c r="E9" s="264">
        <v>4</v>
      </c>
    </row>
    <row r="10" spans="1:9" x14ac:dyDescent="0.2">
      <c r="A10" s="264" t="s">
        <v>7</v>
      </c>
      <c r="B10" s="264">
        <v>5</v>
      </c>
      <c r="C10" s="264">
        <v>0</v>
      </c>
      <c r="D10" s="264">
        <v>0</v>
      </c>
      <c r="E10" s="264">
        <v>5</v>
      </c>
    </row>
    <row r="11" spans="1:9" x14ac:dyDescent="0.2">
      <c r="A11" s="264" t="s">
        <v>15</v>
      </c>
      <c r="B11" s="264">
        <v>5</v>
      </c>
      <c r="C11" s="264">
        <v>0</v>
      </c>
      <c r="D11" s="264">
        <v>0</v>
      </c>
      <c r="E11" s="264">
        <v>5</v>
      </c>
    </row>
    <row r="12" spans="1:9" x14ac:dyDescent="0.2">
      <c r="A12" s="264" t="s">
        <v>33</v>
      </c>
      <c r="B12" s="264">
        <v>7</v>
      </c>
      <c r="C12" s="264">
        <v>0</v>
      </c>
      <c r="D12" s="264">
        <v>0</v>
      </c>
      <c r="E12" s="264">
        <v>7</v>
      </c>
    </row>
    <row r="13" spans="1:9" x14ac:dyDescent="0.2">
      <c r="A13" s="264" t="s">
        <v>30</v>
      </c>
      <c r="B13" s="264">
        <v>8</v>
      </c>
      <c r="C13" s="264">
        <v>0</v>
      </c>
      <c r="D13" s="264">
        <v>0</v>
      </c>
      <c r="E13" s="264">
        <v>8</v>
      </c>
    </row>
    <row r="14" spans="1:9" x14ac:dyDescent="0.2">
      <c r="A14" s="264" t="s">
        <v>24</v>
      </c>
      <c r="B14" s="264">
        <v>9</v>
      </c>
      <c r="C14" s="264">
        <v>0</v>
      </c>
      <c r="D14" s="264">
        <v>0</v>
      </c>
      <c r="E14" s="264">
        <v>9</v>
      </c>
    </row>
    <row r="15" spans="1:9" x14ac:dyDescent="0.2">
      <c r="A15" s="264" t="s">
        <v>11</v>
      </c>
      <c r="B15" s="264">
        <v>14</v>
      </c>
      <c r="C15" s="264">
        <v>0</v>
      </c>
      <c r="D15" s="264">
        <v>0</v>
      </c>
      <c r="E15" s="264">
        <v>14</v>
      </c>
    </row>
    <row r="16" spans="1:9" x14ac:dyDescent="0.2">
      <c r="A16" s="264" t="s">
        <v>28</v>
      </c>
      <c r="B16" s="264">
        <v>14</v>
      </c>
      <c r="C16" s="264">
        <v>3</v>
      </c>
      <c r="D16" s="264">
        <v>0</v>
      </c>
      <c r="E16" s="264">
        <v>11</v>
      </c>
    </row>
    <row r="17" spans="1:5" x14ac:dyDescent="0.2">
      <c r="A17" s="264" t="s">
        <v>29</v>
      </c>
      <c r="B17" s="264">
        <v>14</v>
      </c>
      <c r="C17" s="264">
        <v>0</v>
      </c>
      <c r="D17" s="264">
        <v>0</v>
      </c>
      <c r="E17" s="264">
        <v>14</v>
      </c>
    </row>
    <row r="18" spans="1:5" x14ac:dyDescent="0.2">
      <c r="A18" s="264" t="s">
        <v>5</v>
      </c>
      <c r="B18" s="264">
        <v>19</v>
      </c>
      <c r="C18" s="264">
        <v>0</v>
      </c>
      <c r="D18" s="264">
        <v>0</v>
      </c>
      <c r="E18" s="264">
        <v>19</v>
      </c>
    </row>
    <row r="19" spans="1:5" x14ac:dyDescent="0.2">
      <c r="A19" s="264" t="s">
        <v>32</v>
      </c>
      <c r="B19" s="264">
        <v>19</v>
      </c>
      <c r="C19" s="264">
        <v>1</v>
      </c>
      <c r="D19" s="264">
        <v>1</v>
      </c>
      <c r="E19" s="264">
        <v>17</v>
      </c>
    </row>
    <row r="20" spans="1:5" x14ac:dyDescent="0.2">
      <c r="A20" s="264" t="s">
        <v>27</v>
      </c>
      <c r="B20" s="264">
        <v>21</v>
      </c>
      <c r="C20" s="264">
        <v>0</v>
      </c>
      <c r="D20" s="264">
        <v>0</v>
      </c>
      <c r="E20" s="264">
        <v>21</v>
      </c>
    </row>
    <row r="21" spans="1:5" x14ac:dyDescent="0.2">
      <c r="A21" s="264" t="s">
        <v>3</v>
      </c>
      <c r="B21" s="264">
        <v>22</v>
      </c>
      <c r="C21" s="264">
        <v>3</v>
      </c>
      <c r="D21" s="264">
        <v>0</v>
      </c>
      <c r="E21" s="264">
        <v>19</v>
      </c>
    </row>
    <row r="22" spans="1:5" x14ac:dyDescent="0.2">
      <c r="A22" s="264" t="s">
        <v>25</v>
      </c>
      <c r="B22" s="264">
        <v>27</v>
      </c>
      <c r="C22" s="264">
        <v>2</v>
      </c>
      <c r="D22" s="264">
        <v>2</v>
      </c>
      <c r="E22" s="264">
        <v>23</v>
      </c>
    </row>
    <row r="23" spans="1:5" x14ac:dyDescent="0.2">
      <c r="A23" s="264" t="s">
        <v>18</v>
      </c>
      <c r="B23" s="264">
        <v>30</v>
      </c>
      <c r="C23" s="264">
        <v>2</v>
      </c>
      <c r="D23" s="264">
        <v>5</v>
      </c>
      <c r="E23" s="264">
        <v>23</v>
      </c>
    </row>
    <row r="24" spans="1:5" x14ac:dyDescent="0.2">
      <c r="A24" s="264" t="s">
        <v>4</v>
      </c>
      <c r="B24" s="264">
        <v>32</v>
      </c>
      <c r="C24" s="264">
        <v>0</v>
      </c>
      <c r="D24" s="264">
        <v>2</v>
      </c>
      <c r="E24" s="264">
        <v>30</v>
      </c>
    </row>
    <row r="25" spans="1:5" x14ac:dyDescent="0.2">
      <c r="A25" s="264" t="s">
        <v>10</v>
      </c>
      <c r="B25" s="264">
        <v>33</v>
      </c>
      <c r="C25" s="264">
        <v>0</v>
      </c>
      <c r="D25" s="264">
        <v>3</v>
      </c>
      <c r="E25" s="264">
        <v>30</v>
      </c>
    </row>
    <row r="26" spans="1:5" x14ac:dyDescent="0.2">
      <c r="A26" s="264" t="s">
        <v>8</v>
      </c>
      <c r="B26" s="264">
        <v>33</v>
      </c>
      <c r="C26" s="264">
        <v>1</v>
      </c>
      <c r="D26" s="264">
        <v>0</v>
      </c>
      <c r="E26" s="264">
        <v>32</v>
      </c>
    </row>
    <row r="27" spans="1:5" x14ac:dyDescent="0.2">
      <c r="A27" s="264" t="s">
        <v>16</v>
      </c>
      <c r="B27" s="264">
        <v>33</v>
      </c>
      <c r="C27" s="264">
        <v>1</v>
      </c>
      <c r="D27" s="264">
        <v>1</v>
      </c>
      <c r="E27" s="264">
        <v>31</v>
      </c>
    </row>
    <row r="28" spans="1:5" x14ac:dyDescent="0.2">
      <c r="A28" s="264" t="s">
        <v>31</v>
      </c>
      <c r="B28" s="264">
        <v>36</v>
      </c>
      <c r="C28" s="264">
        <v>3</v>
      </c>
      <c r="D28" s="264">
        <v>0</v>
      </c>
      <c r="E28" s="264">
        <v>33</v>
      </c>
    </row>
    <row r="29" spans="1:5" x14ac:dyDescent="0.2">
      <c r="A29" s="264" t="s">
        <v>17</v>
      </c>
      <c r="B29" s="264">
        <v>40</v>
      </c>
      <c r="C29" s="264">
        <v>0</v>
      </c>
      <c r="D29" s="264">
        <v>2</v>
      </c>
      <c r="E29" s="264">
        <v>38</v>
      </c>
    </row>
    <row r="30" spans="1:5" x14ac:dyDescent="0.2">
      <c r="A30" s="264" t="s">
        <v>21</v>
      </c>
      <c r="B30" s="264">
        <v>40</v>
      </c>
      <c r="C30" s="264">
        <v>0</v>
      </c>
      <c r="D30" s="264">
        <v>0</v>
      </c>
      <c r="E30" s="264">
        <v>40</v>
      </c>
    </row>
    <row r="31" spans="1:5" x14ac:dyDescent="0.2">
      <c r="A31" s="264" t="s">
        <v>14</v>
      </c>
      <c r="B31" s="264">
        <v>50</v>
      </c>
      <c r="C31" s="264">
        <v>2</v>
      </c>
      <c r="D31" s="264">
        <v>2</v>
      </c>
      <c r="E31" s="264">
        <v>46</v>
      </c>
    </row>
    <row r="32" spans="1:5" x14ac:dyDescent="0.2">
      <c r="A32" s="264" t="s">
        <v>23</v>
      </c>
      <c r="B32" s="264">
        <v>50</v>
      </c>
      <c r="C32" s="264">
        <v>1</v>
      </c>
      <c r="D32" s="264">
        <v>8</v>
      </c>
      <c r="E32" s="264">
        <v>41</v>
      </c>
    </row>
    <row r="33" spans="1:5" x14ac:dyDescent="0.2">
      <c r="A33" s="264" t="s">
        <v>22</v>
      </c>
      <c r="B33" s="264">
        <v>65</v>
      </c>
      <c r="C33" s="264">
        <v>5</v>
      </c>
      <c r="D33" s="264">
        <v>2</v>
      </c>
      <c r="E33" s="264">
        <v>58</v>
      </c>
    </row>
    <row r="34" spans="1:5" x14ac:dyDescent="0.2">
      <c r="A34" s="264" t="s">
        <v>26</v>
      </c>
      <c r="B34" s="264">
        <v>71</v>
      </c>
      <c r="C34" s="264">
        <v>0</v>
      </c>
      <c r="D34" s="264">
        <v>3</v>
      </c>
      <c r="E34" s="264">
        <v>68</v>
      </c>
    </row>
    <row r="35" spans="1:5" x14ac:dyDescent="0.2">
      <c r="A35" s="264" t="s">
        <v>20</v>
      </c>
      <c r="B35" s="264">
        <v>128</v>
      </c>
      <c r="C35" s="264">
        <v>3</v>
      </c>
      <c r="D35" s="264">
        <v>15</v>
      </c>
      <c r="E35" s="264">
        <v>110</v>
      </c>
    </row>
    <row r="36" spans="1:5" x14ac:dyDescent="0.2">
      <c r="A36" s="264" t="s">
        <v>0</v>
      </c>
      <c r="B36" s="264">
        <v>173</v>
      </c>
      <c r="C36" s="264">
        <v>3</v>
      </c>
      <c r="D36" s="264">
        <v>9</v>
      </c>
      <c r="E36" s="264">
        <v>161</v>
      </c>
    </row>
    <row r="37" spans="1:5" x14ac:dyDescent="0.2">
      <c r="A37" s="264" t="s">
        <v>13</v>
      </c>
      <c r="B37" s="264">
        <v>284</v>
      </c>
      <c r="C37" s="264">
        <v>10</v>
      </c>
      <c r="D37" s="264">
        <v>13</v>
      </c>
      <c r="E37" s="264">
        <v>261</v>
      </c>
    </row>
    <row r="38" spans="1:5" x14ac:dyDescent="0.2">
      <c r="A38" s="264" t="s">
        <v>9</v>
      </c>
      <c r="B38" s="264">
        <v>516</v>
      </c>
      <c r="C38" s="264">
        <v>11</v>
      </c>
      <c r="D38" s="264">
        <v>53</v>
      </c>
      <c r="E38" s="264">
        <v>452</v>
      </c>
    </row>
    <row r="39" spans="1:5" x14ac:dyDescent="0.2">
      <c r="A39" s="100" t="s">
        <v>1</v>
      </c>
      <c r="B39" s="101">
        <v>1804</v>
      </c>
      <c r="C39" s="101">
        <v>51</v>
      </c>
      <c r="D39" s="101">
        <v>121</v>
      </c>
      <c r="E39" s="101">
        <v>1632</v>
      </c>
    </row>
  </sheetData>
  <autoFilter ref="A6:E39" xr:uid="{185543C9-B55C-4810-826B-5A63903CDD90}">
    <sortState ref="A7:E39">
      <sortCondition ref="B6:B39"/>
    </sortState>
  </autoFilter>
  <mergeCells count="1">
    <mergeCell ref="H1:I1"/>
  </mergeCells>
  <hyperlinks>
    <hyperlink ref="H1:I1" location="Index!A1" display="Regresar al Índice" xr:uid="{73E4A257-EF00-4961-9DFB-2982B862E7DD}"/>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EFEE7-35D8-40EF-89E1-BADCC4BD1AA5}">
  <sheetPr codeName="Hoja164"/>
  <dimension ref="A1:I42"/>
  <sheetViews>
    <sheetView workbookViewId="0">
      <selection activeCell="I7" sqref="I7"/>
    </sheetView>
  </sheetViews>
  <sheetFormatPr baseColWidth="10" defaultRowHeight="14.25" x14ac:dyDescent="0.2"/>
  <cols>
    <col min="1" max="3" width="11.42578125" style="263"/>
    <col min="4" max="5" width="12" style="263" bestFit="1" customWidth="1"/>
    <col min="6" max="6" width="11.85546875" style="263" bestFit="1" customWidth="1"/>
    <col min="7" max="16384" width="11.42578125" style="263"/>
  </cols>
  <sheetData>
    <row r="1" spans="1:9" ht="15" x14ac:dyDescent="0.25">
      <c r="A1" s="179" t="s">
        <v>1500</v>
      </c>
      <c r="H1" s="400" t="s">
        <v>39</v>
      </c>
      <c r="I1" s="400"/>
    </row>
    <row r="2" spans="1:9" x14ac:dyDescent="0.2">
      <c r="A2" s="407" t="s">
        <v>686</v>
      </c>
    </row>
    <row r="6" spans="1:9" x14ac:dyDescent="0.2">
      <c r="A6" s="264"/>
      <c r="B6" s="264" t="s">
        <v>493</v>
      </c>
      <c r="C6" s="264" t="s">
        <v>492</v>
      </c>
      <c r="D6" s="264" t="s">
        <v>494</v>
      </c>
    </row>
    <row r="7" spans="1:9" x14ac:dyDescent="0.2">
      <c r="A7" s="264" t="s">
        <v>19</v>
      </c>
      <c r="B7" s="356">
        <v>1270646</v>
      </c>
      <c r="C7" s="264">
        <v>0</v>
      </c>
      <c r="D7" s="269">
        <v>0</v>
      </c>
    </row>
    <row r="8" spans="1:9" x14ac:dyDescent="0.2">
      <c r="A8" s="264" t="s">
        <v>7</v>
      </c>
      <c r="B8" s="356">
        <v>5647532</v>
      </c>
      <c r="C8" s="264">
        <v>5</v>
      </c>
      <c r="D8" s="269">
        <v>0.88534248234450019</v>
      </c>
    </row>
    <row r="9" spans="1:9" x14ac:dyDescent="0.2">
      <c r="A9" s="264" t="s">
        <v>15</v>
      </c>
      <c r="B9" s="356">
        <v>3643974</v>
      </c>
      <c r="C9" s="264">
        <v>5</v>
      </c>
      <c r="D9" s="269">
        <v>1.3721283412011174</v>
      </c>
    </row>
    <row r="10" spans="1:9" x14ac:dyDescent="0.2">
      <c r="A10" s="264" t="s">
        <v>6</v>
      </c>
      <c r="B10" s="356">
        <v>984046</v>
      </c>
      <c r="C10" s="264">
        <v>2</v>
      </c>
      <c r="D10" s="269">
        <v>2.0324253134507941</v>
      </c>
    </row>
    <row r="11" spans="1:9" x14ac:dyDescent="0.2">
      <c r="A11" s="264" t="s">
        <v>12</v>
      </c>
      <c r="B11" s="356">
        <v>1852952</v>
      </c>
      <c r="C11" s="264">
        <v>4</v>
      </c>
      <c r="D11" s="269">
        <v>2.1587175490784434</v>
      </c>
    </row>
    <row r="12" spans="1:9" x14ac:dyDescent="0.2">
      <c r="A12" s="264" t="s">
        <v>29</v>
      </c>
      <c r="B12" s="356">
        <v>3620910</v>
      </c>
      <c r="C12" s="264">
        <v>14</v>
      </c>
      <c r="D12" s="269">
        <v>3.8664313667006365</v>
      </c>
    </row>
    <row r="13" spans="1:9" x14ac:dyDescent="0.2">
      <c r="A13" s="264" t="s">
        <v>33</v>
      </c>
      <c r="B13" s="356">
        <v>1654593</v>
      </c>
      <c r="C13" s="264">
        <v>7</v>
      </c>
      <c r="D13" s="269">
        <v>4.2306476577623622</v>
      </c>
    </row>
    <row r="14" spans="1:9" x14ac:dyDescent="0.2">
      <c r="A14" s="264" t="s">
        <v>31</v>
      </c>
      <c r="B14" s="356">
        <v>8488447</v>
      </c>
      <c r="C14" s="264">
        <v>36</v>
      </c>
      <c r="D14" s="269">
        <v>4.2410584645224274</v>
      </c>
    </row>
    <row r="15" spans="1:9" x14ac:dyDescent="0.2">
      <c r="A15" s="264" t="s">
        <v>24</v>
      </c>
      <c r="B15" s="356">
        <v>1684541</v>
      </c>
      <c r="C15" s="264">
        <v>9</v>
      </c>
      <c r="D15" s="269">
        <v>5.3427016617583067</v>
      </c>
    </row>
    <row r="16" spans="1:9" x14ac:dyDescent="0.2">
      <c r="A16" s="264" t="s">
        <v>28</v>
      </c>
      <c r="B16" s="356">
        <v>2544372</v>
      </c>
      <c r="C16" s="264">
        <v>14</v>
      </c>
      <c r="D16" s="269">
        <v>5.5023400666254778</v>
      </c>
    </row>
    <row r="17" spans="1:4" x14ac:dyDescent="0.2">
      <c r="A17" s="264" t="s">
        <v>30</v>
      </c>
      <c r="B17" s="356">
        <v>1364147</v>
      </c>
      <c r="C17" s="264">
        <v>8</v>
      </c>
      <c r="D17" s="269">
        <v>5.864470617902616</v>
      </c>
    </row>
    <row r="18" spans="1:4" x14ac:dyDescent="0.2">
      <c r="A18" s="264" t="s">
        <v>27</v>
      </c>
      <c r="B18" s="356">
        <v>3037752</v>
      </c>
      <c r="C18" s="264">
        <v>21</v>
      </c>
      <c r="D18" s="269">
        <v>6.913006723392825</v>
      </c>
    </row>
    <row r="19" spans="1:4" x14ac:dyDescent="0.2">
      <c r="A19" s="264" t="s">
        <v>14</v>
      </c>
      <c r="B19" s="356">
        <v>6173718</v>
      </c>
      <c r="C19" s="264">
        <v>50</v>
      </c>
      <c r="D19" s="269">
        <v>8.0988474044327905</v>
      </c>
    </row>
    <row r="20" spans="1:4" x14ac:dyDescent="0.2">
      <c r="A20" s="264" t="s">
        <v>17</v>
      </c>
      <c r="B20" s="356">
        <v>4791977</v>
      </c>
      <c r="C20" s="264">
        <v>40</v>
      </c>
      <c r="D20" s="269">
        <v>8.3472854731982231</v>
      </c>
    </row>
    <row r="21" spans="1:4" x14ac:dyDescent="0.2">
      <c r="A21" s="264" t="s">
        <v>32</v>
      </c>
      <c r="B21" s="356">
        <v>2233866</v>
      </c>
      <c r="C21" s="264">
        <v>19</v>
      </c>
      <c r="D21" s="269">
        <v>8.5054340770663952</v>
      </c>
    </row>
    <row r="22" spans="1:4" x14ac:dyDescent="0.2">
      <c r="A22" s="264" t="s">
        <v>8</v>
      </c>
      <c r="B22" s="356">
        <v>3765325</v>
      </c>
      <c r="C22" s="264">
        <v>33</v>
      </c>
      <c r="D22" s="269">
        <v>8.7641837026020326</v>
      </c>
    </row>
    <row r="23" spans="1:4" x14ac:dyDescent="0.2">
      <c r="A23" s="264" t="s">
        <v>4</v>
      </c>
      <c r="B23" s="356">
        <v>3578561</v>
      </c>
      <c r="C23" s="264">
        <v>32</v>
      </c>
      <c r="D23" s="269">
        <v>8.9421418273993378</v>
      </c>
    </row>
    <row r="24" spans="1:4" x14ac:dyDescent="0.2">
      <c r="A24" s="264" t="s">
        <v>25</v>
      </c>
      <c r="B24" s="356">
        <v>2845959</v>
      </c>
      <c r="C24" s="264">
        <v>27</v>
      </c>
      <c r="D24" s="269">
        <v>9.4871359706868574</v>
      </c>
    </row>
    <row r="25" spans="1:4" x14ac:dyDescent="0.2">
      <c r="A25" s="264" t="s">
        <v>21</v>
      </c>
      <c r="B25" s="356">
        <v>4120741</v>
      </c>
      <c r="C25" s="264">
        <v>40</v>
      </c>
      <c r="D25" s="269">
        <v>9.7069920191538355</v>
      </c>
    </row>
    <row r="26" spans="1:4" x14ac:dyDescent="0.2">
      <c r="A26" s="264" t="s">
        <v>22</v>
      </c>
      <c r="B26" s="356">
        <v>6542484</v>
      </c>
      <c r="C26" s="264">
        <v>65</v>
      </c>
      <c r="D26" s="269">
        <v>9.9350644189576922</v>
      </c>
    </row>
    <row r="27" spans="1:4" x14ac:dyDescent="0.2">
      <c r="A27" s="264" t="s">
        <v>10</v>
      </c>
      <c r="B27" s="356">
        <v>3175643</v>
      </c>
      <c r="C27" s="264">
        <v>33</v>
      </c>
      <c r="D27" s="269">
        <v>10.391596284594963</v>
      </c>
    </row>
    <row r="28" spans="1:4" x14ac:dyDescent="0.2">
      <c r="A28" s="264" t="s">
        <v>16</v>
      </c>
      <c r="B28" s="356">
        <v>3050720</v>
      </c>
      <c r="C28" s="264">
        <v>33</v>
      </c>
      <c r="D28" s="269">
        <v>10.817118581842974</v>
      </c>
    </row>
    <row r="29" spans="1:4" x14ac:dyDescent="0.2">
      <c r="A29" s="391" t="s">
        <v>1</v>
      </c>
      <c r="B29" s="393">
        <v>126577691</v>
      </c>
      <c r="C29" s="395">
        <v>1804</v>
      </c>
      <c r="D29" s="396">
        <v>14.252116512379738</v>
      </c>
    </row>
    <row r="30" spans="1:4" x14ac:dyDescent="0.2">
      <c r="A30" s="264" t="s">
        <v>18</v>
      </c>
      <c r="B30" s="356">
        <v>2022568</v>
      </c>
      <c r="C30" s="264">
        <v>30</v>
      </c>
      <c r="D30" s="269">
        <v>14.832628618666961</v>
      </c>
    </row>
    <row r="31" spans="1:4" x14ac:dyDescent="0.2">
      <c r="A31" s="264" t="s">
        <v>3</v>
      </c>
      <c r="B31" s="356">
        <v>1415421</v>
      </c>
      <c r="C31" s="264">
        <v>22</v>
      </c>
      <c r="D31" s="269">
        <v>15.543078702379008</v>
      </c>
    </row>
    <row r="32" spans="1:4" x14ac:dyDescent="0.2">
      <c r="A32" s="264" t="s">
        <v>13</v>
      </c>
      <c r="B32" s="356">
        <v>17245551</v>
      </c>
      <c r="C32" s="264">
        <v>284</v>
      </c>
      <c r="D32" s="269">
        <v>16.468015431922122</v>
      </c>
    </row>
    <row r="33" spans="1:5" x14ac:dyDescent="0.2">
      <c r="A33" s="264" t="s">
        <v>11</v>
      </c>
      <c r="B33" s="356">
        <v>772842</v>
      </c>
      <c r="C33" s="264">
        <v>14</v>
      </c>
      <c r="D33" s="269">
        <v>18.114957520424618</v>
      </c>
    </row>
    <row r="34" spans="1:5" x14ac:dyDescent="0.2">
      <c r="A34" s="264" t="s">
        <v>0</v>
      </c>
      <c r="B34" s="356">
        <v>8325800</v>
      </c>
      <c r="C34" s="264">
        <v>173</v>
      </c>
      <c r="D34" s="269">
        <v>20.778784020754763</v>
      </c>
    </row>
    <row r="35" spans="1:5" x14ac:dyDescent="0.2">
      <c r="A35" s="264" t="s">
        <v>23</v>
      </c>
      <c r="B35" s="356">
        <v>2239112</v>
      </c>
      <c r="C35" s="264">
        <v>50</v>
      </c>
      <c r="D35" s="269">
        <v>22.33028093279836</v>
      </c>
      <c r="E35" s="408"/>
    </row>
    <row r="36" spans="1:5" x14ac:dyDescent="0.2">
      <c r="A36" s="264" t="s">
        <v>26</v>
      </c>
      <c r="B36" s="356">
        <v>3131012</v>
      </c>
      <c r="C36" s="264">
        <v>71</v>
      </c>
      <c r="D36" s="269">
        <v>22.676374284097282</v>
      </c>
    </row>
    <row r="37" spans="1:5" x14ac:dyDescent="0.2">
      <c r="A37" s="264" t="s">
        <v>20</v>
      </c>
      <c r="B37" s="356">
        <v>5533147</v>
      </c>
      <c r="C37" s="264">
        <v>128</v>
      </c>
      <c r="D37" s="269">
        <v>23.13330912769894</v>
      </c>
    </row>
    <row r="38" spans="1:5" x14ac:dyDescent="0.2">
      <c r="A38" s="264" t="s">
        <v>5</v>
      </c>
      <c r="B38" s="356">
        <v>788119</v>
      </c>
      <c r="C38" s="264">
        <v>19</v>
      </c>
      <c r="D38" s="269">
        <v>24.108034446574692</v>
      </c>
    </row>
    <row r="39" spans="1:5" x14ac:dyDescent="0.2">
      <c r="A39" s="392" t="s">
        <v>9</v>
      </c>
      <c r="B39" s="394">
        <v>9031213</v>
      </c>
      <c r="C39" s="392">
        <v>516</v>
      </c>
      <c r="D39" s="397">
        <v>57.135182173203091</v>
      </c>
      <c r="E39" s="310"/>
    </row>
    <row r="42" spans="1:5" x14ac:dyDescent="0.2">
      <c r="D42" s="409"/>
    </row>
  </sheetData>
  <autoFilter ref="A6:D39" xr:uid="{B275D4B3-7228-496B-8447-277F548E2081}">
    <sortState ref="A7:D39">
      <sortCondition ref="D6:D39"/>
    </sortState>
  </autoFilter>
  <mergeCells count="1">
    <mergeCell ref="H1:I1"/>
  </mergeCells>
  <hyperlinks>
    <hyperlink ref="H1:I1" location="Index!A1" display="Regresar al Índice" xr:uid="{C7E3D08D-4A15-4DC0-B20E-60FBE4AD7426}"/>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7C049-F683-4313-9EF0-55C8E9E5C7E5}">
  <sheetPr codeName="Hoja149"/>
  <dimension ref="A1:L34"/>
  <sheetViews>
    <sheetView workbookViewId="0">
      <selection activeCell="I7" sqref="I7"/>
    </sheetView>
  </sheetViews>
  <sheetFormatPr baseColWidth="10" defaultColWidth="11.42578125" defaultRowHeight="14.25" x14ac:dyDescent="0.2"/>
  <cols>
    <col min="1" max="16384" width="11.42578125" style="263"/>
  </cols>
  <sheetData>
    <row r="1" spans="1:9" ht="15" x14ac:dyDescent="0.25">
      <c r="A1" s="179" t="s">
        <v>1501</v>
      </c>
      <c r="H1" s="400" t="s">
        <v>39</v>
      </c>
      <c r="I1" s="400"/>
    </row>
    <row r="2" spans="1:9" x14ac:dyDescent="0.2">
      <c r="A2" s="307" t="s">
        <v>514</v>
      </c>
    </row>
    <row r="3" spans="1:9" ht="15" x14ac:dyDescent="0.25">
      <c r="E3" s="308"/>
    </row>
    <row r="4" spans="1:9" x14ac:dyDescent="0.2">
      <c r="A4" s="263" t="s">
        <v>515</v>
      </c>
    </row>
    <row r="5" spans="1:9" x14ac:dyDescent="0.2">
      <c r="A5" s="263" t="s">
        <v>54</v>
      </c>
      <c r="B5" s="309" t="s">
        <v>780</v>
      </c>
      <c r="C5" s="310">
        <v>114444</v>
      </c>
    </row>
    <row r="6" spans="1:9" x14ac:dyDescent="0.2">
      <c r="A6" s="263" t="s">
        <v>54</v>
      </c>
      <c r="B6" s="309" t="s">
        <v>781</v>
      </c>
      <c r="C6" s="310">
        <v>107588</v>
      </c>
    </row>
    <row r="7" spans="1:9" x14ac:dyDescent="0.2">
      <c r="A7" s="263" t="s">
        <v>54</v>
      </c>
      <c r="B7" s="309" t="s">
        <v>782</v>
      </c>
      <c r="C7" s="310">
        <v>110271</v>
      </c>
    </row>
    <row r="8" spans="1:9" x14ac:dyDescent="0.2">
      <c r="A8" s="263" t="s">
        <v>54</v>
      </c>
      <c r="B8" s="309" t="s">
        <v>783</v>
      </c>
      <c r="C8" s="310">
        <v>117871</v>
      </c>
    </row>
    <row r="9" spans="1:9" x14ac:dyDescent="0.2">
      <c r="A9" s="263" t="s">
        <v>54</v>
      </c>
      <c r="B9" s="263" t="s">
        <v>784</v>
      </c>
      <c r="C9" s="310">
        <v>104720</v>
      </c>
    </row>
    <row r="10" spans="1:9" x14ac:dyDescent="0.2">
      <c r="A10" s="263" t="s">
        <v>54</v>
      </c>
      <c r="B10" s="263" t="s">
        <v>785</v>
      </c>
      <c r="C10" s="310">
        <v>101021</v>
      </c>
    </row>
    <row r="11" spans="1:9" x14ac:dyDescent="0.2">
      <c r="A11" s="263" t="s">
        <v>54</v>
      </c>
      <c r="B11" s="263" t="s">
        <v>786</v>
      </c>
      <c r="C11" s="310">
        <v>83353</v>
      </c>
    </row>
    <row r="12" spans="1:9" x14ac:dyDescent="0.2">
      <c r="A12" s="263" t="s">
        <v>54</v>
      </c>
      <c r="B12" s="263" t="s">
        <v>787</v>
      </c>
      <c r="C12" s="310">
        <v>83250</v>
      </c>
    </row>
    <row r="13" spans="1:9" x14ac:dyDescent="0.2">
      <c r="A13" s="263" t="s">
        <v>54</v>
      </c>
      <c r="B13" s="263" t="s">
        <v>788</v>
      </c>
      <c r="C13" s="310">
        <v>94516</v>
      </c>
    </row>
    <row r="14" spans="1:9" x14ac:dyDescent="0.2">
      <c r="A14" s="263" t="s">
        <v>54</v>
      </c>
      <c r="B14" s="263" t="s">
        <v>789</v>
      </c>
      <c r="C14" s="310">
        <v>98171</v>
      </c>
    </row>
    <row r="15" spans="1:9" x14ac:dyDescent="0.2">
      <c r="A15" s="263" t="s">
        <v>54</v>
      </c>
      <c r="B15" s="263" t="s">
        <v>790</v>
      </c>
      <c r="C15" s="310">
        <v>99059</v>
      </c>
    </row>
    <row r="16" spans="1:9" x14ac:dyDescent="0.2">
      <c r="A16" s="263" t="s">
        <v>54</v>
      </c>
      <c r="B16" s="311" t="s">
        <v>791</v>
      </c>
      <c r="C16" s="312">
        <v>105695</v>
      </c>
    </row>
    <row r="17" spans="1:12" x14ac:dyDescent="0.2">
      <c r="A17" s="311" t="s">
        <v>54</v>
      </c>
      <c r="B17" s="311" t="s">
        <v>792</v>
      </c>
      <c r="C17" s="312">
        <v>106470</v>
      </c>
      <c r="E17" s="307" t="s">
        <v>514</v>
      </c>
    </row>
    <row r="18" spans="1:12" x14ac:dyDescent="0.2">
      <c r="A18" s="309">
        <v>43800</v>
      </c>
      <c r="B18" s="310">
        <v>127770</v>
      </c>
      <c r="E18" s="307" t="s">
        <v>1353</v>
      </c>
    </row>
    <row r="19" spans="1:12" x14ac:dyDescent="0.2">
      <c r="C19" s="310">
        <f>C17-B18</f>
        <v>-21300</v>
      </c>
      <c r="D19" s="313"/>
    </row>
    <row r="20" spans="1:12" x14ac:dyDescent="0.2">
      <c r="C20" s="313">
        <f>C17/C16-1</f>
        <v>7.3324187520695805E-3</v>
      </c>
      <c r="D20" s="314"/>
      <c r="E20" s="313"/>
      <c r="F20" s="310"/>
    </row>
    <row r="21" spans="1:12" x14ac:dyDescent="0.2">
      <c r="A21" s="406" t="s">
        <v>516</v>
      </c>
      <c r="E21" s="313"/>
      <c r="F21" s="310"/>
    </row>
    <row r="22" spans="1:12" x14ac:dyDescent="0.2">
      <c r="E22" s="313"/>
      <c r="F22" s="312"/>
    </row>
    <row r="23" spans="1:12" x14ac:dyDescent="0.2">
      <c r="B23" s="309"/>
      <c r="E23" s="310"/>
      <c r="F23" s="310"/>
      <c r="H23" s="310"/>
      <c r="L23" s="311"/>
    </row>
    <row r="24" spans="1:12" x14ac:dyDescent="0.2">
      <c r="B24" s="309"/>
      <c r="E24" s="314"/>
      <c r="H24" s="310"/>
    </row>
    <row r="25" spans="1:12" x14ac:dyDescent="0.2">
      <c r="B25" s="309"/>
      <c r="E25" s="314"/>
      <c r="F25" s="310"/>
    </row>
    <row r="26" spans="1:12" x14ac:dyDescent="0.2">
      <c r="B26" s="309"/>
      <c r="E26" s="310"/>
      <c r="F26" s="310"/>
    </row>
    <row r="27" spans="1:12" x14ac:dyDescent="0.2">
      <c r="E27" s="313"/>
      <c r="F27" s="310"/>
    </row>
    <row r="28" spans="1:12" x14ac:dyDescent="0.2">
      <c r="E28" s="310"/>
      <c r="F28" s="310"/>
    </row>
    <row r="29" spans="1:12" x14ac:dyDescent="0.2">
      <c r="E29" s="312"/>
      <c r="F29" s="310"/>
    </row>
    <row r="30" spans="1:12" x14ac:dyDescent="0.2">
      <c r="E30" s="310"/>
      <c r="F30" s="310"/>
    </row>
    <row r="31" spans="1:12" x14ac:dyDescent="0.2">
      <c r="E31" s="310"/>
      <c r="F31" s="310"/>
    </row>
    <row r="32" spans="1:12" x14ac:dyDescent="0.2">
      <c r="E32" s="310"/>
      <c r="F32" s="310"/>
    </row>
    <row r="33" spans="5:6" x14ac:dyDescent="0.2">
      <c r="E33" s="310"/>
      <c r="F33" s="310"/>
    </row>
    <row r="34" spans="5:6" x14ac:dyDescent="0.2">
      <c r="E34" s="310"/>
    </row>
  </sheetData>
  <mergeCells count="1">
    <mergeCell ref="H1:I1"/>
  </mergeCells>
  <hyperlinks>
    <hyperlink ref="A21" r:id="rId1" location="Datos_abiertos" xr:uid="{F8FC9A94-E35E-473D-B40F-957D5D511971}"/>
    <hyperlink ref="H1:I1" location="Index!A1" display="Regresar al Índice" xr:uid="{31005BA0-8D2F-4071-8CBA-12A22F31F6F9}"/>
  </hyperlinks>
  <pageMargins left="0.7" right="0.7" top="0.75" bottom="0.75" header="0.3" footer="0.3"/>
  <pageSetup paperSize="9" orientation="portrait" horizontalDpi="300" verticalDpi="0" copies="0"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80EF6-70FE-4F8A-AD1B-4F5D6339AE8C}">
  <sheetPr codeName="Hoja150"/>
  <dimension ref="A1:P40"/>
  <sheetViews>
    <sheetView workbookViewId="0">
      <selection activeCell="I7" sqref="I7"/>
    </sheetView>
  </sheetViews>
  <sheetFormatPr baseColWidth="10" defaultColWidth="11.42578125" defaultRowHeight="14.25" x14ac:dyDescent="0.2"/>
  <cols>
    <col min="1" max="16384" width="11.42578125" style="263"/>
  </cols>
  <sheetData>
    <row r="1" spans="1:16" ht="15" x14ac:dyDescent="0.25">
      <c r="A1" s="179" t="s">
        <v>1502</v>
      </c>
      <c r="H1" s="400" t="s">
        <v>39</v>
      </c>
      <c r="I1" s="400"/>
    </row>
    <row r="2" spans="1:16" x14ac:dyDescent="0.2">
      <c r="A2" s="307" t="s">
        <v>514</v>
      </c>
    </row>
    <row r="3" spans="1:16" x14ac:dyDescent="0.2">
      <c r="O3" s="310"/>
    </row>
    <row r="4" spans="1:16" ht="15.75" x14ac:dyDescent="0.2">
      <c r="E4" s="315" t="s">
        <v>1354</v>
      </c>
      <c r="O4" s="310"/>
    </row>
    <row r="5" spans="1:16" x14ac:dyDescent="0.2">
      <c r="A5" s="263" t="s">
        <v>517</v>
      </c>
      <c r="O5" s="310"/>
    </row>
    <row r="6" spans="1:16" x14ac:dyDescent="0.2">
      <c r="A6" s="263" t="s">
        <v>54</v>
      </c>
      <c r="B6" s="309" t="s">
        <v>780</v>
      </c>
      <c r="C6" s="310">
        <v>13977</v>
      </c>
    </row>
    <row r="7" spans="1:16" x14ac:dyDescent="0.2">
      <c r="A7" s="263" t="s">
        <v>54</v>
      </c>
      <c r="B7" s="309" t="s">
        <v>781</v>
      </c>
      <c r="C7" s="310">
        <v>13945</v>
      </c>
      <c r="O7" s="309"/>
      <c r="P7" s="310"/>
    </row>
    <row r="8" spans="1:16" x14ac:dyDescent="0.2">
      <c r="A8" s="263" t="s">
        <v>54</v>
      </c>
      <c r="B8" s="309" t="s">
        <v>782</v>
      </c>
      <c r="C8" s="310">
        <v>14919</v>
      </c>
      <c r="O8" s="309"/>
      <c r="P8" s="310"/>
    </row>
    <row r="9" spans="1:16" x14ac:dyDescent="0.2">
      <c r="A9" s="263" t="s">
        <v>54</v>
      </c>
      <c r="B9" s="309" t="s">
        <v>783</v>
      </c>
      <c r="C9" s="310">
        <v>15629</v>
      </c>
    </row>
    <row r="10" spans="1:16" x14ac:dyDescent="0.2">
      <c r="A10" s="263" t="s">
        <v>54</v>
      </c>
      <c r="B10" s="263" t="s">
        <v>784</v>
      </c>
      <c r="C10" s="310">
        <v>13950</v>
      </c>
      <c r="O10" s="309"/>
      <c r="P10" s="310"/>
    </row>
    <row r="11" spans="1:16" x14ac:dyDescent="0.2">
      <c r="A11" s="263" t="s">
        <v>54</v>
      </c>
      <c r="B11" s="263" t="s">
        <v>785</v>
      </c>
      <c r="C11" s="310">
        <v>12886</v>
      </c>
      <c r="O11" s="310"/>
    </row>
    <row r="12" spans="1:16" x14ac:dyDescent="0.2">
      <c r="A12" s="263" t="s">
        <v>54</v>
      </c>
      <c r="B12" s="263" t="s">
        <v>786</v>
      </c>
      <c r="C12" s="310">
        <v>10470</v>
      </c>
      <c r="O12" s="310"/>
    </row>
    <row r="13" spans="1:16" x14ac:dyDescent="0.2">
      <c r="A13" s="263" t="s">
        <v>54</v>
      </c>
      <c r="B13" s="263" t="s">
        <v>787</v>
      </c>
      <c r="C13" s="310">
        <v>10325</v>
      </c>
      <c r="P13" s="310"/>
    </row>
    <row r="14" spans="1:16" x14ac:dyDescent="0.2">
      <c r="A14" s="263" t="s">
        <v>54</v>
      </c>
      <c r="B14" s="263" t="s">
        <v>788</v>
      </c>
      <c r="C14" s="310">
        <v>11638</v>
      </c>
      <c r="O14" s="312"/>
    </row>
    <row r="15" spans="1:16" x14ac:dyDescent="0.2">
      <c r="A15" s="263" t="s">
        <v>54</v>
      </c>
      <c r="B15" s="263" t="s">
        <v>789</v>
      </c>
      <c r="C15" s="310">
        <v>11976</v>
      </c>
      <c r="O15" s="309"/>
      <c r="P15" s="310"/>
    </row>
    <row r="16" spans="1:16" x14ac:dyDescent="0.2">
      <c r="A16" s="263" t="s">
        <v>54</v>
      </c>
      <c r="B16" s="263" t="s">
        <v>790</v>
      </c>
      <c r="C16" s="310">
        <v>13120</v>
      </c>
      <c r="O16" s="310"/>
    </row>
    <row r="17" spans="1:16" x14ac:dyDescent="0.2">
      <c r="A17" s="263" t="s">
        <v>54</v>
      </c>
      <c r="B17" s="311" t="s">
        <v>791</v>
      </c>
      <c r="C17" s="312">
        <v>13774</v>
      </c>
      <c r="D17" s="313">
        <f>C18/C17-1</f>
        <v>6.1202265137215051E-2</v>
      </c>
      <c r="E17" s="314"/>
      <c r="O17" s="311"/>
      <c r="P17" s="312"/>
    </row>
    <row r="18" spans="1:16" x14ac:dyDescent="0.2">
      <c r="A18" s="311" t="s">
        <v>54</v>
      </c>
      <c r="B18" s="311" t="s">
        <v>792</v>
      </c>
      <c r="C18" s="312">
        <v>14617</v>
      </c>
      <c r="N18" s="310"/>
      <c r="O18" s="310"/>
    </row>
    <row r="19" spans="1:16" x14ac:dyDescent="0.2">
      <c r="A19" s="309">
        <v>43800</v>
      </c>
      <c r="B19" s="310">
        <v>16517</v>
      </c>
      <c r="F19" s="310"/>
      <c r="N19" s="310"/>
      <c r="P19" s="310"/>
    </row>
    <row r="20" spans="1:16" x14ac:dyDescent="0.2">
      <c r="C20" s="310">
        <f>C18-B19</f>
        <v>-1900</v>
      </c>
      <c r="E20" s="314"/>
      <c r="F20" s="405"/>
      <c r="G20" s="405"/>
      <c r="N20" s="310"/>
    </row>
    <row r="21" spans="1:16" x14ac:dyDescent="0.2">
      <c r="N21" s="310"/>
    </row>
    <row r="22" spans="1:16" x14ac:dyDescent="0.2">
      <c r="O22" s="310"/>
    </row>
    <row r="23" spans="1:16" x14ac:dyDescent="0.2">
      <c r="N23" s="310"/>
      <c r="P23" s="310"/>
    </row>
    <row r="24" spans="1:16" x14ac:dyDescent="0.2">
      <c r="N24" s="312"/>
      <c r="P24" s="310"/>
    </row>
    <row r="25" spans="1:16" x14ac:dyDescent="0.2">
      <c r="B25" s="309"/>
      <c r="E25" s="264" t="s">
        <v>514</v>
      </c>
      <c r="N25" s="310"/>
      <c r="O25" s="311"/>
      <c r="P25" s="312"/>
    </row>
    <row r="26" spans="1:16" ht="38.25" customHeight="1" x14ac:dyDescent="0.2">
      <c r="B26" s="309"/>
      <c r="E26" s="316" t="s">
        <v>1355</v>
      </c>
      <c r="F26" s="316"/>
      <c r="G26" s="316"/>
      <c r="H26" s="316"/>
      <c r="I26" s="316"/>
      <c r="J26" s="316"/>
      <c r="K26" s="316"/>
      <c r="L26" s="316"/>
      <c r="M26" s="316"/>
      <c r="N26" s="310"/>
      <c r="P26" s="310"/>
    </row>
    <row r="27" spans="1:16" x14ac:dyDescent="0.2">
      <c r="B27" s="309"/>
      <c r="N27" s="310"/>
      <c r="P27" s="310"/>
    </row>
    <row r="28" spans="1:16" x14ac:dyDescent="0.2">
      <c r="N28" s="310"/>
      <c r="P28" s="310"/>
    </row>
    <row r="29" spans="1:16" x14ac:dyDescent="0.2">
      <c r="B29" s="309"/>
      <c r="E29" s="309"/>
      <c r="F29" s="310"/>
      <c r="N29" s="310"/>
      <c r="O29" s="310"/>
    </row>
    <row r="30" spans="1:16" x14ac:dyDescent="0.2">
      <c r="E30" s="309"/>
      <c r="F30" s="310"/>
      <c r="N30" s="310"/>
      <c r="O30" s="310"/>
    </row>
    <row r="31" spans="1:16" x14ac:dyDescent="0.2">
      <c r="F31" s="310"/>
    </row>
    <row r="32" spans="1:16" x14ac:dyDescent="0.2">
      <c r="E32" s="311"/>
      <c r="F32" s="312"/>
    </row>
    <row r="33" spans="5:6" x14ac:dyDescent="0.2">
      <c r="E33" s="309"/>
      <c r="F33" s="310"/>
    </row>
    <row r="34" spans="5:6" x14ac:dyDescent="0.2">
      <c r="E34" s="309"/>
      <c r="F34" s="310"/>
    </row>
    <row r="35" spans="5:6" x14ac:dyDescent="0.2">
      <c r="F35" s="310"/>
    </row>
    <row r="36" spans="5:6" x14ac:dyDescent="0.2">
      <c r="F36" s="310"/>
    </row>
    <row r="37" spans="5:6" x14ac:dyDescent="0.2">
      <c r="F37" s="310"/>
    </row>
    <row r="38" spans="5:6" x14ac:dyDescent="0.2">
      <c r="F38" s="310"/>
    </row>
    <row r="39" spans="5:6" x14ac:dyDescent="0.2">
      <c r="F39" s="310"/>
    </row>
    <row r="40" spans="5:6" x14ac:dyDescent="0.2">
      <c r="F40" s="310"/>
    </row>
  </sheetData>
  <mergeCells count="2">
    <mergeCell ref="E26:M26"/>
    <mergeCell ref="H1:I1"/>
  </mergeCells>
  <hyperlinks>
    <hyperlink ref="H1:I1" location="Index!A1" display="Regresar al Índice" xr:uid="{EAA6A459-D481-44E1-896B-37714D91FDBD}"/>
  </hyperlinks>
  <pageMargins left="0.7" right="0.7" top="0.75" bottom="0.75" header="0.3" footer="0.3"/>
  <pageSetup orientation="portrait" horizontalDpi="4294967295" verticalDpi="4294967295"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3B04-0CD0-4AD5-BFD7-ED9139A86F85}">
  <sheetPr codeName="Hoja151"/>
  <dimension ref="A1:P31"/>
  <sheetViews>
    <sheetView workbookViewId="0">
      <selection activeCell="I7" sqref="I7"/>
    </sheetView>
  </sheetViews>
  <sheetFormatPr baseColWidth="10" defaultColWidth="11.42578125" defaultRowHeight="14.25" x14ac:dyDescent="0.2"/>
  <cols>
    <col min="1" max="1" width="11.42578125" style="263"/>
    <col min="2" max="2" width="14" style="263" customWidth="1"/>
    <col min="3" max="16384" width="11.42578125" style="263"/>
  </cols>
  <sheetData>
    <row r="1" spans="1:16" ht="15" x14ac:dyDescent="0.25">
      <c r="A1" s="179" t="s">
        <v>1503</v>
      </c>
      <c r="H1" s="400" t="s">
        <v>39</v>
      </c>
      <c r="I1" s="400"/>
    </row>
    <row r="2" spans="1:16" x14ac:dyDescent="0.2">
      <c r="A2" s="102" t="s">
        <v>514</v>
      </c>
    </row>
    <row r="3" spans="1:16" ht="15.75" x14ac:dyDescent="0.25">
      <c r="E3" s="317"/>
    </row>
    <row r="4" spans="1:16" x14ac:dyDescent="0.2">
      <c r="A4" s="263" t="s">
        <v>515</v>
      </c>
    </row>
    <row r="5" spans="1:16" x14ac:dyDescent="0.2">
      <c r="A5" s="263" t="s">
        <v>54</v>
      </c>
      <c r="B5" s="309" t="s">
        <v>1356</v>
      </c>
      <c r="C5" s="310">
        <v>1039491</v>
      </c>
    </row>
    <row r="6" spans="1:16" x14ac:dyDescent="0.2">
      <c r="A6" s="263" t="s">
        <v>54</v>
      </c>
      <c r="B6" s="309" t="s">
        <v>1357</v>
      </c>
      <c r="C6" s="310">
        <v>968039</v>
      </c>
    </row>
    <row r="7" spans="1:16" ht="15" customHeight="1" x14ac:dyDescent="0.2">
      <c r="A7" s="263" t="s">
        <v>54</v>
      </c>
      <c r="B7" s="309" t="s">
        <v>1358</v>
      </c>
      <c r="C7" s="310">
        <v>985703</v>
      </c>
    </row>
    <row r="8" spans="1:16" ht="15" customHeight="1" x14ac:dyDescent="0.2">
      <c r="A8" s="263" t="s">
        <v>54</v>
      </c>
      <c r="B8" s="309" t="s">
        <v>1359</v>
      </c>
      <c r="C8" s="310">
        <v>1011058</v>
      </c>
    </row>
    <row r="9" spans="1:16" ht="15" customHeight="1" x14ac:dyDescent="0.2">
      <c r="A9" s="263" t="s">
        <v>54</v>
      </c>
      <c r="B9" s="309" t="s">
        <v>1360</v>
      </c>
      <c r="C9" s="310">
        <v>1014026</v>
      </c>
      <c r="O9" s="309"/>
      <c r="P9" s="310"/>
    </row>
    <row r="10" spans="1:16" ht="15" customHeight="1" x14ac:dyDescent="0.2">
      <c r="A10" s="263" t="s">
        <v>54</v>
      </c>
      <c r="B10" s="309" t="s">
        <v>1361</v>
      </c>
      <c r="C10" s="310">
        <v>944258</v>
      </c>
      <c r="O10" s="309"/>
      <c r="P10" s="310"/>
    </row>
    <row r="11" spans="1:16" ht="15" customHeight="1" x14ac:dyDescent="0.2">
      <c r="A11" s="263" t="s">
        <v>54</v>
      </c>
      <c r="B11" s="309" t="s">
        <v>1362</v>
      </c>
      <c r="C11" s="310">
        <v>816774</v>
      </c>
      <c r="O11" s="309"/>
      <c r="P11" s="310"/>
    </row>
    <row r="12" spans="1:16" ht="15" customHeight="1" x14ac:dyDescent="0.2">
      <c r="A12" s="263" t="s">
        <v>54</v>
      </c>
      <c r="B12" s="309" t="s">
        <v>1363</v>
      </c>
      <c r="C12" s="310">
        <v>769136</v>
      </c>
      <c r="O12" s="309"/>
      <c r="P12" s="310"/>
    </row>
    <row r="13" spans="1:16" ht="14.25" customHeight="1" x14ac:dyDescent="0.2">
      <c r="A13" s="263" t="s">
        <v>54</v>
      </c>
      <c r="B13" s="309" t="s">
        <v>1364</v>
      </c>
      <c r="C13" s="310">
        <v>819667</v>
      </c>
    </row>
    <row r="14" spans="1:16" ht="14.25" customHeight="1" x14ac:dyDescent="0.2">
      <c r="A14" s="263" t="s">
        <v>54</v>
      </c>
      <c r="B14" s="309" t="s">
        <v>1142</v>
      </c>
      <c r="C14" s="310">
        <v>827687</v>
      </c>
      <c r="O14" s="318"/>
      <c r="P14" s="312"/>
    </row>
    <row r="15" spans="1:16" x14ac:dyDescent="0.2">
      <c r="A15" s="263" t="s">
        <v>54</v>
      </c>
      <c r="B15" s="309" t="s">
        <v>1143</v>
      </c>
      <c r="C15" s="310">
        <v>901329</v>
      </c>
      <c r="O15" s="318"/>
      <c r="P15" s="312"/>
    </row>
    <row r="16" spans="1:16" ht="14.25" customHeight="1" x14ac:dyDescent="0.2">
      <c r="A16" s="263" t="s">
        <v>54</v>
      </c>
      <c r="B16" s="318" t="s">
        <v>1144</v>
      </c>
      <c r="C16" s="312">
        <v>961570</v>
      </c>
    </row>
    <row r="17" spans="1:16" ht="14.25" customHeight="1" x14ac:dyDescent="0.2">
      <c r="A17" s="311" t="s">
        <v>54</v>
      </c>
      <c r="B17" s="318" t="s">
        <v>1145</v>
      </c>
      <c r="C17" s="312">
        <v>926620</v>
      </c>
      <c r="D17" s="313">
        <f>C17/C16-1</f>
        <v>-3.6346807824703342E-2</v>
      </c>
      <c r="O17" s="309"/>
      <c r="P17" s="310"/>
    </row>
    <row r="18" spans="1:16" ht="14.25" customHeight="1" x14ac:dyDescent="0.2">
      <c r="A18" s="309"/>
      <c r="B18" s="310"/>
      <c r="L18" s="310"/>
      <c r="M18" s="319"/>
      <c r="N18" s="310"/>
      <c r="O18" s="309"/>
      <c r="P18" s="310"/>
    </row>
    <row r="19" spans="1:16" ht="14.25" customHeight="1" x14ac:dyDescent="0.2">
      <c r="B19" s="309"/>
      <c r="C19" s="310"/>
      <c r="L19" s="310"/>
      <c r="M19" s="319"/>
      <c r="N19" s="312"/>
    </row>
    <row r="20" spans="1:16" ht="14.25" customHeight="1" x14ac:dyDescent="0.2">
      <c r="L20" s="310"/>
      <c r="M20" s="319"/>
      <c r="N20" s="310"/>
    </row>
    <row r="21" spans="1:16" ht="14.25" customHeight="1" x14ac:dyDescent="0.2">
      <c r="L21" s="310"/>
    </row>
    <row r="22" spans="1:16" x14ac:dyDescent="0.2">
      <c r="L22" s="310"/>
      <c r="M22" s="319"/>
      <c r="N22" s="310"/>
      <c r="O22" s="309"/>
      <c r="P22" s="310"/>
    </row>
    <row r="23" spans="1:16" ht="14.25" customHeight="1" x14ac:dyDescent="0.2">
      <c r="B23" s="309"/>
      <c r="L23" s="312"/>
      <c r="M23" s="319"/>
      <c r="N23" s="310"/>
    </row>
    <row r="24" spans="1:16" ht="14.25" customHeight="1" x14ac:dyDescent="0.2">
      <c r="B24" s="309"/>
      <c r="E24" s="94" t="s">
        <v>514</v>
      </c>
      <c r="L24" s="310"/>
    </row>
    <row r="25" spans="1:16" x14ac:dyDescent="0.2">
      <c r="E25" s="94" t="s">
        <v>1365</v>
      </c>
      <c r="L25" s="310"/>
      <c r="M25" s="319"/>
      <c r="N25" s="310"/>
      <c r="O25" s="309"/>
      <c r="P25" s="310"/>
    </row>
    <row r="26" spans="1:16" ht="15" customHeight="1" x14ac:dyDescent="0.2">
      <c r="L26" s="310"/>
      <c r="M26" s="319"/>
      <c r="N26" s="310"/>
      <c r="O26" s="309"/>
      <c r="P26" s="310"/>
    </row>
    <row r="27" spans="1:16" ht="15" customHeight="1" x14ac:dyDescent="0.2">
      <c r="B27" s="309"/>
      <c r="L27" s="310"/>
      <c r="M27" s="319"/>
      <c r="N27" s="310"/>
      <c r="O27" s="309"/>
      <c r="P27" s="310"/>
    </row>
    <row r="28" spans="1:16" ht="15" customHeight="1" x14ac:dyDescent="0.2">
      <c r="B28" s="309"/>
      <c r="L28" s="310"/>
      <c r="M28" s="319"/>
      <c r="N28" s="310"/>
      <c r="O28" s="309"/>
      <c r="P28" s="310"/>
    </row>
    <row r="29" spans="1:16" x14ac:dyDescent="0.2">
      <c r="L29" s="310"/>
      <c r="M29" s="319"/>
      <c r="N29" s="310"/>
    </row>
    <row r="30" spans="1:16" x14ac:dyDescent="0.2">
      <c r="M30" s="319"/>
      <c r="N30" s="310"/>
    </row>
    <row r="31" spans="1:16" x14ac:dyDescent="0.2">
      <c r="M31" s="319"/>
      <c r="N31" s="310"/>
    </row>
  </sheetData>
  <mergeCells count="1">
    <mergeCell ref="H1:I1"/>
  </mergeCells>
  <hyperlinks>
    <hyperlink ref="H1:I1" location="Index!A1" display="Regresar al Índice" xr:uid="{A0306346-BF53-496D-A27F-9A3C4F6023AC}"/>
  </hyperlinks>
  <pageMargins left="0.7" right="0.7" top="0.75" bottom="0.75" header="0.3" footer="0.3"/>
  <pageSetup paperSize="9" orientation="portrait" horizontalDpi="300" verticalDpi="4294967295"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8D936-B86C-48FF-B6D3-088FB7BDED37}">
  <sheetPr codeName="Hoja152"/>
  <dimension ref="A1:P30"/>
  <sheetViews>
    <sheetView workbookViewId="0">
      <selection activeCell="I7" sqref="I7"/>
    </sheetView>
  </sheetViews>
  <sheetFormatPr baseColWidth="10" defaultColWidth="11.42578125" defaultRowHeight="14.25" x14ac:dyDescent="0.2"/>
  <cols>
    <col min="1" max="1" width="11.42578125" style="263"/>
    <col min="2" max="2" width="15.5703125" style="263" customWidth="1"/>
    <col min="3" max="4" width="11.42578125" style="263"/>
    <col min="5" max="5" width="11.85546875" style="263" bestFit="1" customWidth="1"/>
    <col min="6" max="16384" width="11.42578125" style="263"/>
  </cols>
  <sheetData>
    <row r="1" spans="1:16" ht="15" x14ac:dyDescent="0.25">
      <c r="A1" s="179" t="s">
        <v>1504</v>
      </c>
      <c r="H1" s="400" t="s">
        <v>39</v>
      </c>
      <c r="I1" s="400"/>
    </row>
    <row r="2" spans="1:16" x14ac:dyDescent="0.2">
      <c r="A2" s="94" t="s">
        <v>514</v>
      </c>
    </row>
    <row r="4" spans="1:16" ht="15.75" x14ac:dyDescent="0.2">
      <c r="E4" s="315" t="s">
        <v>1366</v>
      </c>
    </row>
    <row r="5" spans="1:16" x14ac:dyDescent="0.2">
      <c r="A5" s="263" t="s">
        <v>517</v>
      </c>
    </row>
    <row r="6" spans="1:16" ht="15" customHeight="1" x14ac:dyDescent="0.2">
      <c r="A6" s="263" t="s">
        <v>54</v>
      </c>
      <c r="B6" s="309" t="s">
        <v>1356</v>
      </c>
      <c r="C6" s="310">
        <v>127279</v>
      </c>
      <c r="O6" s="309"/>
      <c r="P6" s="310"/>
    </row>
    <row r="7" spans="1:16" ht="14.25" customHeight="1" x14ac:dyDescent="0.2">
      <c r="A7" s="263" t="s">
        <v>54</v>
      </c>
      <c r="B7" s="309" t="s">
        <v>1357</v>
      </c>
      <c r="C7" s="310">
        <v>126425</v>
      </c>
      <c r="O7" s="309"/>
      <c r="P7" s="310"/>
    </row>
    <row r="8" spans="1:16" ht="14.25" customHeight="1" x14ac:dyDescent="0.2">
      <c r="A8" s="263" t="s">
        <v>54</v>
      </c>
      <c r="B8" s="309" t="s">
        <v>1358</v>
      </c>
      <c r="C8" s="310">
        <v>134381</v>
      </c>
    </row>
    <row r="9" spans="1:16" ht="14.25" customHeight="1" x14ac:dyDescent="0.2">
      <c r="A9" s="263" t="s">
        <v>54</v>
      </c>
      <c r="B9" s="309" t="s">
        <v>1359</v>
      </c>
      <c r="C9" s="310">
        <v>138122</v>
      </c>
      <c r="O9" s="309"/>
      <c r="P9" s="310"/>
    </row>
    <row r="10" spans="1:16" ht="14.25" customHeight="1" x14ac:dyDescent="0.2">
      <c r="A10" s="263" t="s">
        <v>54</v>
      </c>
      <c r="B10" s="309" t="s">
        <v>1360</v>
      </c>
      <c r="C10" s="310">
        <v>138761</v>
      </c>
      <c r="O10" s="309"/>
      <c r="P10" s="310"/>
    </row>
    <row r="11" spans="1:16" x14ac:dyDescent="0.2">
      <c r="A11" s="263" t="s">
        <v>54</v>
      </c>
      <c r="B11" s="309" t="s">
        <v>1361</v>
      </c>
      <c r="C11" s="310">
        <v>123334</v>
      </c>
      <c r="O11" s="318"/>
      <c r="P11" s="312"/>
    </row>
    <row r="12" spans="1:16" x14ac:dyDescent="0.2">
      <c r="A12" s="263" t="s">
        <v>54</v>
      </c>
      <c r="B12" s="309" t="s">
        <v>1362</v>
      </c>
      <c r="C12" s="310">
        <v>105002</v>
      </c>
      <c r="O12" s="309"/>
      <c r="P12" s="310"/>
    </row>
    <row r="13" spans="1:16" x14ac:dyDescent="0.2">
      <c r="A13" s="263" t="s">
        <v>54</v>
      </c>
      <c r="B13" s="309" t="s">
        <v>1363</v>
      </c>
      <c r="C13" s="310">
        <v>97827</v>
      </c>
      <c r="O13" s="309"/>
      <c r="P13" s="310"/>
    </row>
    <row r="14" spans="1:16" x14ac:dyDescent="0.2">
      <c r="A14" s="263" t="s">
        <v>54</v>
      </c>
      <c r="B14" s="309" t="s">
        <v>1364</v>
      </c>
      <c r="C14" s="310">
        <v>101560</v>
      </c>
      <c r="O14" s="309"/>
      <c r="P14" s="310"/>
    </row>
    <row r="15" spans="1:16" x14ac:dyDescent="0.2">
      <c r="A15" s="263" t="s">
        <v>54</v>
      </c>
      <c r="B15" s="309" t="s">
        <v>1142</v>
      </c>
      <c r="C15" s="310">
        <v>102404</v>
      </c>
      <c r="O15" s="309"/>
      <c r="P15" s="310"/>
    </row>
    <row r="16" spans="1:16" x14ac:dyDescent="0.2">
      <c r="A16" s="263" t="s">
        <v>54</v>
      </c>
      <c r="B16" s="309" t="s">
        <v>1143</v>
      </c>
      <c r="C16" s="310">
        <v>112997</v>
      </c>
      <c r="O16" s="318"/>
      <c r="P16" s="312"/>
    </row>
    <row r="17" spans="1:16" x14ac:dyDescent="0.2">
      <c r="A17" s="263" t="s">
        <v>54</v>
      </c>
      <c r="B17" s="318" t="s">
        <v>1144</v>
      </c>
      <c r="C17" s="312">
        <v>125157</v>
      </c>
      <c r="N17" s="310"/>
      <c r="O17" s="309"/>
      <c r="P17" s="310"/>
    </row>
    <row r="18" spans="1:16" x14ac:dyDescent="0.2">
      <c r="A18" s="311" t="s">
        <v>54</v>
      </c>
      <c r="B18" s="318" t="s">
        <v>1145</v>
      </c>
      <c r="C18" s="312">
        <v>125586</v>
      </c>
      <c r="D18" s="313">
        <f>C18/C17-1</f>
        <v>3.4276948153120212E-3</v>
      </c>
      <c r="E18" s="320"/>
      <c r="N18" s="310"/>
      <c r="O18" s="309"/>
      <c r="P18" s="310"/>
    </row>
    <row r="19" spans="1:16" x14ac:dyDescent="0.2">
      <c r="A19" s="309"/>
      <c r="B19" s="310"/>
      <c r="C19" s="310"/>
      <c r="D19" s="313"/>
      <c r="G19" s="313"/>
      <c r="N19" s="310"/>
      <c r="O19" s="309"/>
      <c r="P19" s="310"/>
    </row>
    <row r="20" spans="1:16" x14ac:dyDescent="0.2">
      <c r="B20" s="309"/>
      <c r="C20" s="310"/>
      <c r="N20" s="310"/>
    </row>
    <row r="21" spans="1:16" x14ac:dyDescent="0.2">
      <c r="N21" s="310"/>
    </row>
    <row r="22" spans="1:16" x14ac:dyDescent="0.2">
      <c r="N22" s="312"/>
    </row>
    <row r="23" spans="1:16" x14ac:dyDescent="0.2">
      <c r="N23" s="310"/>
    </row>
    <row r="24" spans="1:16" x14ac:dyDescent="0.2">
      <c r="N24" s="310"/>
    </row>
    <row r="25" spans="1:16" x14ac:dyDescent="0.2">
      <c r="B25" s="309"/>
      <c r="E25" s="264" t="s">
        <v>514</v>
      </c>
      <c r="N25" s="310"/>
    </row>
    <row r="26" spans="1:16" ht="38.25" customHeight="1" x14ac:dyDescent="0.2">
      <c r="B26" s="309"/>
      <c r="E26" s="316" t="s">
        <v>1367</v>
      </c>
      <c r="F26" s="316"/>
      <c r="G26" s="316"/>
      <c r="H26" s="316"/>
      <c r="I26" s="316"/>
      <c r="J26" s="316"/>
      <c r="K26" s="316"/>
      <c r="L26" s="316"/>
      <c r="M26" s="316"/>
      <c r="N26" s="310"/>
    </row>
    <row r="27" spans="1:16" x14ac:dyDescent="0.2">
      <c r="B27" s="309"/>
      <c r="N27" s="310"/>
    </row>
    <row r="28" spans="1:16" x14ac:dyDescent="0.2">
      <c r="N28" s="310"/>
    </row>
    <row r="29" spans="1:16" x14ac:dyDescent="0.2">
      <c r="B29" s="309"/>
      <c r="N29" s="309"/>
    </row>
    <row r="30" spans="1:16" x14ac:dyDescent="0.2">
      <c r="N30" s="309"/>
    </row>
  </sheetData>
  <mergeCells count="2">
    <mergeCell ref="E26:M26"/>
    <mergeCell ref="H1:I1"/>
  </mergeCells>
  <hyperlinks>
    <hyperlink ref="H1:I1" location="Index!A1" display="Regresar al Índice" xr:uid="{46ED5511-81C7-4F8A-B4E6-586FD186A58A}"/>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59B8-A4FD-474D-8510-9DE88207AE0B}">
  <sheetPr codeName="Hoja153"/>
  <dimension ref="A1:P57"/>
  <sheetViews>
    <sheetView workbookViewId="0">
      <selection activeCell="I7" sqref="I7"/>
    </sheetView>
  </sheetViews>
  <sheetFormatPr baseColWidth="10" defaultColWidth="11.42578125" defaultRowHeight="14.25" x14ac:dyDescent="0.2"/>
  <cols>
    <col min="1" max="1" width="25" style="321" customWidth="1"/>
    <col min="2" max="11" width="11.42578125" style="321"/>
    <col min="12" max="12" width="11.42578125" style="263"/>
    <col min="13" max="13" width="5.140625" style="263" customWidth="1"/>
    <col min="14" max="14" width="25.42578125" style="263" customWidth="1"/>
    <col min="15" max="15" width="11.42578125" style="263"/>
    <col min="16" max="16384" width="11.42578125" style="321"/>
  </cols>
  <sheetData>
    <row r="1" spans="1:9" ht="15" x14ac:dyDescent="0.25">
      <c r="A1" s="179" t="s">
        <v>1505</v>
      </c>
      <c r="H1" s="400" t="s">
        <v>39</v>
      </c>
      <c r="I1" s="400"/>
    </row>
    <row r="2" spans="1:9" x14ac:dyDescent="0.2">
      <c r="A2" s="94" t="s">
        <v>514</v>
      </c>
    </row>
    <row r="4" spans="1:9" ht="15.75" x14ac:dyDescent="0.2">
      <c r="A4" s="322" t="s">
        <v>518</v>
      </c>
      <c r="E4" s="315" t="s">
        <v>1368</v>
      </c>
    </row>
    <row r="5" spans="1:9" x14ac:dyDescent="0.2">
      <c r="A5" s="322" t="s">
        <v>519</v>
      </c>
    </row>
    <row r="6" spans="1:9" x14ac:dyDescent="0.2">
      <c r="A6" s="323" t="s">
        <v>1369</v>
      </c>
    </row>
    <row r="8" spans="1:9" ht="36" x14ac:dyDescent="0.2">
      <c r="A8" s="324" t="s">
        <v>520</v>
      </c>
      <c r="B8" s="325" t="s">
        <v>521</v>
      </c>
      <c r="C8" s="325" t="s">
        <v>522</v>
      </c>
      <c r="D8" s="325" t="s">
        <v>1370</v>
      </c>
    </row>
    <row r="9" spans="1:9" x14ac:dyDescent="0.2">
      <c r="A9" s="326" t="s">
        <v>4</v>
      </c>
      <c r="B9" s="327">
        <v>97</v>
      </c>
      <c r="C9" s="328">
        <f t="shared" ref="C9:C39" si="0">B9/B$40</f>
        <v>2.1914960914554246E-3</v>
      </c>
      <c r="D9" s="329">
        <f t="shared" ref="D9:D39" si="1">RANK(B9,B$9:B$39)</f>
        <v>31</v>
      </c>
    </row>
    <row r="10" spans="1:9" x14ac:dyDescent="0.2">
      <c r="A10" s="329" t="s">
        <v>30</v>
      </c>
      <c r="B10" s="330">
        <v>155</v>
      </c>
      <c r="C10" s="328">
        <f t="shared" si="0"/>
        <v>3.5018751976865032E-3</v>
      </c>
      <c r="D10" s="329">
        <f t="shared" si="1"/>
        <v>30</v>
      </c>
    </row>
    <row r="11" spans="1:9" x14ac:dyDescent="0.2">
      <c r="A11" s="329" t="s">
        <v>24</v>
      </c>
      <c r="B11" s="330">
        <v>185</v>
      </c>
      <c r="C11" s="328">
        <f t="shared" si="0"/>
        <v>4.1796574940129233E-3</v>
      </c>
      <c r="D11" s="329">
        <f t="shared" si="1"/>
        <v>29</v>
      </c>
    </row>
    <row r="12" spans="1:9" x14ac:dyDescent="0.2">
      <c r="A12" s="326" t="s">
        <v>20</v>
      </c>
      <c r="B12" s="327">
        <v>218</v>
      </c>
      <c r="C12" s="328">
        <f t="shared" si="0"/>
        <v>4.9252180199719853E-3</v>
      </c>
      <c r="D12" s="329">
        <f t="shared" si="1"/>
        <v>28</v>
      </c>
    </row>
    <row r="13" spans="1:9" x14ac:dyDescent="0.2">
      <c r="A13" s="329" t="s">
        <v>11</v>
      </c>
      <c r="B13" s="330">
        <v>254</v>
      </c>
      <c r="C13" s="328">
        <f t="shared" si="0"/>
        <v>5.7385567755636894E-3</v>
      </c>
      <c r="D13" s="329">
        <f t="shared" si="1"/>
        <v>27</v>
      </c>
    </row>
    <row r="14" spans="1:9" x14ac:dyDescent="0.2">
      <c r="A14" s="326" t="s">
        <v>5</v>
      </c>
      <c r="B14" s="327">
        <v>258</v>
      </c>
      <c r="C14" s="328">
        <f t="shared" si="0"/>
        <v>5.8289277484072114E-3</v>
      </c>
      <c r="D14" s="329">
        <f t="shared" si="1"/>
        <v>25</v>
      </c>
    </row>
    <row r="15" spans="1:9" x14ac:dyDescent="0.2">
      <c r="A15" s="329" t="s">
        <v>32</v>
      </c>
      <c r="B15" s="330">
        <v>258</v>
      </c>
      <c r="C15" s="328">
        <f t="shared" si="0"/>
        <v>5.8289277484072114E-3</v>
      </c>
      <c r="D15" s="329">
        <f t="shared" si="1"/>
        <v>25</v>
      </c>
    </row>
    <row r="16" spans="1:9" x14ac:dyDescent="0.2">
      <c r="A16" s="326" t="s">
        <v>6</v>
      </c>
      <c r="B16" s="327">
        <v>262</v>
      </c>
      <c r="C16" s="328">
        <f t="shared" si="0"/>
        <v>5.9192987212507344E-3</v>
      </c>
      <c r="D16" s="329">
        <f t="shared" si="1"/>
        <v>24</v>
      </c>
    </row>
    <row r="17" spans="1:4" x14ac:dyDescent="0.2">
      <c r="A17" s="326" t="s">
        <v>18</v>
      </c>
      <c r="B17" s="327">
        <v>353</v>
      </c>
      <c r="C17" s="328">
        <f t="shared" si="0"/>
        <v>7.9752383534408746E-3</v>
      </c>
      <c r="D17" s="329">
        <f t="shared" si="1"/>
        <v>23</v>
      </c>
    </row>
    <row r="18" spans="1:4" x14ac:dyDescent="0.2">
      <c r="A18" s="326" t="s">
        <v>27</v>
      </c>
      <c r="B18" s="327">
        <v>471</v>
      </c>
      <c r="C18" s="328">
        <f t="shared" si="0"/>
        <v>1.0641182052324793E-2</v>
      </c>
      <c r="D18" s="329">
        <f t="shared" si="1"/>
        <v>22</v>
      </c>
    </row>
    <row r="19" spans="1:4" x14ac:dyDescent="0.2">
      <c r="A19" s="329" t="s">
        <v>26</v>
      </c>
      <c r="B19" s="330">
        <v>475</v>
      </c>
      <c r="C19" s="328">
        <f t="shared" si="0"/>
        <v>1.0731553025168317E-2</v>
      </c>
      <c r="D19" s="329">
        <f t="shared" si="1"/>
        <v>21</v>
      </c>
    </row>
    <row r="20" spans="1:4" x14ac:dyDescent="0.2">
      <c r="A20" s="329" t="s">
        <v>19</v>
      </c>
      <c r="B20" s="330">
        <v>530</v>
      </c>
      <c r="C20" s="328">
        <f t="shared" si="0"/>
        <v>1.1974153901766753E-2</v>
      </c>
      <c r="D20" s="329">
        <f t="shared" si="1"/>
        <v>20</v>
      </c>
    </row>
    <row r="21" spans="1:4" x14ac:dyDescent="0.2">
      <c r="A21" s="326" t="s">
        <v>21</v>
      </c>
      <c r="B21" s="327">
        <v>602</v>
      </c>
      <c r="C21" s="328">
        <f t="shared" si="0"/>
        <v>1.3600831412950161E-2</v>
      </c>
      <c r="D21" s="329">
        <f t="shared" si="1"/>
        <v>19</v>
      </c>
    </row>
    <row r="22" spans="1:4" x14ac:dyDescent="0.2">
      <c r="A22" s="326" t="s">
        <v>28</v>
      </c>
      <c r="B22" s="327">
        <v>688</v>
      </c>
      <c r="C22" s="328">
        <f t="shared" si="0"/>
        <v>1.5543807329085897E-2</v>
      </c>
      <c r="D22" s="329">
        <f t="shared" si="1"/>
        <v>18</v>
      </c>
    </row>
    <row r="23" spans="1:4" x14ac:dyDescent="0.2">
      <c r="A23" s="326" t="s">
        <v>29</v>
      </c>
      <c r="B23" s="327">
        <v>744</v>
      </c>
      <c r="C23" s="328">
        <f t="shared" si="0"/>
        <v>1.6809000948895213E-2</v>
      </c>
      <c r="D23" s="329">
        <f t="shared" si="1"/>
        <v>17</v>
      </c>
    </row>
    <row r="24" spans="1:4" x14ac:dyDescent="0.2">
      <c r="A24" s="329" t="s">
        <v>3</v>
      </c>
      <c r="B24" s="330">
        <v>745</v>
      </c>
      <c r="C24" s="328">
        <f t="shared" si="0"/>
        <v>1.6831593692106097E-2</v>
      </c>
      <c r="D24" s="329">
        <f t="shared" si="1"/>
        <v>16</v>
      </c>
    </row>
    <row r="25" spans="1:4" x14ac:dyDescent="0.2">
      <c r="A25" s="326" t="s">
        <v>22</v>
      </c>
      <c r="B25" s="327">
        <v>878</v>
      </c>
      <c r="C25" s="328">
        <f t="shared" si="0"/>
        <v>1.9836428539153225E-2</v>
      </c>
      <c r="D25" s="329">
        <f t="shared" si="1"/>
        <v>15</v>
      </c>
    </row>
    <row r="26" spans="1:4" x14ac:dyDescent="0.2">
      <c r="A26" s="326" t="s">
        <v>33</v>
      </c>
      <c r="B26" s="327">
        <v>901</v>
      </c>
      <c r="C26" s="331">
        <f t="shared" si="0"/>
        <v>2.0356061633003478E-2</v>
      </c>
      <c r="D26" s="326">
        <f t="shared" si="1"/>
        <v>14</v>
      </c>
    </row>
    <row r="27" spans="1:4" x14ac:dyDescent="0.2">
      <c r="A27" s="329" t="s">
        <v>12</v>
      </c>
      <c r="B27" s="330">
        <v>954</v>
      </c>
      <c r="C27" s="328">
        <f t="shared" si="0"/>
        <v>2.1553477023180154E-2</v>
      </c>
      <c r="D27" s="329">
        <f t="shared" si="1"/>
        <v>13</v>
      </c>
    </row>
    <row r="28" spans="1:4" x14ac:dyDescent="0.2">
      <c r="A28" s="329" t="s">
        <v>15</v>
      </c>
      <c r="B28" s="330">
        <v>1140</v>
      </c>
      <c r="C28" s="328">
        <f t="shared" si="0"/>
        <v>2.5755727260403958E-2</v>
      </c>
      <c r="D28" s="329">
        <f t="shared" si="1"/>
        <v>12</v>
      </c>
    </row>
    <row r="29" spans="1:4" x14ac:dyDescent="0.2">
      <c r="A29" s="329" t="s">
        <v>23</v>
      </c>
      <c r="B29" s="330">
        <v>1201</v>
      </c>
      <c r="C29" s="328">
        <f t="shared" si="0"/>
        <v>2.7133884596267678E-2</v>
      </c>
      <c r="D29" s="329">
        <f t="shared" si="1"/>
        <v>11</v>
      </c>
    </row>
    <row r="30" spans="1:4" x14ac:dyDescent="0.2">
      <c r="A30" s="329" t="s">
        <v>25</v>
      </c>
      <c r="B30" s="330">
        <v>1215</v>
      </c>
      <c r="C30" s="328">
        <f t="shared" si="0"/>
        <v>2.745018300122001E-2</v>
      </c>
      <c r="D30" s="329">
        <f t="shared" si="1"/>
        <v>10</v>
      </c>
    </row>
    <row r="31" spans="1:4" x14ac:dyDescent="0.2">
      <c r="A31" s="326" t="s">
        <v>16</v>
      </c>
      <c r="B31" s="327">
        <v>1294</v>
      </c>
      <c r="C31" s="328">
        <f t="shared" si="0"/>
        <v>2.9235009714879582E-2</v>
      </c>
      <c r="D31" s="329">
        <f t="shared" si="1"/>
        <v>9</v>
      </c>
    </row>
    <row r="32" spans="1:4" x14ac:dyDescent="0.2">
      <c r="A32" s="329" t="s">
        <v>7</v>
      </c>
      <c r="B32" s="330">
        <v>1461</v>
      </c>
      <c r="C32" s="328">
        <f t="shared" si="0"/>
        <v>3.3007997831096654E-2</v>
      </c>
      <c r="D32" s="329">
        <f t="shared" si="1"/>
        <v>8</v>
      </c>
    </row>
    <row r="33" spans="1:16" x14ac:dyDescent="0.2">
      <c r="A33" s="329" t="s">
        <v>31</v>
      </c>
      <c r="B33" s="330">
        <v>2035</v>
      </c>
      <c r="C33" s="328">
        <f t="shared" si="0"/>
        <v>4.5976232434142152E-2</v>
      </c>
      <c r="D33" s="329">
        <f t="shared" si="1"/>
        <v>7</v>
      </c>
    </row>
    <row r="34" spans="1:16" x14ac:dyDescent="0.2">
      <c r="A34" s="329" t="s">
        <v>8</v>
      </c>
      <c r="B34" s="330">
        <v>2186</v>
      </c>
      <c r="C34" s="328">
        <f t="shared" si="0"/>
        <v>4.9387736658985132E-2</v>
      </c>
      <c r="D34" s="329">
        <f t="shared" si="1"/>
        <v>6</v>
      </c>
    </row>
    <row r="35" spans="1:16" x14ac:dyDescent="0.2">
      <c r="A35" s="326" t="s">
        <v>10</v>
      </c>
      <c r="B35" s="327">
        <v>2916</v>
      </c>
      <c r="C35" s="328">
        <f t="shared" si="0"/>
        <v>6.5880439202928021E-2</v>
      </c>
      <c r="D35" s="329">
        <f t="shared" si="1"/>
        <v>5</v>
      </c>
    </row>
    <row r="36" spans="1:16" x14ac:dyDescent="0.2">
      <c r="A36" s="329" t="s">
        <v>13</v>
      </c>
      <c r="B36" s="330">
        <v>3576</v>
      </c>
      <c r="C36" s="328">
        <f t="shared" si="0"/>
        <v>8.0791649722109254E-2</v>
      </c>
      <c r="D36" s="329">
        <f t="shared" si="1"/>
        <v>4</v>
      </c>
    </row>
    <row r="37" spans="1:16" x14ac:dyDescent="0.2">
      <c r="A37" s="329" t="s">
        <v>14</v>
      </c>
      <c r="B37" s="330">
        <v>3702</v>
      </c>
      <c r="C37" s="328">
        <f t="shared" si="0"/>
        <v>8.3638335366680222E-2</v>
      </c>
      <c r="D37" s="329">
        <f t="shared" si="1"/>
        <v>3</v>
      </c>
    </row>
    <row r="38" spans="1:16" x14ac:dyDescent="0.2">
      <c r="A38" s="329" t="s">
        <v>17</v>
      </c>
      <c r="B38" s="330">
        <v>5050</v>
      </c>
      <c r="C38" s="328">
        <f t="shared" si="0"/>
        <v>0.11409335321494736</v>
      </c>
      <c r="D38" s="329">
        <f t="shared" si="1"/>
        <v>2</v>
      </c>
    </row>
    <row r="39" spans="1:16" x14ac:dyDescent="0.2">
      <c r="A39" s="332" t="s">
        <v>0</v>
      </c>
      <c r="B39" s="333">
        <v>9458</v>
      </c>
      <c r="C39" s="334">
        <f t="shared" si="0"/>
        <v>0.21368216528850933</v>
      </c>
      <c r="D39" s="332">
        <f t="shared" si="1"/>
        <v>1</v>
      </c>
      <c r="P39" s="263"/>
    </row>
    <row r="40" spans="1:16" x14ac:dyDescent="0.2">
      <c r="A40" s="335" t="s">
        <v>523</v>
      </c>
      <c r="B40" s="336">
        <f>SUM(B9:B39)</f>
        <v>44262</v>
      </c>
      <c r="C40" s="337">
        <f>SUM(C9:C39)</f>
        <v>1</v>
      </c>
      <c r="D40" s="335"/>
      <c r="P40" s="263"/>
    </row>
    <row r="42" spans="1:16" x14ac:dyDescent="0.2">
      <c r="A42" s="321" t="s">
        <v>514</v>
      </c>
    </row>
    <row r="43" spans="1:16" ht="33" customHeight="1" x14ac:dyDescent="0.2">
      <c r="A43" s="338" t="s">
        <v>524</v>
      </c>
      <c r="B43" s="338"/>
      <c r="C43" s="338"/>
      <c r="D43" s="338"/>
      <c r="E43" s="338"/>
      <c r="F43" s="338"/>
      <c r="G43" s="338"/>
      <c r="H43" s="338"/>
    </row>
    <row r="44" spans="1:16" x14ac:dyDescent="0.2">
      <c r="A44" s="339" t="s">
        <v>1371</v>
      </c>
      <c r="B44" s="263"/>
      <c r="C44" s="263"/>
      <c r="D44" s="263"/>
    </row>
    <row r="45" spans="1:16" x14ac:dyDescent="0.2">
      <c r="A45" s="263"/>
      <c r="B45" s="263"/>
      <c r="C45" s="263"/>
      <c r="D45" s="263"/>
    </row>
    <row r="46" spans="1:16" x14ac:dyDescent="0.2">
      <c r="A46" s="263"/>
      <c r="B46" s="263"/>
      <c r="C46" s="263"/>
      <c r="D46" s="263"/>
    </row>
    <row r="47" spans="1:16" x14ac:dyDescent="0.2">
      <c r="A47" s="263"/>
      <c r="B47" s="263"/>
      <c r="C47" s="263"/>
      <c r="D47" s="263"/>
    </row>
    <row r="48" spans="1:16" x14ac:dyDescent="0.2">
      <c r="A48" s="263"/>
      <c r="B48" s="263"/>
      <c r="C48" s="263"/>
      <c r="D48" s="263"/>
    </row>
    <row r="49" spans="1:4" x14ac:dyDescent="0.2">
      <c r="A49" s="263"/>
      <c r="B49" s="263"/>
      <c r="C49" s="263"/>
      <c r="D49" s="263"/>
    </row>
    <row r="50" spans="1:4" x14ac:dyDescent="0.2">
      <c r="A50" s="263"/>
      <c r="B50" s="263"/>
      <c r="C50" s="263"/>
      <c r="D50" s="263"/>
    </row>
    <row r="51" spans="1:4" x14ac:dyDescent="0.2">
      <c r="A51" s="263"/>
      <c r="B51" s="263"/>
      <c r="C51" s="263"/>
      <c r="D51" s="263"/>
    </row>
    <row r="52" spans="1:4" x14ac:dyDescent="0.2">
      <c r="A52" s="263"/>
      <c r="B52" s="263"/>
      <c r="C52" s="263"/>
      <c r="D52" s="263"/>
    </row>
    <row r="53" spans="1:4" x14ac:dyDescent="0.2">
      <c r="A53" s="263"/>
      <c r="B53" s="263"/>
      <c r="C53" s="263"/>
      <c r="D53" s="263"/>
    </row>
    <row r="54" spans="1:4" x14ac:dyDescent="0.2">
      <c r="A54" s="263"/>
      <c r="B54" s="263"/>
      <c r="C54" s="263"/>
      <c r="D54" s="263"/>
    </row>
    <row r="55" spans="1:4" x14ac:dyDescent="0.2">
      <c r="A55" s="263"/>
      <c r="B55" s="263"/>
      <c r="C55" s="263"/>
      <c r="D55" s="263"/>
    </row>
    <row r="56" spans="1:4" x14ac:dyDescent="0.2">
      <c r="A56" s="263"/>
      <c r="B56" s="263"/>
      <c r="C56" s="263"/>
      <c r="D56" s="263"/>
    </row>
    <row r="57" spans="1:4" x14ac:dyDescent="0.2">
      <c r="A57" s="263"/>
      <c r="B57" s="263"/>
      <c r="C57" s="263"/>
      <c r="D57" s="263"/>
    </row>
  </sheetData>
  <mergeCells count="2">
    <mergeCell ref="A43:H43"/>
    <mergeCell ref="H1:I1"/>
  </mergeCells>
  <hyperlinks>
    <hyperlink ref="H1:I1" location="Index!A1" display="Regresar al Índice" xr:uid="{8D7B1402-12D5-4BB8-BB14-EB1CAF9B1190}"/>
  </hyperlinks>
  <pageMargins left="0.7" right="0.7" top="0.75" bottom="0.75" header="0.3" footer="0.3"/>
  <pageSetup paperSize="9" orientation="portrait" horizontalDpi="30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539C8-328A-4A48-9375-EBBA8A127A25}">
  <sheetPr codeName="Hoja154"/>
  <dimension ref="A1:N58"/>
  <sheetViews>
    <sheetView workbookViewId="0">
      <selection activeCell="I7" sqref="I7"/>
    </sheetView>
  </sheetViews>
  <sheetFormatPr baseColWidth="10" defaultColWidth="11.42578125" defaultRowHeight="14.25" x14ac:dyDescent="0.2"/>
  <cols>
    <col min="1" max="1" width="25" style="321" customWidth="1"/>
    <col min="2" max="11" width="11.42578125" style="321"/>
    <col min="12" max="14" width="11.42578125" style="263"/>
    <col min="15" max="16384" width="11.42578125" style="321"/>
  </cols>
  <sheetData>
    <row r="1" spans="1:9" ht="15" x14ac:dyDescent="0.25">
      <c r="A1" s="179" t="s">
        <v>1506</v>
      </c>
      <c r="H1" s="400" t="s">
        <v>39</v>
      </c>
      <c r="I1" s="400"/>
    </row>
    <row r="2" spans="1:9" x14ac:dyDescent="0.2">
      <c r="A2" s="94" t="s">
        <v>514</v>
      </c>
    </row>
    <row r="5" spans="1:9" ht="15.75" x14ac:dyDescent="0.2">
      <c r="A5" s="322" t="s">
        <v>525</v>
      </c>
      <c r="E5" s="315" t="s">
        <v>1372</v>
      </c>
    </row>
    <row r="6" spans="1:9" x14ac:dyDescent="0.2">
      <c r="A6" s="322" t="s">
        <v>519</v>
      </c>
    </row>
    <row r="7" spans="1:9" x14ac:dyDescent="0.2">
      <c r="A7" s="323" t="s">
        <v>1369</v>
      </c>
      <c r="C7" s="321" t="s">
        <v>34</v>
      </c>
    </row>
    <row r="9" spans="1:9" ht="36" x14ac:dyDescent="0.2">
      <c r="A9" s="324" t="s">
        <v>520</v>
      </c>
      <c r="B9" s="325" t="s">
        <v>521</v>
      </c>
      <c r="C9" s="325" t="s">
        <v>522</v>
      </c>
      <c r="D9" s="325" t="s">
        <v>1370</v>
      </c>
    </row>
    <row r="10" spans="1:9" x14ac:dyDescent="0.2">
      <c r="A10" s="329" t="s">
        <v>4</v>
      </c>
      <c r="B10" s="330">
        <v>17</v>
      </c>
      <c r="C10" s="328">
        <f t="shared" ref="C10:C40" si="0">B10/B$41</f>
        <v>5.5245027947484725E-4</v>
      </c>
      <c r="D10" s="329">
        <f t="shared" ref="D10:D40" si="1">RANK(B10,B$10:B$40)</f>
        <v>31</v>
      </c>
    </row>
    <row r="11" spans="1:9" x14ac:dyDescent="0.2">
      <c r="A11" s="329" t="s">
        <v>28</v>
      </c>
      <c r="B11" s="330">
        <v>31</v>
      </c>
      <c r="C11" s="328">
        <f t="shared" si="0"/>
        <v>1.0074093331600155E-3</v>
      </c>
      <c r="D11" s="329">
        <f t="shared" si="1"/>
        <v>30</v>
      </c>
    </row>
    <row r="12" spans="1:9" x14ac:dyDescent="0.2">
      <c r="A12" s="329" t="s">
        <v>12</v>
      </c>
      <c r="B12" s="330">
        <v>33</v>
      </c>
      <c r="C12" s="328">
        <f t="shared" si="0"/>
        <v>1.0724034836864682E-3</v>
      </c>
      <c r="D12" s="329">
        <f t="shared" si="1"/>
        <v>28</v>
      </c>
    </row>
    <row r="13" spans="1:9" x14ac:dyDescent="0.2">
      <c r="A13" s="329" t="s">
        <v>20</v>
      </c>
      <c r="B13" s="330">
        <v>33</v>
      </c>
      <c r="C13" s="328">
        <f t="shared" si="0"/>
        <v>1.0724034836864682E-3</v>
      </c>
      <c r="D13" s="329">
        <f t="shared" si="1"/>
        <v>28</v>
      </c>
    </row>
    <row r="14" spans="1:9" x14ac:dyDescent="0.2">
      <c r="A14" s="329" t="s">
        <v>5</v>
      </c>
      <c r="B14" s="330">
        <v>38</v>
      </c>
      <c r="C14" s="328">
        <f t="shared" si="0"/>
        <v>1.2348888600025997E-3</v>
      </c>
      <c r="D14" s="329">
        <f t="shared" si="1"/>
        <v>27</v>
      </c>
    </row>
    <row r="15" spans="1:9" x14ac:dyDescent="0.2">
      <c r="A15" s="329" t="s">
        <v>7</v>
      </c>
      <c r="B15" s="330">
        <v>61</v>
      </c>
      <c r="C15" s="328">
        <f t="shared" si="0"/>
        <v>1.9823215910568051E-3</v>
      </c>
      <c r="D15" s="329">
        <f t="shared" si="1"/>
        <v>26</v>
      </c>
    </row>
    <row r="16" spans="1:9" x14ac:dyDescent="0.2">
      <c r="A16" s="329" t="s">
        <v>29</v>
      </c>
      <c r="B16" s="330">
        <v>67</v>
      </c>
      <c r="C16" s="328">
        <f t="shared" si="0"/>
        <v>2.177304042636163E-3</v>
      </c>
      <c r="D16" s="329">
        <f t="shared" si="1"/>
        <v>25</v>
      </c>
    </row>
    <row r="17" spans="1:4" x14ac:dyDescent="0.2">
      <c r="A17" s="329" t="s">
        <v>26</v>
      </c>
      <c r="B17" s="330">
        <v>185</v>
      </c>
      <c r="C17" s="328">
        <f t="shared" si="0"/>
        <v>6.0119589236968677E-3</v>
      </c>
      <c r="D17" s="329">
        <f t="shared" si="1"/>
        <v>24</v>
      </c>
    </row>
    <row r="18" spans="1:4" x14ac:dyDescent="0.2">
      <c r="A18" s="329" t="s">
        <v>21</v>
      </c>
      <c r="B18" s="330">
        <v>192</v>
      </c>
      <c r="C18" s="328">
        <f t="shared" si="0"/>
        <v>6.2394384505394512E-3</v>
      </c>
      <c r="D18" s="329">
        <f t="shared" si="1"/>
        <v>23</v>
      </c>
    </row>
    <row r="19" spans="1:4" x14ac:dyDescent="0.2">
      <c r="A19" s="329" t="s">
        <v>8</v>
      </c>
      <c r="B19" s="330">
        <v>200</v>
      </c>
      <c r="C19" s="328">
        <f t="shared" si="0"/>
        <v>6.499415052645262E-3</v>
      </c>
      <c r="D19" s="329">
        <f t="shared" si="1"/>
        <v>22</v>
      </c>
    </row>
    <row r="20" spans="1:4" x14ac:dyDescent="0.2">
      <c r="A20" s="329" t="s">
        <v>30</v>
      </c>
      <c r="B20" s="330">
        <v>235</v>
      </c>
      <c r="C20" s="328">
        <f t="shared" si="0"/>
        <v>7.6368126868581829E-3</v>
      </c>
      <c r="D20" s="329">
        <f t="shared" si="1"/>
        <v>21</v>
      </c>
    </row>
    <row r="21" spans="1:4" x14ac:dyDescent="0.2">
      <c r="A21" s="329" t="s">
        <v>6</v>
      </c>
      <c r="B21" s="330">
        <v>344</v>
      </c>
      <c r="C21" s="328">
        <f t="shared" si="0"/>
        <v>1.1178993890549851E-2</v>
      </c>
      <c r="D21" s="329">
        <f t="shared" si="1"/>
        <v>20</v>
      </c>
    </row>
    <row r="22" spans="1:4" x14ac:dyDescent="0.2">
      <c r="A22" s="326" t="s">
        <v>19</v>
      </c>
      <c r="B22" s="327">
        <v>372</v>
      </c>
      <c r="C22" s="328">
        <f t="shared" si="0"/>
        <v>1.2088911997920187E-2</v>
      </c>
      <c r="D22" s="329">
        <f t="shared" si="1"/>
        <v>19</v>
      </c>
    </row>
    <row r="23" spans="1:4" x14ac:dyDescent="0.2">
      <c r="A23" s="329" t="s">
        <v>24</v>
      </c>
      <c r="B23" s="330">
        <v>373</v>
      </c>
      <c r="C23" s="328">
        <f t="shared" si="0"/>
        <v>1.2121409073183414E-2</v>
      </c>
      <c r="D23" s="329">
        <f t="shared" si="1"/>
        <v>18</v>
      </c>
    </row>
    <row r="24" spans="1:4" x14ac:dyDescent="0.2">
      <c r="A24" s="329" t="s">
        <v>11</v>
      </c>
      <c r="B24" s="330">
        <v>386</v>
      </c>
      <c r="C24" s="328">
        <f t="shared" si="0"/>
        <v>1.2543871051605355E-2</v>
      </c>
      <c r="D24" s="329">
        <f t="shared" si="1"/>
        <v>17</v>
      </c>
    </row>
    <row r="25" spans="1:4" x14ac:dyDescent="0.2">
      <c r="A25" s="329" t="s">
        <v>10</v>
      </c>
      <c r="B25" s="330">
        <v>392</v>
      </c>
      <c r="C25" s="328">
        <f t="shared" si="0"/>
        <v>1.2738853503184714E-2</v>
      </c>
      <c r="D25" s="329">
        <f t="shared" si="1"/>
        <v>16</v>
      </c>
    </row>
    <row r="26" spans="1:4" x14ac:dyDescent="0.2">
      <c r="A26" s="329" t="s">
        <v>27</v>
      </c>
      <c r="B26" s="330">
        <v>446</v>
      </c>
      <c r="C26" s="328">
        <f t="shared" si="0"/>
        <v>1.4493695567398934E-2</v>
      </c>
      <c r="D26" s="329">
        <f t="shared" si="1"/>
        <v>15</v>
      </c>
    </row>
    <row r="27" spans="1:4" x14ac:dyDescent="0.2">
      <c r="A27" s="326" t="s">
        <v>33</v>
      </c>
      <c r="B27" s="327">
        <v>464</v>
      </c>
      <c r="C27" s="328">
        <f t="shared" si="0"/>
        <v>1.5078642922137007E-2</v>
      </c>
      <c r="D27" s="329">
        <f t="shared" si="1"/>
        <v>14</v>
      </c>
    </row>
    <row r="28" spans="1:4" x14ac:dyDescent="0.2">
      <c r="A28" s="329" t="s">
        <v>25</v>
      </c>
      <c r="B28" s="330">
        <v>643</v>
      </c>
      <c r="C28" s="328">
        <f t="shared" si="0"/>
        <v>2.0895619394254519E-2</v>
      </c>
      <c r="D28" s="329">
        <f t="shared" si="1"/>
        <v>13</v>
      </c>
    </row>
    <row r="29" spans="1:4" x14ac:dyDescent="0.2">
      <c r="A29" s="329" t="s">
        <v>16</v>
      </c>
      <c r="B29" s="330">
        <v>867</v>
      </c>
      <c r="C29" s="328">
        <f t="shared" si="0"/>
        <v>2.8174964253217211E-2</v>
      </c>
      <c r="D29" s="329">
        <f t="shared" si="1"/>
        <v>12</v>
      </c>
    </row>
    <row r="30" spans="1:4" x14ac:dyDescent="0.2">
      <c r="A30" s="329" t="s">
        <v>15</v>
      </c>
      <c r="B30" s="330">
        <v>997</v>
      </c>
      <c r="C30" s="328">
        <f t="shared" si="0"/>
        <v>3.2399584037436632E-2</v>
      </c>
      <c r="D30" s="329">
        <f t="shared" si="1"/>
        <v>11</v>
      </c>
    </row>
    <row r="31" spans="1:4" x14ac:dyDescent="0.2">
      <c r="A31" s="329" t="s">
        <v>3</v>
      </c>
      <c r="B31" s="330">
        <v>998</v>
      </c>
      <c r="C31" s="328">
        <f t="shared" si="0"/>
        <v>3.2432081112699858E-2</v>
      </c>
      <c r="D31" s="329">
        <f t="shared" si="1"/>
        <v>10</v>
      </c>
    </row>
    <row r="32" spans="1:4" x14ac:dyDescent="0.2">
      <c r="A32" s="329" t="s">
        <v>18</v>
      </c>
      <c r="B32" s="330">
        <v>1171</v>
      </c>
      <c r="C32" s="328">
        <f t="shared" si="0"/>
        <v>3.8054075133238011E-2</v>
      </c>
      <c r="D32" s="329">
        <f t="shared" si="1"/>
        <v>9</v>
      </c>
    </row>
    <row r="33" spans="1:8" x14ac:dyDescent="0.2">
      <c r="A33" s="329" t="s">
        <v>23</v>
      </c>
      <c r="B33" s="330">
        <v>1408</v>
      </c>
      <c r="C33" s="328">
        <f t="shared" si="0"/>
        <v>4.5755881970622643E-2</v>
      </c>
      <c r="D33" s="329">
        <f t="shared" si="1"/>
        <v>8</v>
      </c>
    </row>
    <row r="34" spans="1:8" x14ac:dyDescent="0.2">
      <c r="A34" s="329" t="s">
        <v>31</v>
      </c>
      <c r="B34" s="330">
        <v>1456</v>
      </c>
      <c r="C34" s="328">
        <f t="shared" si="0"/>
        <v>4.7315741583257506E-2</v>
      </c>
      <c r="D34" s="329">
        <f t="shared" si="1"/>
        <v>7</v>
      </c>
    </row>
    <row r="35" spans="1:8" x14ac:dyDescent="0.2">
      <c r="A35" s="329" t="s">
        <v>17</v>
      </c>
      <c r="B35" s="330">
        <v>1988</v>
      </c>
      <c r="C35" s="328">
        <f t="shared" si="0"/>
        <v>6.4604185623293897E-2</v>
      </c>
      <c r="D35" s="329">
        <f t="shared" si="1"/>
        <v>6</v>
      </c>
    </row>
    <row r="36" spans="1:8" x14ac:dyDescent="0.2">
      <c r="A36" s="329" t="s">
        <v>14</v>
      </c>
      <c r="B36" s="330">
        <v>2306</v>
      </c>
      <c r="C36" s="328">
        <f t="shared" si="0"/>
        <v>7.4938255556999872E-2</v>
      </c>
      <c r="D36" s="329">
        <f t="shared" si="1"/>
        <v>5</v>
      </c>
    </row>
    <row r="37" spans="1:8" x14ac:dyDescent="0.2">
      <c r="A37" s="329" t="s">
        <v>22</v>
      </c>
      <c r="B37" s="330">
        <v>2418</v>
      </c>
      <c r="C37" s="328">
        <f t="shared" si="0"/>
        <v>7.8577927986481222E-2</v>
      </c>
      <c r="D37" s="329">
        <f t="shared" si="1"/>
        <v>4</v>
      </c>
    </row>
    <row r="38" spans="1:8" x14ac:dyDescent="0.2">
      <c r="A38" s="329" t="s">
        <v>32</v>
      </c>
      <c r="B38" s="330">
        <v>2482</v>
      </c>
      <c r="C38" s="328">
        <f t="shared" si="0"/>
        <v>8.0657740803327702E-2</v>
      </c>
      <c r="D38" s="329">
        <f t="shared" si="1"/>
        <v>3</v>
      </c>
    </row>
    <row r="39" spans="1:8" x14ac:dyDescent="0.2">
      <c r="A39" s="329" t="s">
        <v>13</v>
      </c>
      <c r="B39" s="330">
        <v>5040</v>
      </c>
      <c r="C39" s="328">
        <f t="shared" si="0"/>
        <v>0.1637852593266606</v>
      </c>
      <c r="D39" s="329">
        <f t="shared" si="1"/>
        <v>2</v>
      </c>
    </row>
    <row r="40" spans="1:8" x14ac:dyDescent="0.2">
      <c r="A40" s="332" t="s">
        <v>0</v>
      </c>
      <c r="B40" s="333">
        <v>5129</v>
      </c>
      <c r="C40" s="334">
        <f t="shared" si="0"/>
        <v>0.16667749902508774</v>
      </c>
      <c r="D40" s="332">
        <f t="shared" si="1"/>
        <v>1</v>
      </c>
    </row>
    <row r="41" spans="1:8" x14ac:dyDescent="0.2">
      <c r="A41" s="335" t="s">
        <v>523</v>
      </c>
      <c r="B41" s="336">
        <f>SUM(B10:B40)</f>
        <v>30772</v>
      </c>
      <c r="C41" s="337">
        <f>SUM(C10:C40)</f>
        <v>0.99999999999999989</v>
      </c>
      <c r="D41" s="335"/>
    </row>
    <row r="43" spans="1:8" x14ac:dyDescent="0.2">
      <c r="A43" s="321" t="s">
        <v>514</v>
      </c>
    </row>
    <row r="44" spans="1:8" x14ac:dyDescent="0.2">
      <c r="A44" s="338" t="s">
        <v>524</v>
      </c>
      <c r="B44" s="338"/>
      <c r="C44" s="338"/>
      <c r="D44" s="338"/>
      <c r="E44" s="338"/>
      <c r="F44" s="338"/>
      <c r="G44" s="338"/>
      <c r="H44" s="338"/>
    </row>
    <row r="45" spans="1:8" x14ac:dyDescent="0.2">
      <c r="A45" s="339" t="s">
        <v>1371</v>
      </c>
      <c r="B45" s="263"/>
      <c r="C45" s="263"/>
      <c r="D45" s="263"/>
    </row>
    <row r="46" spans="1:8" x14ac:dyDescent="0.2">
      <c r="A46" s="263"/>
      <c r="B46" s="263"/>
      <c r="C46" s="263"/>
      <c r="D46" s="263"/>
    </row>
    <row r="47" spans="1:8" x14ac:dyDescent="0.2">
      <c r="A47" s="263"/>
      <c r="B47" s="263"/>
      <c r="C47" s="263"/>
      <c r="D47" s="263"/>
    </row>
    <row r="48" spans="1:8" x14ac:dyDescent="0.2">
      <c r="A48" s="263"/>
      <c r="B48" s="263"/>
      <c r="C48" s="263"/>
      <c r="D48" s="263"/>
    </row>
    <row r="49" spans="1:4" x14ac:dyDescent="0.2">
      <c r="A49" s="263"/>
      <c r="B49" s="263"/>
      <c r="C49" s="263"/>
      <c r="D49" s="263"/>
    </row>
    <row r="50" spans="1:4" x14ac:dyDescent="0.2">
      <c r="A50" s="263"/>
      <c r="B50" s="263"/>
      <c r="C50" s="263"/>
      <c r="D50" s="263"/>
    </row>
    <row r="51" spans="1:4" x14ac:dyDescent="0.2">
      <c r="A51" s="263"/>
      <c r="B51" s="263"/>
      <c r="C51" s="263"/>
      <c r="D51" s="263"/>
    </row>
    <row r="52" spans="1:4" x14ac:dyDescent="0.2">
      <c r="A52" s="263"/>
      <c r="B52" s="263"/>
      <c r="C52" s="263"/>
      <c r="D52" s="263"/>
    </row>
    <row r="53" spans="1:4" x14ac:dyDescent="0.2">
      <c r="A53" s="263"/>
      <c r="B53" s="263"/>
      <c r="C53" s="263"/>
      <c r="D53" s="263"/>
    </row>
    <row r="54" spans="1:4" x14ac:dyDescent="0.2">
      <c r="A54" s="263"/>
      <c r="B54" s="263"/>
      <c r="C54" s="263"/>
      <c r="D54" s="263"/>
    </row>
    <row r="55" spans="1:4" x14ac:dyDescent="0.2">
      <c r="A55" s="263"/>
      <c r="B55" s="263"/>
      <c r="C55" s="263"/>
      <c r="D55" s="263"/>
    </row>
    <row r="56" spans="1:4" x14ac:dyDescent="0.2">
      <c r="A56" s="263"/>
      <c r="B56" s="263"/>
      <c r="C56" s="263"/>
      <c r="D56" s="263"/>
    </row>
    <row r="57" spans="1:4" x14ac:dyDescent="0.2">
      <c r="A57" s="263"/>
      <c r="B57" s="263"/>
      <c r="C57" s="263"/>
      <c r="D57" s="263"/>
    </row>
    <row r="58" spans="1:4" x14ac:dyDescent="0.2">
      <c r="A58" s="263"/>
      <c r="B58" s="263"/>
      <c r="C58" s="263"/>
      <c r="D58" s="263"/>
    </row>
  </sheetData>
  <mergeCells count="2">
    <mergeCell ref="A44:H44"/>
    <mergeCell ref="H1:I1"/>
  </mergeCells>
  <hyperlinks>
    <hyperlink ref="H1:I1" location="Index!A1" display="Regresar al Índice" xr:uid="{93D09EE4-8F09-4936-9705-9550A3DE5203}"/>
  </hyperlinks>
  <pageMargins left="0.7" right="0.7" top="0.75" bottom="0.75" header="0.3" footer="0.3"/>
  <pageSetup orientation="portrait" horizontalDpi="4294967295" verticalDpi="4294967295"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A940-4FE7-4AF3-BD23-DA6E55797DB7}">
  <sheetPr codeName="Hoja155"/>
  <dimension ref="A1:O58"/>
  <sheetViews>
    <sheetView workbookViewId="0">
      <selection activeCell="I7" sqref="I7"/>
    </sheetView>
  </sheetViews>
  <sheetFormatPr baseColWidth="10" defaultColWidth="11.42578125" defaultRowHeight="14.25" x14ac:dyDescent="0.2"/>
  <cols>
    <col min="1" max="1" width="25" style="321" customWidth="1"/>
    <col min="2" max="12" width="11.42578125" style="321"/>
    <col min="13" max="15" width="11.42578125" style="263"/>
    <col min="16" max="16384" width="11.42578125" style="321"/>
  </cols>
  <sheetData>
    <row r="1" spans="1:12" s="263" customFormat="1" ht="15" x14ac:dyDescent="0.25">
      <c r="A1" s="179" t="s">
        <v>1507</v>
      </c>
      <c r="B1" s="321"/>
      <c r="C1" s="321"/>
      <c r="D1" s="321"/>
      <c r="E1" s="321"/>
      <c r="F1" s="321"/>
      <c r="G1" s="321"/>
      <c r="H1" s="400" t="s">
        <v>39</v>
      </c>
      <c r="I1" s="400"/>
      <c r="J1" s="321"/>
      <c r="K1" s="321"/>
      <c r="L1" s="321"/>
    </row>
    <row r="2" spans="1:12" s="263" customFormat="1" x14ac:dyDescent="0.2">
      <c r="A2" s="94" t="s">
        <v>514</v>
      </c>
      <c r="B2" s="321"/>
      <c r="C2" s="321"/>
      <c r="D2" s="321"/>
      <c r="E2" s="321"/>
      <c r="F2" s="321"/>
      <c r="G2" s="321"/>
      <c r="H2" s="321"/>
      <c r="I2" s="321"/>
      <c r="J2" s="321"/>
      <c r="K2" s="321"/>
      <c r="L2" s="321"/>
    </row>
    <row r="5" spans="1:12" s="263" customFormat="1" ht="15.75" x14ac:dyDescent="0.2">
      <c r="A5" s="322" t="s">
        <v>526</v>
      </c>
      <c r="B5" s="321"/>
      <c r="C5" s="321"/>
      <c r="D5" s="321"/>
      <c r="E5" s="321"/>
      <c r="F5" s="315" t="s">
        <v>1373</v>
      </c>
      <c r="G5" s="321"/>
      <c r="H5" s="321"/>
      <c r="I5" s="321"/>
      <c r="J5" s="321"/>
      <c r="K5" s="321"/>
      <c r="L5" s="321"/>
    </row>
    <row r="6" spans="1:12" s="263" customFormat="1" x14ac:dyDescent="0.2">
      <c r="A6" s="322" t="s">
        <v>519</v>
      </c>
      <c r="B6" s="321"/>
      <c r="C6" s="321"/>
      <c r="D6" s="321"/>
      <c r="E6" s="321"/>
      <c r="F6" s="321"/>
      <c r="G6" s="321"/>
      <c r="H6" s="321"/>
      <c r="I6" s="321"/>
      <c r="J6" s="321"/>
      <c r="K6" s="321"/>
      <c r="L6" s="321"/>
    </row>
    <row r="7" spans="1:12" s="263" customFormat="1" x14ac:dyDescent="0.2">
      <c r="A7" s="323" t="s">
        <v>1369</v>
      </c>
      <c r="B7" s="321"/>
      <c r="C7" s="321"/>
      <c r="D7" s="321"/>
      <c r="E7" s="321"/>
      <c r="F7" s="321"/>
      <c r="G7" s="321"/>
      <c r="H7" s="321"/>
      <c r="I7" s="321"/>
      <c r="J7" s="321"/>
      <c r="K7" s="321"/>
    </row>
    <row r="8" spans="1:12" s="263" customFormat="1" x14ac:dyDescent="0.2">
      <c r="A8" s="321"/>
      <c r="B8" s="321"/>
      <c r="C8" s="321"/>
      <c r="D8" s="321"/>
      <c r="E8" s="321"/>
      <c r="F8" s="321"/>
      <c r="G8" s="321"/>
      <c r="H8" s="321"/>
      <c r="I8" s="321"/>
      <c r="J8" s="321"/>
      <c r="K8" s="321"/>
    </row>
    <row r="9" spans="1:12" s="263" customFormat="1" ht="36" x14ac:dyDescent="0.2">
      <c r="A9" s="324" t="s">
        <v>520</v>
      </c>
      <c r="B9" s="325" t="s">
        <v>521</v>
      </c>
      <c r="C9" s="325" t="s">
        <v>522</v>
      </c>
      <c r="D9" s="325" t="s">
        <v>1370</v>
      </c>
      <c r="E9" s="321"/>
      <c r="F9" s="321"/>
      <c r="G9" s="321"/>
      <c r="H9" s="321"/>
      <c r="I9" s="321"/>
      <c r="J9" s="321"/>
      <c r="K9" s="321"/>
    </row>
    <row r="10" spans="1:12" s="263" customFormat="1" x14ac:dyDescent="0.2">
      <c r="A10" s="326" t="s">
        <v>4</v>
      </c>
      <c r="B10" s="326">
        <v>0</v>
      </c>
      <c r="C10" s="328">
        <f t="shared" ref="C10:C40" si="0">B10/B$41</f>
        <v>0</v>
      </c>
      <c r="D10" s="329">
        <f t="shared" ref="D10:D40" si="1">RANK(B10,B$10:B$40)</f>
        <v>20</v>
      </c>
      <c r="E10" s="321"/>
      <c r="F10" s="321"/>
      <c r="G10" s="321"/>
      <c r="H10" s="321"/>
      <c r="I10" s="321"/>
      <c r="J10" s="321"/>
      <c r="K10" s="321"/>
    </row>
    <row r="11" spans="1:12" s="263" customFormat="1" x14ac:dyDescent="0.2">
      <c r="A11" s="326" t="s">
        <v>5</v>
      </c>
      <c r="B11" s="326">
        <v>0</v>
      </c>
      <c r="C11" s="328">
        <f t="shared" si="0"/>
        <v>0</v>
      </c>
      <c r="D11" s="329">
        <f t="shared" si="1"/>
        <v>20</v>
      </c>
      <c r="E11" s="321"/>
      <c r="F11" s="321"/>
      <c r="G11" s="321"/>
      <c r="H11" s="321"/>
      <c r="I11" s="321"/>
      <c r="J11" s="321"/>
      <c r="K11" s="321"/>
    </row>
    <row r="12" spans="1:12" s="263" customFormat="1" x14ac:dyDescent="0.2">
      <c r="A12" s="329" t="s">
        <v>6</v>
      </c>
      <c r="B12" s="329">
        <v>0</v>
      </c>
      <c r="C12" s="328">
        <f t="shared" si="0"/>
        <v>0</v>
      </c>
      <c r="D12" s="329">
        <f t="shared" si="1"/>
        <v>20</v>
      </c>
      <c r="E12" s="321"/>
      <c r="F12" s="321"/>
      <c r="G12" s="321"/>
      <c r="H12" s="321"/>
      <c r="I12" s="321"/>
      <c r="J12" s="321"/>
      <c r="K12" s="321"/>
    </row>
    <row r="13" spans="1:12" s="263" customFormat="1" x14ac:dyDescent="0.2">
      <c r="A13" s="326" t="s">
        <v>7</v>
      </c>
      <c r="B13" s="326">
        <v>0</v>
      </c>
      <c r="C13" s="328">
        <f t="shared" si="0"/>
        <v>0</v>
      </c>
      <c r="D13" s="329">
        <f t="shared" si="1"/>
        <v>20</v>
      </c>
      <c r="E13" s="321"/>
      <c r="F13" s="321"/>
      <c r="G13" s="321"/>
      <c r="H13" s="321"/>
      <c r="I13" s="321"/>
      <c r="J13" s="321"/>
      <c r="K13" s="321"/>
    </row>
    <row r="14" spans="1:12" s="263" customFormat="1" x14ac:dyDescent="0.2">
      <c r="A14" s="329" t="s">
        <v>12</v>
      </c>
      <c r="B14" s="329">
        <v>0</v>
      </c>
      <c r="C14" s="328">
        <f t="shared" si="0"/>
        <v>0</v>
      </c>
      <c r="D14" s="329">
        <f t="shared" si="1"/>
        <v>20</v>
      </c>
      <c r="E14" s="321"/>
      <c r="F14" s="321"/>
      <c r="G14" s="321"/>
      <c r="H14" s="321"/>
      <c r="I14" s="321"/>
      <c r="J14" s="321"/>
      <c r="K14" s="321"/>
    </row>
    <row r="15" spans="1:12" s="263" customFormat="1" x14ac:dyDescent="0.2">
      <c r="A15" s="326" t="s">
        <v>15</v>
      </c>
      <c r="B15" s="326">
        <v>0</v>
      </c>
      <c r="C15" s="328">
        <f t="shared" si="0"/>
        <v>0</v>
      </c>
      <c r="D15" s="329">
        <f t="shared" si="1"/>
        <v>20</v>
      </c>
      <c r="E15" s="321"/>
      <c r="F15" s="321"/>
      <c r="G15" s="321"/>
      <c r="H15" s="321"/>
      <c r="I15" s="321"/>
      <c r="J15" s="321"/>
      <c r="K15" s="321"/>
    </row>
    <row r="16" spans="1:12" s="263" customFormat="1" x14ac:dyDescent="0.2">
      <c r="A16" s="329" t="s">
        <v>18</v>
      </c>
      <c r="B16" s="329">
        <v>0</v>
      </c>
      <c r="C16" s="328">
        <f t="shared" si="0"/>
        <v>0</v>
      </c>
      <c r="D16" s="329">
        <f t="shared" si="1"/>
        <v>20</v>
      </c>
      <c r="E16" s="321"/>
      <c r="F16" s="321"/>
      <c r="G16" s="321"/>
      <c r="H16" s="321"/>
      <c r="I16" s="321"/>
      <c r="J16" s="321"/>
      <c r="K16" s="321"/>
    </row>
    <row r="17" spans="1:11" s="263" customFormat="1" x14ac:dyDescent="0.2">
      <c r="A17" s="329" t="s">
        <v>19</v>
      </c>
      <c r="B17" s="329">
        <v>0</v>
      </c>
      <c r="C17" s="328">
        <f t="shared" si="0"/>
        <v>0</v>
      </c>
      <c r="D17" s="329">
        <f t="shared" si="1"/>
        <v>20</v>
      </c>
      <c r="E17" s="321"/>
      <c r="F17" s="321"/>
      <c r="G17" s="321"/>
      <c r="H17" s="321"/>
      <c r="I17" s="321"/>
      <c r="J17" s="321"/>
      <c r="K17" s="321"/>
    </row>
    <row r="18" spans="1:11" s="263" customFormat="1" x14ac:dyDescent="0.2">
      <c r="A18" s="329" t="s">
        <v>20</v>
      </c>
      <c r="B18" s="329">
        <v>0</v>
      </c>
      <c r="C18" s="328">
        <f t="shared" si="0"/>
        <v>0</v>
      </c>
      <c r="D18" s="329">
        <f t="shared" si="1"/>
        <v>20</v>
      </c>
      <c r="E18" s="321"/>
      <c r="F18" s="321"/>
      <c r="G18" s="321"/>
      <c r="H18" s="321"/>
      <c r="I18" s="321"/>
      <c r="J18" s="321"/>
      <c r="K18" s="321"/>
    </row>
    <row r="19" spans="1:11" s="263" customFormat="1" x14ac:dyDescent="0.2">
      <c r="A19" s="329" t="s">
        <v>27</v>
      </c>
      <c r="B19" s="329">
        <v>0</v>
      </c>
      <c r="C19" s="328">
        <f t="shared" si="0"/>
        <v>0</v>
      </c>
      <c r="D19" s="329">
        <f t="shared" si="1"/>
        <v>20</v>
      </c>
      <c r="E19" s="321"/>
      <c r="F19" s="321"/>
      <c r="G19" s="321"/>
      <c r="H19" s="321"/>
      <c r="I19" s="321"/>
      <c r="J19" s="321"/>
      <c r="K19" s="321"/>
    </row>
    <row r="20" spans="1:11" s="263" customFormat="1" x14ac:dyDescent="0.2">
      <c r="A20" s="329" t="s">
        <v>28</v>
      </c>
      <c r="B20" s="329">
        <v>0</v>
      </c>
      <c r="C20" s="328">
        <f t="shared" si="0"/>
        <v>0</v>
      </c>
      <c r="D20" s="329">
        <f t="shared" si="1"/>
        <v>20</v>
      </c>
      <c r="E20" s="321"/>
      <c r="F20" s="321"/>
      <c r="G20" s="321"/>
      <c r="H20" s="321"/>
      <c r="I20" s="321"/>
      <c r="J20" s="321"/>
      <c r="K20" s="321"/>
    </row>
    <row r="21" spans="1:11" s="263" customFormat="1" x14ac:dyDescent="0.2">
      <c r="A21" s="326" t="s">
        <v>31</v>
      </c>
      <c r="B21" s="326">
        <v>0</v>
      </c>
      <c r="C21" s="328">
        <f t="shared" si="0"/>
        <v>0</v>
      </c>
      <c r="D21" s="329">
        <f t="shared" si="1"/>
        <v>20</v>
      </c>
      <c r="E21" s="321"/>
      <c r="F21" s="321"/>
      <c r="G21" s="321"/>
      <c r="H21" s="321"/>
      <c r="I21" s="321"/>
      <c r="J21" s="321"/>
      <c r="K21" s="321"/>
    </row>
    <row r="22" spans="1:11" s="263" customFormat="1" x14ac:dyDescent="0.2">
      <c r="A22" s="326" t="s">
        <v>10</v>
      </c>
      <c r="B22" s="326">
        <v>1</v>
      </c>
      <c r="C22" s="328">
        <f t="shared" si="0"/>
        <v>4.7619047619047623E-3</v>
      </c>
      <c r="D22" s="329">
        <f t="shared" si="1"/>
        <v>16</v>
      </c>
      <c r="E22" s="321"/>
      <c r="F22" s="321"/>
      <c r="G22" s="321"/>
      <c r="H22" s="321"/>
      <c r="I22" s="321"/>
      <c r="J22" s="321"/>
      <c r="K22" s="321"/>
    </row>
    <row r="23" spans="1:11" s="263" customFormat="1" x14ac:dyDescent="0.2">
      <c r="A23" s="329" t="s">
        <v>21</v>
      </c>
      <c r="B23" s="329">
        <v>1</v>
      </c>
      <c r="C23" s="328">
        <f t="shared" si="0"/>
        <v>4.7619047619047623E-3</v>
      </c>
      <c r="D23" s="329">
        <f t="shared" si="1"/>
        <v>16</v>
      </c>
      <c r="E23" s="321"/>
      <c r="F23" s="321"/>
      <c r="G23" s="321"/>
      <c r="H23" s="321"/>
      <c r="I23" s="321"/>
      <c r="J23" s="321"/>
      <c r="K23" s="321"/>
    </row>
    <row r="24" spans="1:11" s="263" customFormat="1" x14ac:dyDescent="0.2">
      <c r="A24" s="326" t="s">
        <v>29</v>
      </c>
      <c r="B24" s="326">
        <v>1</v>
      </c>
      <c r="C24" s="328">
        <f t="shared" si="0"/>
        <v>4.7619047619047623E-3</v>
      </c>
      <c r="D24" s="329">
        <f t="shared" si="1"/>
        <v>16</v>
      </c>
      <c r="E24" s="321"/>
      <c r="F24" s="321"/>
      <c r="G24" s="321"/>
      <c r="H24" s="321"/>
      <c r="I24" s="321"/>
      <c r="J24" s="321"/>
      <c r="K24" s="321"/>
    </row>
    <row r="25" spans="1:11" s="263" customFormat="1" x14ac:dyDescent="0.2">
      <c r="A25" s="326" t="s">
        <v>30</v>
      </c>
      <c r="B25" s="326">
        <v>1</v>
      </c>
      <c r="C25" s="328">
        <f t="shared" si="0"/>
        <v>4.7619047619047623E-3</v>
      </c>
      <c r="D25" s="329">
        <f t="shared" si="1"/>
        <v>16</v>
      </c>
      <c r="E25" s="321"/>
      <c r="F25" s="321"/>
      <c r="G25" s="321"/>
      <c r="H25" s="321"/>
      <c r="I25" s="321"/>
      <c r="J25" s="321"/>
      <c r="K25" s="321"/>
    </row>
    <row r="26" spans="1:11" s="263" customFormat="1" x14ac:dyDescent="0.2">
      <c r="A26" s="329" t="s">
        <v>8</v>
      </c>
      <c r="B26" s="329">
        <v>2</v>
      </c>
      <c r="C26" s="328">
        <f t="shared" si="0"/>
        <v>9.5238095238095247E-3</v>
      </c>
      <c r="D26" s="329">
        <f t="shared" si="1"/>
        <v>14</v>
      </c>
      <c r="E26" s="321"/>
      <c r="F26" s="321"/>
      <c r="G26" s="321"/>
      <c r="H26" s="321"/>
      <c r="I26" s="321"/>
      <c r="J26" s="321"/>
      <c r="K26" s="321"/>
    </row>
    <row r="27" spans="1:11" s="263" customFormat="1" x14ac:dyDescent="0.2">
      <c r="A27" s="329" t="s">
        <v>32</v>
      </c>
      <c r="B27" s="329">
        <v>2</v>
      </c>
      <c r="C27" s="328">
        <f t="shared" si="0"/>
        <v>9.5238095238095247E-3</v>
      </c>
      <c r="D27" s="329">
        <f t="shared" si="1"/>
        <v>14</v>
      </c>
      <c r="E27" s="321"/>
      <c r="F27" s="321"/>
      <c r="G27" s="321"/>
      <c r="H27" s="321"/>
      <c r="I27" s="321"/>
      <c r="J27" s="321"/>
      <c r="K27" s="321"/>
    </row>
    <row r="28" spans="1:11" s="263" customFormat="1" x14ac:dyDescent="0.2">
      <c r="A28" s="326" t="s">
        <v>24</v>
      </c>
      <c r="B28" s="326">
        <v>3</v>
      </c>
      <c r="C28" s="328">
        <f t="shared" si="0"/>
        <v>1.4285714285714285E-2</v>
      </c>
      <c r="D28" s="329">
        <f t="shared" si="1"/>
        <v>13</v>
      </c>
      <c r="E28" s="321"/>
      <c r="F28" s="321"/>
      <c r="G28" s="321"/>
      <c r="H28" s="321"/>
      <c r="I28" s="321"/>
      <c r="J28" s="321"/>
      <c r="K28" s="321"/>
    </row>
    <row r="29" spans="1:11" s="263" customFormat="1" x14ac:dyDescent="0.2">
      <c r="A29" s="329" t="s">
        <v>11</v>
      </c>
      <c r="B29" s="329">
        <v>4</v>
      </c>
      <c r="C29" s="328">
        <f t="shared" si="0"/>
        <v>1.9047619047619049E-2</v>
      </c>
      <c r="D29" s="329">
        <f t="shared" si="1"/>
        <v>9</v>
      </c>
      <c r="E29" s="321"/>
      <c r="F29" s="321"/>
      <c r="G29" s="321"/>
      <c r="H29" s="321"/>
      <c r="I29" s="321"/>
      <c r="J29" s="321"/>
      <c r="K29" s="321"/>
    </row>
    <row r="30" spans="1:11" s="263" customFormat="1" x14ac:dyDescent="0.2">
      <c r="A30" s="326" t="s">
        <v>16</v>
      </c>
      <c r="B30" s="326">
        <v>4</v>
      </c>
      <c r="C30" s="328">
        <f t="shared" si="0"/>
        <v>1.9047619047619049E-2</v>
      </c>
      <c r="D30" s="329">
        <f t="shared" si="1"/>
        <v>9</v>
      </c>
      <c r="E30" s="321"/>
      <c r="F30" s="321"/>
      <c r="G30" s="321"/>
      <c r="H30" s="321"/>
      <c r="I30" s="321"/>
      <c r="J30" s="321"/>
      <c r="K30" s="321"/>
    </row>
    <row r="31" spans="1:11" s="263" customFormat="1" x14ac:dyDescent="0.2">
      <c r="A31" s="326" t="s">
        <v>22</v>
      </c>
      <c r="B31" s="326">
        <v>4</v>
      </c>
      <c r="C31" s="328">
        <f t="shared" si="0"/>
        <v>1.9047619047619049E-2</v>
      </c>
      <c r="D31" s="329">
        <f t="shared" si="1"/>
        <v>9</v>
      </c>
      <c r="E31" s="321"/>
      <c r="F31" s="321"/>
      <c r="G31" s="321"/>
      <c r="H31" s="321"/>
      <c r="I31" s="321"/>
      <c r="J31" s="321"/>
      <c r="K31" s="321"/>
    </row>
    <row r="32" spans="1:11" s="263" customFormat="1" x14ac:dyDescent="0.2">
      <c r="A32" s="329" t="s">
        <v>25</v>
      </c>
      <c r="B32" s="329">
        <v>4</v>
      </c>
      <c r="C32" s="328">
        <f t="shared" si="0"/>
        <v>1.9047619047619049E-2</v>
      </c>
      <c r="D32" s="329">
        <f t="shared" si="1"/>
        <v>9</v>
      </c>
      <c r="E32" s="321"/>
      <c r="F32" s="321"/>
      <c r="G32" s="321"/>
      <c r="H32" s="321"/>
      <c r="I32" s="321"/>
      <c r="J32" s="321"/>
      <c r="K32" s="321"/>
    </row>
    <row r="33" spans="1:12" s="263" customFormat="1" x14ac:dyDescent="0.2">
      <c r="A33" s="329" t="s">
        <v>26</v>
      </c>
      <c r="B33" s="329">
        <v>6</v>
      </c>
      <c r="C33" s="328">
        <f t="shared" si="0"/>
        <v>2.8571428571428571E-2</v>
      </c>
      <c r="D33" s="329">
        <f t="shared" si="1"/>
        <v>8</v>
      </c>
      <c r="E33" s="321"/>
      <c r="F33" s="321"/>
      <c r="G33" s="321"/>
      <c r="H33" s="321"/>
      <c r="I33" s="321"/>
      <c r="J33" s="321"/>
      <c r="K33" s="321"/>
    </row>
    <row r="34" spans="1:12" s="263" customFormat="1" x14ac:dyDescent="0.2">
      <c r="A34" s="326" t="s">
        <v>17</v>
      </c>
      <c r="B34" s="326">
        <v>8</v>
      </c>
      <c r="C34" s="328">
        <f t="shared" si="0"/>
        <v>3.8095238095238099E-2</v>
      </c>
      <c r="D34" s="329">
        <f t="shared" si="1"/>
        <v>7</v>
      </c>
      <c r="E34" s="321"/>
      <c r="F34" s="321"/>
      <c r="G34" s="321"/>
      <c r="H34" s="321"/>
      <c r="I34" s="321"/>
      <c r="J34" s="321"/>
      <c r="K34" s="321"/>
    </row>
    <row r="35" spans="1:12" s="263" customFormat="1" x14ac:dyDescent="0.2">
      <c r="A35" s="329" t="s">
        <v>33</v>
      </c>
      <c r="B35" s="329">
        <v>12</v>
      </c>
      <c r="C35" s="328">
        <f t="shared" si="0"/>
        <v>5.7142857142857141E-2</v>
      </c>
      <c r="D35" s="329">
        <f t="shared" si="1"/>
        <v>6</v>
      </c>
      <c r="E35" s="321"/>
      <c r="F35" s="321"/>
      <c r="G35" s="321"/>
      <c r="H35" s="321"/>
      <c r="I35" s="321"/>
      <c r="J35" s="321"/>
      <c r="K35" s="321"/>
    </row>
    <row r="36" spans="1:12" s="263" customFormat="1" x14ac:dyDescent="0.2">
      <c r="A36" s="329" t="s">
        <v>14</v>
      </c>
      <c r="B36" s="329">
        <v>14</v>
      </c>
      <c r="C36" s="331">
        <f t="shared" si="0"/>
        <v>6.6666666666666666E-2</v>
      </c>
      <c r="D36" s="326">
        <f t="shared" si="1"/>
        <v>4</v>
      </c>
      <c r="E36" s="321"/>
      <c r="F36" s="321"/>
      <c r="G36" s="321"/>
      <c r="H36" s="321"/>
      <c r="I36" s="321"/>
      <c r="J36" s="321"/>
      <c r="K36" s="321"/>
    </row>
    <row r="37" spans="1:12" s="263" customFormat="1" x14ac:dyDescent="0.2">
      <c r="A37" s="329" t="s">
        <v>23</v>
      </c>
      <c r="B37" s="329">
        <v>14</v>
      </c>
      <c r="C37" s="328">
        <f t="shared" si="0"/>
        <v>6.6666666666666666E-2</v>
      </c>
      <c r="D37" s="329">
        <f t="shared" si="1"/>
        <v>4</v>
      </c>
      <c r="E37" s="321"/>
      <c r="F37" s="321"/>
      <c r="G37" s="321"/>
      <c r="H37" s="321"/>
      <c r="I37" s="321"/>
      <c r="J37" s="321"/>
      <c r="K37" s="321"/>
    </row>
    <row r="38" spans="1:12" s="263" customFormat="1" x14ac:dyDescent="0.2">
      <c r="A38" s="332" t="s">
        <v>0</v>
      </c>
      <c r="B38" s="332">
        <v>22</v>
      </c>
      <c r="C38" s="334">
        <f t="shared" si="0"/>
        <v>0.10476190476190476</v>
      </c>
      <c r="D38" s="332">
        <f t="shared" si="1"/>
        <v>3</v>
      </c>
      <c r="E38" s="321"/>
      <c r="F38" s="321"/>
      <c r="G38" s="321"/>
      <c r="H38" s="321"/>
      <c r="I38" s="321"/>
      <c r="J38" s="321"/>
      <c r="K38" s="321"/>
      <c r="L38" s="321"/>
    </row>
    <row r="39" spans="1:12" s="263" customFormat="1" x14ac:dyDescent="0.2">
      <c r="A39" s="329" t="s">
        <v>13</v>
      </c>
      <c r="B39" s="329">
        <v>49</v>
      </c>
      <c r="C39" s="328">
        <f t="shared" si="0"/>
        <v>0.23333333333333334</v>
      </c>
      <c r="D39" s="329">
        <f t="shared" si="1"/>
        <v>2</v>
      </c>
      <c r="E39" s="321"/>
      <c r="F39" s="321"/>
      <c r="G39" s="321"/>
      <c r="H39" s="321"/>
      <c r="I39" s="321"/>
      <c r="J39" s="321"/>
      <c r="K39" s="321"/>
      <c r="L39" s="321"/>
    </row>
    <row r="40" spans="1:12" s="263" customFormat="1" x14ac:dyDescent="0.2">
      <c r="A40" s="326" t="s">
        <v>3</v>
      </c>
      <c r="B40" s="326">
        <v>58</v>
      </c>
      <c r="C40" s="328">
        <f t="shared" si="0"/>
        <v>0.27619047619047621</v>
      </c>
      <c r="D40" s="329">
        <f t="shared" si="1"/>
        <v>1</v>
      </c>
      <c r="E40" s="321"/>
      <c r="F40" s="321"/>
      <c r="G40" s="321"/>
      <c r="H40" s="321"/>
      <c r="I40" s="321"/>
      <c r="J40" s="321"/>
      <c r="K40" s="321"/>
      <c r="L40" s="321"/>
    </row>
    <row r="41" spans="1:12" s="263" customFormat="1" x14ac:dyDescent="0.2">
      <c r="A41" s="335" t="s">
        <v>523</v>
      </c>
      <c r="B41" s="336">
        <f>SUM(B10:B40)</f>
        <v>210</v>
      </c>
      <c r="C41" s="337">
        <f>SUM(C10:C40)</f>
        <v>1</v>
      </c>
      <c r="D41" s="335"/>
      <c r="E41" s="321"/>
      <c r="F41" s="321"/>
      <c r="G41" s="321"/>
      <c r="H41" s="321"/>
      <c r="I41" s="321"/>
      <c r="J41" s="321"/>
      <c r="K41" s="321"/>
      <c r="L41" s="321"/>
    </row>
    <row r="43" spans="1:12" s="263" customFormat="1" x14ac:dyDescent="0.2">
      <c r="A43" s="321" t="s">
        <v>514</v>
      </c>
      <c r="B43" s="321"/>
      <c r="C43" s="321"/>
      <c r="D43" s="321"/>
      <c r="E43" s="321"/>
      <c r="F43" s="321"/>
      <c r="G43" s="321"/>
      <c r="H43" s="321"/>
      <c r="I43" s="321"/>
      <c r="J43" s="321"/>
      <c r="K43" s="321"/>
      <c r="L43" s="321"/>
    </row>
    <row r="44" spans="1:12" s="263" customFormat="1" x14ac:dyDescent="0.2">
      <c r="A44" s="338" t="s">
        <v>524</v>
      </c>
      <c r="B44" s="338"/>
      <c r="C44" s="338"/>
      <c r="D44" s="338"/>
      <c r="E44" s="338"/>
      <c r="F44" s="338"/>
      <c r="G44" s="338"/>
      <c r="H44" s="338"/>
      <c r="I44" s="321"/>
      <c r="J44" s="321"/>
      <c r="K44" s="321"/>
      <c r="L44" s="321"/>
    </row>
    <row r="45" spans="1:12" s="263" customFormat="1" x14ac:dyDescent="0.2">
      <c r="A45" s="339" t="s">
        <v>1371</v>
      </c>
      <c r="E45" s="321"/>
      <c r="F45" s="321"/>
      <c r="G45" s="321"/>
      <c r="H45" s="321"/>
      <c r="I45" s="321"/>
      <c r="J45" s="321"/>
      <c r="K45" s="321"/>
      <c r="L45" s="321"/>
    </row>
    <row r="46" spans="1:12" s="263" customFormat="1" x14ac:dyDescent="0.2">
      <c r="E46" s="321"/>
      <c r="F46" s="321"/>
      <c r="G46" s="321"/>
      <c r="H46" s="321"/>
      <c r="I46" s="321"/>
      <c r="J46" s="321"/>
      <c r="K46" s="321"/>
      <c r="L46" s="321"/>
    </row>
    <row r="47" spans="1:12" s="263" customFormat="1" x14ac:dyDescent="0.2">
      <c r="E47" s="321"/>
      <c r="F47" s="321"/>
      <c r="G47" s="321"/>
      <c r="H47" s="321"/>
      <c r="I47" s="321"/>
      <c r="J47" s="321"/>
      <c r="K47" s="321"/>
      <c r="L47" s="321"/>
    </row>
    <row r="48" spans="1:12" s="263" customFormat="1" x14ac:dyDescent="0.2">
      <c r="E48" s="321"/>
      <c r="F48" s="321"/>
      <c r="G48" s="321"/>
      <c r="H48" s="321"/>
      <c r="I48" s="321"/>
      <c r="J48" s="321"/>
      <c r="K48" s="321"/>
      <c r="L48" s="321"/>
    </row>
    <row r="49" spans="1:4" x14ac:dyDescent="0.2">
      <c r="A49" s="263"/>
      <c r="B49" s="263"/>
      <c r="C49" s="263"/>
      <c r="D49" s="263"/>
    </row>
    <row r="50" spans="1:4" x14ac:dyDescent="0.2">
      <c r="A50" s="263"/>
      <c r="B50" s="263"/>
      <c r="C50" s="263"/>
      <c r="D50" s="263"/>
    </row>
    <row r="51" spans="1:4" x14ac:dyDescent="0.2">
      <c r="A51" s="263"/>
      <c r="B51" s="263"/>
      <c r="C51" s="263"/>
      <c r="D51" s="263"/>
    </row>
    <row r="52" spans="1:4" x14ac:dyDescent="0.2">
      <c r="A52" s="263"/>
      <c r="B52" s="263"/>
      <c r="C52" s="263"/>
      <c r="D52" s="263"/>
    </row>
    <row r="53" spans="1:4" x14ac:dyDescent="0.2">
      <c r="A53" s="263"/>
      <c r="B53" s="263"/>
      <c r="C53" s="263"/>
      <c r="D53" s="263"/>
    </row>
    <row r="54" spans="1:4" x14ac:dyDescent="0.2">
      <c r="A54" s="263"/>
      <c r="B54" s="263"/>
      <c r="C54" s="263"/>
      <c r="D54" s="263"/>
    </row>
    <row r="55" spans="1:4" x14ac:dyDescent="0.2">
      <c r="A55" s="263"/>
      <c r="B55" s="263"/>
      <c r="C55" s="263"/>
      <c r="D55" s="263"/>
    </row>
    <row r="56" spans="1:4" x14ac:dyDescent="0.2">
      <c r="A56" s="263"/>
      <c r="B56" s="263"/>
      <c r="C56" s="263"/>
      <c r="D56" s="263"/>
    </row>
    <row r="57" spans="1:4" x14ac:dyDescent="0.2">
      <c r="A57" s="263"/>
      <c r="B57" s="263"/>
      <c r="C57" s="263"/>
      <c r="D57" s="263"/>
    </row>
    <row r="58" spans="1:4" x14ac:dyDescent="0.2">
      <c r="A58" s="263"/>
      <c r="B58" s="263"/>
      <c r="C58" s="263"/>
      <c r="D58" s="263"/>
    </row>
  </sheetData>
  <mergeCells count="2">
    <mergeCell ref="A44:H44"/>
    <mergeCell ref="H1:I1"/>
  </mergeCells>
  <hyperlinks>
    <hyperlink ref="H1:I1" location="Index!A1" display="Regresar al Índice" xr:uid="{632D6907-AB40-48D8-A090-E58ED8977DE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0"/>
  <dimension ref="A1:L12"/>
  <sheetViews>
    <sheetView workbookViewId="0">
      <selection activeCell="I7" sqref="I7"/>
    </sheetView>
  </sheetViews>
  <sheetFormatPr baseColWidth="10" defaultRowHeight="12.75" x14ac:dyDescent="0.2"/>
  <cols>
    <col min="1" max="1" width="34.42578125" style="13" customWidth="1"/>
    <col min="2" max="6" width="11.42578125" style="13"/>
    <col min="7" max="7" width="12.5703125" style="13" customWidth="1"/>
    <col min="8" max="8" width="13.85546875" style="13" customWidth="1"/>
    <col min="9" max="9" width="14.28515625" style="13" customWidth="1"/>
    <col min="10" max="16384" width="11.42578125" style="13"/>
  </cols>
  <sheetData>
    <row r="1" spans="1:12" ht="15" x14ac:dyDescent="0.25">
      <c r="A1" s="179" t="s">
        <v>1523</v>
      </c>
      <c r="H1" s="402" t="s">
        <v>39</v>
      </c>
      <c r="I1" s="402"/>
    </row>
    <row r="2" spans="1:12" x14ac:dyDescent="0.2">
      <c r="A2" s="11" t="s">
        <v>697</v>
      </c>
    </row>
    <row r="4" spans="1:12" ht="32.25" customHeight="1" x14ac:dyDescent="0.2">
      <c r="A4" s="131" t="s">
        <v>36</v>
      </c>
      <c r="B4" s="130" t="s">
        <v>41</v>
      </c>
      <c r="C4" s="130" t="s">
        <v>44</v>
      </c>
      <c r="D4" s="130" t="s">
        <v>45</v>
      </c>
      <c r="E4" s="130" t="s">
        <v>46</v>
      </c>
      <c r="F4" s="130" t="s">
        <v>47</v>
      </c>
      <c r="G4" s="130" t="s">
        <v>48</v>
      </c>
      <c r="H4" s="130" t="s">
        <v>49</v>
      </c>
      <c r="I4" s="130" t="s">
        <v>841</v>
      </c>
      <c r="J4" s="130"/>
      <c r="K4" s="130" t="s">
        <v>842</v>
      </c>
      <c r="L4" s="130"/>
    </row>
    <row r="5" spans="1:12" ht="24" customHeight="1" x14ac:dyDescent="0.2">
      <c r="A5" s="131"/>
      <c r="B5" s="130"/>
      <c r="C5" s="130"/>
      <c r="D5" s="130"/>
      <c r="E5" s="130"/>
      <c r="F5" s="130"/>
      <c r="G5" s="130"/>
      <c r="H5" s="130"/>
      <c r="I5" s="123" t="s">
        <v>366</v>
      </c>
      <c r="J5" s="123" t="s">
        <v>696</v>
      </c>
      <c r="K5" s="123" t="s">
        <v>366</v>
      </c>
      <c r="L5" s="123" t="s">
        <v>696</v>
      </c>
    </row>
    <row r="6" spans="1:12" ht="30" x14ac:dyDescent="0.2">
      <c r="A6" s="111" t="s">
        <v>37</v>
      </c>
      <c r="B6" s="112">
        <v>41.838602329450907</v>
      </c>
      <c r="C6" s="112">
        <v>31.339434276206322</v>
      </c>
      <c r="D6" s="112">
        <v>35.235715067593461</v>
      </c>
      <c r="E6" s="112">
        <v>32.712146422628948</v>
      </c>
      <c r="F6" s="112">
        <v>33.68552412645591</v>
      </c>
      <c r="G6" s="112">
        <v>33.815609090054785</v>
      </c>
      <c r="H6" s="112">
        <v>32.251655629139073</v>
      </c>
      <c r="I6" s="113">
        <f>H6/G6-1</f>
        <v>-4.6249454113061472E-2</v>
      </c>
      <c r="J6" s="112">
        <f t="shared" ref="J6:J11" si="0">H6-G6</f>
        <v>-1.5639534609157124</v>
      </c>
      <c r="K6" s="113">
        <f>H6/B6-1</f>
        <v>-0.22914117983246818</v>
      </c>
      <c r="L6" s="112">
        <f>H6-B6</f>
        <v>-9.5869467003118345</v>
      </c>
    </row>
    <row r="7" spans="1:12" ht="57" x14ac:dyDescent="0.2">
      <c r="A7" s="114" t="s">
        <v>843</v>
      </c>
      <c r="B7" s="115">
        <v>40.557404326123127</v>
      </c>
      <c r="C7" s="115">
        <v>27.662229617304494</v>
      </c>
      <c r="D7" s="115">
        <v>30.504966887417218</v>
      </c>
      <c r="E7" s="115">
        <v>28.868552412645592</v>
      </c>
      <c r="F7" s="115">
        <v>29.118136439267886</v>
      </c>
      <c r="G7" s="115">
        <v>30.897009966777407</v>
      </c>
      <c r="H7" s="115">
        <v>31.125827814569536</v>
      </c>
      <c r="I7" s="116">
        <f t="shared" ref="I7:I11" si="1">H7/G7-1</f>
        <v>7.4058249661752562E-3</v>
      </c>
      <c r="J7" s="115">
        <f t="shared" si="0"/>
        <v>0.22881784779212921</v>
      </c>
      <c r="K7" s="116">
        <f t="shared" ref="K7:K11" si="2">H7/B7-1</f>
        <v>-0.23254881983358799</v>
      </c>
      <c r="L7" s="115">
        <f t="shared" ref="L7:L11" si="3">H7-B7</f>
        <v>-9.4315765115535903</v>
      </c>
    </row>
    <row r="8" spans="1:12" ht="42.75" x14ac:dyDescent="0.2">
      <c r="A8" s="114" t="s">
        <v>844</v>
      </c>
      <c r="B8" s="117">
        <v>48.211314475873543</v>
      </c>
      <c r="C8" s="117">
        <v>46.880199667221298</v>
      </c>
      <c r="D8" s="117">
        <v>50.703642384105962</v>
      </c>
      <c r="E8" s="117">
        <v>49.667221297836939</v>
      </c>
      <c r="F8" s="117">
        <v>53.078202995008319</v>
      </c>
      <c r="G8" s="117">
        <v>50.166112956810629</v>
      </c>
      <c r="H8" s="117">
        <v>47.226821192052981</v>
      </c>
      <c r="I8" s="118">
        <f t="shared" si="1"/>
        <v>-5.85911802113942E-2</v>
      </c>
      <c r="J8" s="117">
        <f t="shared" si="0"/>
        <v>-2.9392917647576482</v>
      </c>
      <c r="K8" s="118">
        <f t="shared" si="2"/>
        <v>-2.0420378380540449E-2</v>
      </c>
      <c r="L8" s="117">
        <f t="shared" si="3"/>
        <v>-0.98449328382056223</v>
      </c>
    </row>
    <row r="9" spans="1:12" ht="42.75" x14ac:dyDescent="0.2">
      <c r="A9" s="114" t="s">
        <v>845</v>
      </c>
      <c r="B9" s="115">
        <v>40.806988352745421</v>
      </c>
      <c r="C9" s="115">
        <v>25.74875207986689</v>
      </c>
      <c r="D9" s="115">
        <v>28.766556291390728</v>
      </c>
      <c r="E9" s="115">
        <v>24.292845257903494</v>
      </c>
      <c r="F9" s="115">
        <v>22.795341098169718</v>
      </c>
      <c r="G9" s="115">
        <v>25.498338870431894</v>
      </c>
      <c r="H9" s="115">
        <v>25.082781456953644</v>
      </c>
      <c r="I9" s="116">
        <f t="shared" si="1"/>
        <v>-1.629743080872359E-2</v>
      </c>
      <c r="J9" s="115">
        <f t="shared" si="0"/>
        <v>-0.41555741347825048</v>
      </c>
      <c r="K9" s="116">
        <f t="shared" si="2"/>
        <v>-0.38533122708953549</v>
      </c>
      <c r="L9" s="115">
        <f t="shared" si="3"/>
        <v>-15.724206895791777</v>
      </c>
    </row>
    <row r="10" spans="1:12" ht="42.75" x14ac:dyDescent="0.2">
      <c r="A10" s="114" t="s">
        <v>846</v>
      </c>
      <c r="B10" s="117">
        <v>52.163061564059902</v>
      </c>
      <c r="C10" s="117">
        <v>47.004991680532449</v>
      </c>
      <c r="D10" s="117">
        <v>53.062913907284766</v>
      </c>
      <c r="E10" s="117">
        <v>49.500831946755405</v>
      </c>
      <c r="F10" s="117">
        <v>53.785357737104825</v>
      </c>
      <c r="G10" s="117">
        <v>52.533222591362126</v>
      </c>
      <c r="H10" s="117">
        <v>47.309602649006621</v>
      </c>
      <c r="I10" s="118">
        <f t="shared" si="1"/>
        <v>-9.9434599377012267E-2</v>
      </c>
      <c r="J10" s="117">
        <f t="shared" si="0"/>
        <v>-5.223619942355505</v>
      </c>
      <c r="K10" s="118">
        <f t="shared" si="2"/>
        <v>-9.3043981114737551E-2</v>
      </c>
      <c r="L10" s="117">
        <f t="shared" si="3"/>
        <v>-4.853458915053281</v>
      </c>
    </row>
    <row r="11" spans="1:12" ht="85.5" x14ac:dyDescent="0.2">
      <c r="A11" s="114" t="s">
        <v>38</v>
      </c>
      <c r="B11" s="115">
        <v>27.45424292845258</v>
      </c>
      <c r="C11" s="115">
        <v>9.4009983361064897</v>
      </c>
      <c r="D11" s="115">
        <v>13.16225165562914</v>
      </c>
      <c r="E11" s="115">
        <v>11.231281198003328</v>
      </c>
      <c r="F11" s="115">
        <v>9.6505823627287857</v>
      </c>
      <c r="G11" s="115">
        <v>9.9833610648918469</v>
      </c>
      <c r="H11" s="115">
        <v>10.513245033112582</v>
      </c>
      <c r="I11" s="116">
        <f t="shared" si="1"/>
        <v>5.3076710816776895E-2</v>
      </c>
      <c r="J11" s="115">
        <f t="shared" si="0"/>
        <v>0.52988396822073547</v>
      </c>
      <c r="K11" s="116">
        <f t="shared" si="2"/>
        <v>-0.61706301424844479</v>
      </c>
      <c r="L11" s="115">
        <f t="shared" si="3"/>
        <v>-16.940997895339997</v>
      </c>
    </row>
    <row r="12" spans="1:12" ht="76.5" x14ac:dyDescent="0.2">
      <c r="A12" s="1" t="s">
        <v>38</v>
      </c>
      <c r="B12" s="2">
        <v>27.5</v>
      </c>
      <c r="C12" s="2">
        <v>9.6999999999999993</v>
      </c>
      <c r="D12" s="2">
        <v>10</v>
      </c>
      <c r="E12" s="93">
        <v>3.4000000000000002E-2</v>
      </c>
      <c r="F12" s="2">
        <v>0.3</v>
      </c>
      <c r="G12" s="93">
        <v>-0.63600000000000001</v>
      </c>
      <c r="H12" s="2">
        <v>-17.5</v>
      </c>
    </row>
  </sheetData>
  <mergeCells count="11">
    <mergeCell ref="K4:L4"/>
    <mergeCell ref="A4:A5"/>
    <mergeCell ref="B4:B5"/>
    <mergeCell ref="C4:C5"/>
    <mergeCell ref="D4:D5"/>
    <mergeCell ref="H1:I1"/>
    <mergeCell ref="E4:E5"/>
    <mergeCell ref="F4:F5"/>
    <mergeCell ref="G4:G5"/>
    <mergeCell ref="H4:H5"/>
    <mergeCell ref="I4:J4"/>
  </mergeCells>
  <hyperlinks>
    <hyperlink ref="H1:I1" location="Index!A1" display="Regresar al Índice" xr:uid="{00000000-0004-0000-0300-00000000000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5B62-7DF9-4C14-8D50-8E6539BE8415}">
  <sheetPr codeName="Hoja156"/>
  <dimension ref="A1:O58"/>
  <sheetViews>
    <sheetView workbookViewId="0">
      <selection activeCell="I7" sqref="I7"/>
    </sheetView>
  </sheetViews>
  <sheetFormatPr baseColWidth="10" defaultColWidth="11.42578125" defaultRowHeight="14.25" x14ac:dyDescent="0.2"/>
  <cols>
    <col min="1" max="1" width="25" style="321" customWidth="1"/>
    <col min="2" max="12" width="11.42578125" style="321"/>
    <col min="13" max="15" width="11.42578125" style="263"/>
    <col min="16" max="16384" width="11.42578125" style="321"/>
  </cols>
  <sheetData>
    <row r="1" spans="1:9" ht="15" x14ac:dyDescent="0.25">
      <c r="A1" s="179" t="s">
        <v>1508</v>
      </c>
      <c r="H1" s="400" t="s">
        <v>39</v>
      </c>
      <c r="I1" s="400"/>
    </row>
    <row r="2" spans="1:9" x14ac:dyDescent="0.2">
      <c r="A2" s="94" t="s">
        <v>514</v>
      </c>
    </row>
    <row r="5" spans="1:9" ht="15.75" x14ac:dyDescent="0.2">
      <c r="A5" s="322" t="s">
        <v>527</v>
      </c>
      <c r="E5" s="315" t="s">
        <v>1374</v>
      </c>
    </row>
    <row r="6" spans="1:9" x14ac:dyDescent="0.2">
      <c r="A6" s="322" t="s">
        <v>519</v>
      </c>
    </row>
    <row r="7" spans="1:9" x14ac:dyDescent="0.2">
      <c r="A7" s="323" t="s">
        <v>1369</v>
      </c>
    </row>
    <row r="9" spans="1:9" ht="36" x14ac:dyDescent="0.2">
      <c r="A9" s="324" t="s">
        <v>520</v>
      </c>
      <c r="B9" s="325" t="s">
        <v>521</v>
      </c>
      <c r="C9" s="325" t="s">
        <v>522</v>
      </c>
      <c r="D9" s="325" t="s">
        <v>1370</v>
      </c>
    </row>
    <row r="10" spans="1:9" ht="15" customHeight="1" x14ac:dyDescent="0.2">
      <c r="A10" s="329" t="s">
        <v>5</v>
      </c>
      <c r="B10" s="329">
        <v>0</v>
      </c>
      <c r="C10" s="328">
        <f t="shared" ref="C10:C40" si="0">B10/B$41</f>
        <v>0</v>
      </c>
      <c r="D10" s="329">
        <f t="shared" ref="D10:D40" si="1">RANK(B10,B$10:B$40)</f>
        <v>13</v>
      </c>
    </row>
    <row r="11" spans="1:9" ht="15" customHeight="1" x14ac:dyDescent="0.2">
      <c r="A11" s="329" t="s">
        <v>6</v>
      </c>
      <c r="B11" s="329">
        <v>0</v>
      </c>
      <c r="C11" s="328">
        <f t="shared" si="0"/>
        <v>0</v>
      </c>
      <c r="D11" s="329">
        <f t="shared" si="1"/>
        <v>13</v>
      </c>
    </row>
    <row r="12" spans="1:9" ht="15" customHeight="1" x14ac:dyDescent="0.2">
      <c r="A12" s="329" t="s">
        <v>10</v>
      </c>
      <c r="B12" s="329">
        <v>0</v>
      </c>
      <c r="C12" s="328">
        <f t="shared" si="0"/>
        <v>0</v>
      </c>
      <c r="D12" s="329">
        <f t="shared" si="1"/>
        <v>13</v>
      </c>
    </row>
    <row r="13" spans="1:9" ht="15" customHeight="1" x14ac:dyDescent="0.2">
      <c r="A13" s="329" t="s">
        <v>7</v>
      </c>
      <c r="B13" s="329">
        <v>0</v>
      </c>
      <c r="C13" s="328">
        <f t="shared" si="0"/>
        <v>0</v>
      </c>
      <c r="D13" s="329">
        <f t="shared" si="1"/>
        <v>13</v>
      </c>
    </row>
    <row r="14" spans="1:9" ht="15" customHeight="1" x14ac:dyDescent="0.2">
      <c r="A14" s="326" t="s">
        <v>8</v>
      </c>
      <c r="B14" s="326">
        <v>0</v>
      </c>
      <c r="C14" s="328">
        <f t="shared" si="0"/>
        <v>0</v>
      </c>
      <c r="D14" s="329">
        <f t="shared" si="1"/>
        <v>13</v>
      </c>
    </row>
    <row r="15" spans="1:9" ht="15" customHeight="1" x14ac:dyDescent="0.2">
      <c r="A15" s="329" t="s">
        <v>12</v>
      </c>
      <c r="B15" s="329">
        <v>0</v>
      </c>
      <c r="C15" s="328">
        <f t="shared" si="0"/>
        <v>0</v>
      </c>
      <c r="D15" s="329">
        <f t="shared" si="1"/>
        <v>13</v>
      </c>
    </row>
    <row r="16" spans="1:9" ht="15" customHeight="1" x14ac:dyDescent="0.2">
      <c r="A16" s="329" t="s">
        <v>15</v>
      </c>
      <c r="B16" s="329">
        <v>0</v>
      </c>
      <c r="C16" s="328">
        <f t="shared" si="0"/>
        <v>0</v>
      </c>
      <c r="D16" s="329">
        <f t="shared" si="1"/>
        <v>13</v>
      </c>
    </row>
    <row r="17" spans="1:4" ht="15" customHeight="1" x14ac:dyDescent="0.2">
      <c r="A17" s="329" t="s">
        <v>16</v>
      </c>
      <c r="B17" s="329">
        <v>0</v>
      </c>
      <c r="C17" s="328">
        <f t="shared" si="0"/>
        <v>0</v>
      </c>
      <c r="D17" s="329">
        <f t="shared" si="1"/>
        <v>13</v>
      </c>
    </row>
    <row r="18" spans="1:4" ht="15" customHeight="1" x14ac:dyDescent="0.2">
      <c r="A18" s="329" t="s">
        <v>13</v>
      </c>
      <c r="B18" s="329">
        <v>0</v>
      </c>
      <c r="C18" s="328">
        <f t="shared" si="0"/>
        <v>0</v>
      </c>
      <c r="D18" s="329">
        <f t="shared" si="1"/>
        <v>13</v>
      </c>
    </row>
    <row r="19" spans="1:4" ht="15" customHeight="1" x14ac:dyDescent="0.2">
      <c r="A19" s="329" t="s">
        <v>19</v>
      </c>
      <c r="B19" s="329">
        <v>0</v>
      </c>
      <c r="C19" s="328">
        <f t="shared" si="0"/>
        <v>0</v>
      </c>
      <c r="D19" s="329">
        <f t="shared" si="1"/>
        <v>13</v>
      </c>
    </row>
    <row r="20" spans="1:4" ht="15" customHeight="1" x14ac:dyDescent="0.2">
      <c r="A20" s="329" t="s">
        <v>20</v>
      </c>
      <c r="B20" s="329">
        <v>0</v>
      </c>
      <c r="C20" s="328">
        <f t="shared" si="0"/>
        <v>0</v>
      </c>
      <c r="D20" s="329">
        <f t="shared" si="1"/>
        <v>13</v>
      </c>
    </row>
    <row r="21" spans="1:4" ht="15" customHeight="1" x14ac:dyDescent="0.2">
      <c r="A21" s="329" t="s">
        <v>22</v>
      </c>
      <c r="B21" s="329">
        <v>0</v>
      </c>
      <c r="C21" s="328">
        <f t="shared" si="0"/>
        <v>0</v>
      </c>
      <c r="D21" s="329">
        <f t="shared" si="1"/>
        <v>13</v>
      </c>
    </row>
    <row r="22" spans="1:4" ht="15" customHeight="1" x14ac:dyDescent="0.2">
      <c r="A22" s="329" t="s">
        <v>23</v>
      </c>
      <c r="B22" s="329">
        <v>0</v>
      </c>
      <c r="C22" s="328">
        <f t="shared" si="0"/>
        <v>0</v>
      </c>
      <c r="D22" s="329">
        <f t="shared" si="1"/>
        <v>13</v>
      </c>
    </row>
    <row r="23" spans="1:4" ht="15" customHeight="1" x14ac:dyDescent="0.2">
      <c r="A23" s="326" t="s">
        <v>24</v>
      </c>
      <c r="B23" s="326">
        <v>0</v>
      </c>
      <c r="C23" s="328">
        <f t="shared" si="0"/>
        <v>0</v>
      </c>
      <c r="D23" s="329">
        <f t="shared" si="1"/>
        <v>13</v>
      </c>
    </row>
    <row r="24" spans="1:4" ht="15" customHeight="1" x14ac:dyDescent="0.2">
      <c r="A24" s="329" t="s">
        <v>25</v>
      </c>
      <c r="B24" s="329">
        <v>0</v>
      </c>
      <c r="C24" s="328">
        <f t="shared" si="0"/>
        <v>0</v>
      </c>
      <c r="D24" s="329">
        <f t="shared" si="1"/>
        <v>13</v>
      </c>
    </row>
    <row r="25" spans="1:4" ht="15" customHeight="1" x14ac:dyDescent="0.2">
      <c r="A25" s="329" t="s">
        <v>28</v>
      </c>
      <c r="B25" s="329">
        <v>0</v>
      </c>
      <c r="C25" s="328">
        <f t="shared" si="0"/>
        <v>0</v>
      </c>
      <c r="D25" s="329">
        <f t="shared" si="1"/>
        <v>13</v>
      </c>
    </row>
    <row r="26" spans="1:4" ht="15" customHeight="1" x14ac:dyDescent="0.2">
      <c r="A26" s="329" t="s">
        <v>30</v>
      </c>
      <c r="B26" s="329">
        <v>0</v>
      </c>
      <c r="C26" s="328">
        <f t="shared" si="0"/>
        <v>0</v>
      </c>
      <c r="D26" s="329">
        <f t="shared" si="1"/>
        <v>13</v>
      </c>
    </row>
    <row r="27" spans="1:4" ht="15" customHeight="1" x14ac:dyDescent="0.2">
      <c r="A27" s="326" t="s">
        <v>31</v>
      </c>
      <c r="B27" s="326">
        <v>0</v>
      </c>
      <c r="C27" s="328">
        <f t="shared" si="0"/>
        <v>0</v>
      </c>
      <c r="D27" s="329">
        <f t="shared" si="1"/>
        <v>13</v>
      </c>
    </row>
    <row r="28" spans="1:4" ht="15" customHeight="1" x14ac:dyDescent="0.2">
      <c r="A28" s="329" t="s">
        <v>32</v>
      </c>
      <c r="B28" s="329">
        <v>0</v>
      </c>
      <c r="C28" s="328">
        <f t="shared" si="0"/>
        <v>0</v>
      </c>
      <c r="D28" s="329">
        <f t="shared" si="1"/>
        <v>13</v>
      </c>
    </row>
    <row r="29" spans="1:4" ht="15" customHeight="1" x14ac:dyDescent="0.2">
      <c r="A29" s="329" t="s">
        <v>18</v>
      </c>
      <c r="B29" s="329">
        <v>1</v>
      </c>
      <c r="C29" s="328">
        <f t="shared" si="0"/>
        <v>2.3255813953488372E-2</v>
      </c>
      <c r="D29" s="329">
        <f t="shared" si="1"/>
        <v>8</v>
      </c>
    </row>
    <row r="30" spans="1:4" ht="15" customHeight="1" x14ac:dyDescent="0.2">
      <c r="A30" s="326" t="s">
        <v>21</v>
      </c>
      <c r="B30" s="326">
        <v>1</v>
      </c>
      <c r="C30" s="328">
        <f t="shared" si="0"/>
        <v>2.3255813953488372E-2</v>
      </c>
      <c r="D30" s="329">
        <f t="shared" si="1"/>
        <v>8</v>
      </c>
    </row>
    <row r="31" spans="1:4" ht="15" customHeight="1" x14ac:dyDescent="0.2">
      <c r="A31" s="329" t="s">
        <v>27</v>
      </c>
      <c r="B31" s="329">
        <v>1</v>
      </c>
      <c r="C31" s="328">
        <f t="shared" si="0"/>
        <v>2.3255813953488372E-2</v>
      </c>
      <c r="D31" s="329">
        <f t="shared" si="1"/>
        <v>8</v>
      </c>
    </row>
    <row r="32" spans="1:4" ht="15" customHeight="1" x14ac:dyDescent="0.2">
      <c r="A32" s="329" t="s">
        <v>29</v>
      </c>
      <c r="B32" s="329">
        <v>1</v>
      </c>
      <c r="C32" s="328">
        <f t="shared" si="0"/>
        <v>2.3255813953488372E-2</v>
      </c>
      <c r="D32" s="329">
        <f t="shared" si="1"/>
        <v>8</v>
      </c>
    </row>
    <row r="33" spans="1:11" ht="15" customHeight="1" x14ac:dyDescent="0.2">
      <c r="A33" s="326" t="s">
        <v>33</v>
      </c>
      <c r="B33" s="326">
        <v>1</v>
      </c>
      <c r="C33" s="328">
        <f t="shared" si="0"/>
        <v>2.3255813953488372E-2</v>
      </c>
      <c r="D33" s="329">
        <f t="shared" si="1"/>
        <v>8</v>
      </c>
    </row>
    <row r="34" spans="1:11" ht="15" customHeight="1" x14ac:dyDescent="0.2">
      <c r="A34" s="329" t="s">
        <v>4</v>
      </c>
      <c r="B34" s="329">
        <v>2</v>
      </c>
      <c r="C34" s="328">
        <f t="shared" si="0"/>
        <v>4.6511627906976744E-2</v>
      </c>
      <c r="D34" s="329">
        <f t="shared" si="1"/>
        <v>6</v>
      </c>
    </row>
    <row r="35" spans="1:11" ht="15" customHeight="1" x14ac:dyDescent="0.2">
      <c r="A35" s="329" t="s">
        <v>11</v>
      </c>
      <c r="B35" s="329">
        <v>2</v>
      </c>
      <c r="C35" s="328">
        <f t="shared" si="0"/>
        <v>4.6511627906976744E-2</v>
      </c>
      <c r="D35" s="329">
        <f t="shared" si="1"/>
        <v>6</v>
      </c>
    </row>
    <row r="36" spans="1:11" ht="15" customHeight="1" x14ac:dyDescent="0.2">
      <c r="A36" s="329" t="s">
        <v>3</v>
      </c>
      <c r="B36" s="329">
        <v>4</v>
      </c>
      <c r="C36" s="328">
        <f t="shared" si="0"/>
        <v>9.3023255813953487E-2</v>
      </c>
      <c r="D36" s="329">
        <f t="shared" si="1"/>
        <v>4</v>
      </c>
    </row>
    <row r="37" spans="1:11" ht="15" customHeight="1" x14ac:dyDescent="0.2">
      <c r="A37" s="329" t="s">
        <v>26</v>
      </c>
      <c r="B37" s="329">
        <v>4</v>
      </c>
      <c r="C37" s="331">
        <f t="shared" si="0"/>
        <v>9.3023255813953487E-2</v>
      </c>
      <c r="D37" s="326">
        <f t="shared" si="1"/>
        <v>4</v>
      </c>
    </row>
    <row r="38" spans="1:11" x14ac:dyDescent="0.2">
      <c r="A38" s="332" t="s">
        <v>0</v>
      </c>
      <c r="B38" s="332">
        <v>8</v>
      </c>
      <c r="C38" s="334">
        <f t="shared" si="0"/>
        <v>0.18604651162790697</v>
      </c>
      <c r="D38" s="332">
        <f t="shared" si="1"/>
        <v>3</v>
      </c>
    </row>
    <row r="39" spans="1:11" x14ac:dyDescent="0.2">
      <c r="A39" s="326" t="s">
        <v>14</v>
      </c>
      <c r="B39" s="326">
        <v>9</v>
      </c>
      <c r="C39" s="331">
        <f t="shared" si="0"/>
        <v>0.20930232558139536</v>
      </c>
      <c r="D39" s="326">
        <f t="shared" si="1"/>
        <v>1</v>
      </c>
    </row>
    <row r="40" spans="1:11" x14ac:dyDescent="0.2">
      <c r="A40" s="329" t="s">
        <v>17</v>
      </c>
      <c r="B40" s="329">
        <v>9</v>
      </c>
      <c r="C40" s="328">
        <f t="shared" si="0"/>
        <v>0.20930232558139536</v>
      </c>
      <c r="D40" s="329">
        <f t="shared" si="1"/>
        <v>1</v>
      </c>
    </row>
    <row r="41" spans="1:11" x14ac:dyDescent="0.2">
      <c r="A41" s="335" t="s">
        <v>523</v>
      </c>
      <c r="B41" s="336">
        <f>SUM(B10:B40)</f>
        <v>43</v>
      </c>
      <c r="C41" s="337">
        <f>SUM(C10:C40)</f>
        <v>1</v>
      </c>
      <c r="D41" s="335"/>
    </row>
    <row r="42" spans="1:11" x14ac:dyDescent="0.2">
      <c r="K42" s="340"/>
    </row>
    <row r="43" spans="1:11" x14ac:dyDescent="0.2">
      <c r="A43" s="321" t="s">
        <v>514</v>
      </c>
      <c r="K43" s="340"/>
    </row>
    <row r="44" spans="1:11" x14ac:dyDescent="0.2">
      <c r="A44" s="338" t="s">
        <v>524</v>
      </c>
      <c r="B44" s="338"/>
      <c r="C44" s="338"/>
      <c r="D44" s="338"/>
      <c r="E44" s="338"/>
      <c r="F44" s="338"/>
      <c r="G44" s="338"/>
      <c r="H44" s="338"/>
      <c r="K44" s="340"/>
    </row>
    <row r="45" spans="1:11" x14ac:dyDescent="0.2">
      <c r="A45" s="339" t="s">
        <v>1371</v>
      </c>
      <c r="B45" s="263"/>
      <c r="C45" s="263"/>
      <c r="D45" s="263"/>
    </row>
    <row r="46" spans="1:11" x14ac:dyDescent="0.2">
      <c r="A46" s="263"/>
      <c r="B46" s="263"/>
      <c r="C46" s="263"/>
      <c r="D46" s="263"/>
    </row>
    <row r="47" spans="1:11" x14ac:dyDescent="0.2">
      <c r="A47" s="263"/>
      <c r="B47" s="263"/>
      <c r="C47" s="263"/>
      <c r="D47" s="263"/>
    </row>
    <row r="48" spans="1:11" x14ac:dyDescent="0.2">
      <c r="A48" s="263"/>
      <c r="B48" s="263"/>
      <c r="C48" s="263"/>
      <c r="D48" s="263"/>
    </row>
    <row r="49" spans="1:4" x14ac:dyDescent="0.2">
      <c r="A49" s="263"/>
      <c r="B49" s="263"/>
      <c r="C49" s="263"/>
      <c r="D49" s="263"/>
    </row>
    <row r="50" spans="1:4" x14ac:dyDescent="0.2">
      <c r="A50" s="263"/>
      <c r="B50" s="263"/>
      <c r="C50" s="263"/>
      <c r="D50" s="263"/>
    </row>
    <row r="51" spans="1:4" x14ac:dyDescent="0.2">
      <c r="A51" s="263"/>
      <c r="B51" s="263"/>
      <c r="C51" s="263"/>
      <c r="D51" s="263"/>
    </row>
    <row r="52" spans="1:4" x14ac:dyDescent="0.2">
      <c r="A52" s="263"/>
      <c r="B52" s="263"/>
      <c r="C52" s="263"/>
      <c r="D52" s="263"/>
    </row>
    <row r="53" spans="1:4" x14ac:dyDescent="0.2">
      <c r="A53" s="263"/>
      <c r="B53" s="263"/>
      <c r="C53" s="263"/>
      <c r="D53" s="263"/>
    </row>
    <row r="54" spans="1:4" x14ac:dyDescent="0.2">
      <c r="A54" s="263"/>
      <c r="B54" s="263"/>
      <c r="C54" s="263"/>
      <c r="D54" s="263"/>
    </row>
    <row r="55" spans="1:4" x14ac:dyDescent="0.2">
      <c r="A55" s="263"/>
      <c r="B55" s="263"/>
      <c r="C55" s="263"/>
      <c r="D55" s="263"/>
    </row>
    <row r="56" spans="1:4" x14ac:dyDescent="0.2">
      <c r="A56" s="263"/>
      <c r="B56" s="263"/>
      <c r="C56" s="263"/>
      <c r="D56" s="263"/>
    </row>
    <row r="57" spans="1:4" x14ac:dyDescent="0.2">
      <c r="A57" s="263"/>
      <c r="B57" s="263"/>
      <c r="C57" s="263"/>
      <c r="D57" s="263"/>
    </row>
    <row r="58" spans="1:4" x14ac:dyDescent="0.2">
      <c r="A58" s="263"/>
      <c r="B58" s="263"/>
      <c r="C58" s="263"/>
      <c r="D58" s="263"/>
    </row>
  </sheetData>
  <mergeCells count="2">
    <mergeCell ref="A44:H44"/>
    <mergeCell ref="H1:I1"/>
  </mergeCells>
  <hyperlinks>
    <hyperlink ref="H1:I1" location="Index!A1" display="Regresar al Índice" xr:uid="{B7683158-D5A8-412E-B7E3-1F29F1B02106}"/>
  </hyperlinks>
  <pageMargins left="0.7" right="0.7" top="0.75" bottom="0.75" header="0.3" footer="0.3"/>
  <pageSetup paperSize="9" orientation="portrait" horizontalDpi="300" verticalDpi="0" copies="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4345-775A-4446-9626-3295C42CF32A}">
  <sheetPr codeName="Hoja157"/>
  <dimension ref="A1:S64"/>
  <sheetViews>
    <sheetView zoomScaleNormal="100" workbookViewId="0">
      <selection activeCell="I7" sqref="I7"/>
    </sheetView>
  </sheetViews>
  <sheetFormatPr baseColWidth="10" defaultColWidth="11.42578125" defaultRowHeight="12" x14ac:dyDescent="0.2"/>
  <cols>
    <col min="1" max="1" width="5.7109375" style="321" customWidth="1"/>
    <col min="2" max="2" width="8.140625" style="321" customWidth="1"/>
    <col min="3" max="16384" width="11.42578125" style="321"/>
  </cols>
  <sheetData>
    <row r="1" spans="1:19" ht="15" x14ac:dyDescent="0.25">
      <c r="A1" s="179" t="s">
        <v>1584</v>
      </c>
      <c r="B1" s="94"/>
      <c r="H1" s="400" t="s">
        <v>39</v>
      </c>
      <c r="I1" s="400"/>
      <c r="S1" s="263"/>
    </row>
    <row r="2" spans="1:19" ht="14.25" x14ac:dyDescent="0.2">
      <c r="A2" s="94" t="s">
        <v>514</v>
      </c>
      <c r="S2" s="263"/>
    </row>
    <row r="3" spans="1:19" ht="14.25" x14ac:dyDescent="0.2">
      <c r="S3" s="263"/>
    </row>
    <row r="4" spans="1:19" ht="15.75" x14ac:dyDescent="0.2">
      <c r="H4" s="315" t="s">
        <v>1375</v>
      </c>
      <c r="S4" s="263"/>
    </row>
    <row r="5" spans="1:19" ht="14.25" x14ac:dyDescent="0.2">
      <c r="A5" s="322" t="s">
        <v>518</v>
      </c>
      <c r="G5" s="264"/>
      <c r="S5" s="263"/>
    </row>
    <row r="6" spans="1:19" ht="14.25" x14ac:dyDescent="0.2">
      <c r="A6" s="322" t="s">
        <v>528</v>
      </c>
      <c r="S6" s="263"/>
    </row>
    <row r="7" spans="1:19" ht="14.25" x14ac:dyDescent="0.2">
      <c r="A7" s="323" t="s">
        <v>529</v>
      </c>
      <c r="S7" s="263"/>
    </row>
    <row r="8" spans="1:19" ht="14.25" x14ac:dyDescent="0.2">
      <c r="S8" s="263"/>
    </row>
    <row r="9" spans="1:19" ht="14.25" x14ac:dyDescent="0.2">
      <c r="A9" s="263"/>
      <c r="B9" s="263"/>
      <c r="C9" s="263"/>
      <c r="D9" s="263"/>
      <c r="S9" s="263"/>
    </row>
    <row r="10" spans="1:19" ht="14.25" x14ac:dyDescent="0.2">
      <c r="A10" s="341" t="s">
        <v>530</v>
      </c>
      <c r="B10" s="341" t="s">
        <v>531</v>
      </c>
      <c r="C10" s="341" t="s">
        <v>1</v>
      </c>
      <c r="D10" s="341" t="s">
        <v>0</v>
      </c>
      <c r="S10" s="263"/>
    </row>
    <row r="11" spans="1:19" ht="15" customHeight="1" x14ac:dyDescent="0.2">
      <c r="A11" s="342">
        <v>2017</v>
      </c>
      <c r="B11" s="343" t="s">
        <v>173</v>
      </c>
      <c r="C11" s="344">
        <v>36928</v>
      </c>
      <c r="D11" s="344">
        <v>7186</v>
      </c>
      <c r="S11" s="263"/>
    </row>
    <row r="12" spans="1:19" ht="15" customHeight="1" x14ac:dyDescent="0.2">
      <c r="A12" s="345"/>
      <c r="B12" s="343" t="s">
        <v>174</v>
      </c>
      <c r="C12" s="344">
        <v>31747</v>
      </c>
      <c r="D12" s="344">
        <v>5512</v>
      </c>
      <c r="S12" s="263"/>
    </row>
    <row r="13" spans="1:19" ht="15" customHeight="1" x14ac:dyDescent="0.2">
      <c r="A13" s="345"/>
      <c r="B13" s="343" t="s">
        <v>175</v>
      </c>
      <c r="C13" s="344">
        <v>34872</v>
      </c>
      <c r="D13" s="344">
        <v>6676</v>
      </c>
      <c r="S13" s="263"/>
    </row>
    <row r="14" spans="1:19" ht="15" customHeight="1" x14ac:dyDescent="0.2">
      <c r="A14" s="345"/>
      <c r="B14" s="343" t="s">
        <v>176</v>
      </c>
      <c r="C14" s="344">
        <v>32605</v>
      </c>
      <c r="D14" s="344">
        <v>6032</v>
      </c>
      <c r="S14" s="263"/>
    </row>
    <row r="15" spans="1:19" ht="15" customHeight="1" x14ac:dyDescent="0.2">
      <c r="A15" s="345"/>
      <c r="B15" s="343" t="s">
        <v>177</v>
      </c>
      <c r="C15" s="344">
        <v>37241</v>
      </c>
      <c r="D15" s="344">
        <v>7201</v>
      </c>
      <c r="S15" s="263"/>
    </row>
    <row r="16" spans="1:19" ht="15" customHeight="1" x14ac:dyDescent="0.2">
      <c r="A16" s="345"/>
      <c r="B16" s="343" t="s">
        <v>178</v>
      </c>
      <c r="C16" s="344">
        <v>36505</v>
      </c>
      <c r="D16" s="344">
        <v>6696</v>
      </c>
      <c r="S16" s="263"/>
    </row>
    <row r="17" spans="1:19" ht="15" customHeight="1" x14ac:dyDescent="0.2">
      <c r="A17" s="345"/>
      <c r="B17" s="343" t="s">
        <v>179</v>
      </c>
      <c r="C17" s="344">
        <v>36531</v>
      </c>
      <c r="D17" s="344">
        <v>6514</v>
      </c>
      <c r="S17" s="263"/>
    </row>
    <row r="18" spans="1:19" ht="15" customHeight="1" x14ac:dyDescent="0.2">
      <c r="A18" s="345"/>
      <c r="B18" s="343" t="s">
        <v>180</v>
      </c>
      <c r="C18" s="344">
        <v>36199</v>
      </c>
      <c r="D18" s="344">
        <v>6514</v>
      </c>
      <c r="S18" s="263"/>
    </row>
    <row r="19" spans="1:19" ht="15" customHeight="1" x14ac:dyDescent="0.2">
      <c r="A19" s="345"/>
      <c r="B19" s="343" t="s">
        <v>181</v>
      </c>
      <c r="C19" s="344">
        <v>35317</v>
      </c>
      <c r="D19" s="344">
        <v>6800</v>
      </c>
      <c r="S19" s="263"/>
    </row>
    <row r="20" spans="1:19" ht="15" customHeight="1" x14ac:dyDescent="0.2">
      <c r="A20" s="345"/>
      <c r="B20" s="343" t="s">
        <v>182</v>
      </c>
      <c r="C20" s="344">
        <v>36488</v>
      </c>
      <c r="D20" s="344">
        <v>7226</v>
      </c>
      <c r="S20" s="263"/>
    </row>
    <row r="21" spans="1:19" ht="15" customHeight="1" x14ac:dyDescent="0.2">
      <c r="A21" s="345"/>
      <c r="B21" s="343" t="s">
        <v>183</v>
      </c>
      <c r="C21" s="344">
        <v>35768</v>
      </c>
      <c r="D21" s="344">
        <v>7297</v>
      </c>
      <c r="S21" s="263"/>
    </row>
    <row r="22" spans="1:19" ht="15" customHeight="1" x14ac:dyDescent="0.2">
      <c r="A22" s="346"/>
      <c r="B22" s="343" t="s">
        <v>184</v>
      </c>
      <c r="C22" s="344">
        <v>41191</v>
      </c>
      <c r="D22" s="344">
        <v>8283</v>
      </c>
      <c r="I22" s="341" t="s">
        <v>1</v>
      </c>
      <c r="J22" s="341" t="s">
        <v>0</v>
      </c>
      <c r="S22" s="263"/>
    </row>
    <row r="23" spans="1:19" ht="14.25" x14ac:dyDescent="0.2">
      <c r="A23" s="347">
        <v>2018</v>
      </c>
      <c r="B23" s="343" t="s">
        <v>173</v>
      </c>
      <c r="C23" s="344">
        <v>38418</v>
      </c>
      <c r="D23" s="344">
        <v>7433</v>
      </c>
      <c r="G23" s="348" t="s">
        <v>532</v>
      </c>
      <c r="H23" s="343" t="s">
        <v>173</v>
      </c>
      <c r="I23" s="328">
        <f t="shared" ref="I23:J38" si="0">C23/C11-1</f>
        <v>4.0348786828422911E-2</v>
      </c>
      <c r="J23" s="328">
        <f t="shared" si="0"/>
        <v>3.43723907598108E-2</v>
      </c>
      <c r="S23" s="263"/>
    </row>
    <row r="24" spans="1:19" ht="15" customHeight="1" x14ac:dyDescent="0.2">
      <c r="A24" s="349"/>
      <c r="B24" s="343" t="s">
        <v>174</v>
      </c>
      <c r="C24" s="344">
        <v>33440</v>
      </c>
      <c r="D24" s="344">
        <v>6417</v>
      </c>
      <c r="G24" s="348"/>
      <c r="H24" s="343" t="s">
        <v>174</v>
      </c>
      <c r="I24" s="328">
        <f t="shared" si="0"/>
        <v>5.3327873499858347E-2</v>
      </c>
      <c r="J24" s="328">
        <f t="shared" si="0"/>
        <v>0.16418722786647311</v>
      </c>
      <c r="M24" s="263"/>
      <c r="N24" s="263"/>
      <c r="S24" s="263"/>
    </row>
    <row r="25" spans="1:19" ht="15" customHeight="1" x14ac:dyDescent="0.2">
      <c r="A25" s="349"/>
      <c r="B25" s="343" t="s">
        <v>175</v>
      </c>
      <c r="C25" s="344">
        <v>33956</v>
      </c>
      <c r="D25" s="344">
        <v>6272</v>
      </c>
      <c r="G25" s="348"/>
      <c r="H25" s="343" t="s">
        <v>175</v>
      </c>
      <c r="I25" s="328">
        <f t="shared" si="0"/>
        <v>-2.6267492544161497E-2</v>
      </c>
      <c r="J25" s="328">
        <f t="shared" si="0"/>
        <v>-6.0515278609946099E-2</v>
      </c>
      <c r="L25" s="321" t="s">
        <v>514</v>
      </c>
      <c r="M25" s="263"/>
      <c r="N25" s="263"/>
      <c r="S25" s="263"/>
    </row>
    <row r="26" spans="1:19" ht="15" customHeight="1" x14ac:dyDescent="0.2">
      <c r="A26" s="349"/>
      <c r="B26" s="343" t="s">
        <v>176</v>
      </c>
      <c r="C26" s="344">
        <v>38396</v>
      </c>
      <c r="D26" s="344">
        <v>8159</v>
      </c>
      <c r="G26" s="348"/>
      <c r="H26" s="343" t="s">
        <v>176</v>
      </c>
      <c r="I26" s="328">
        <f t="shared" si="0"/>
        <v>0.1776107958902009</v>
      </c>
      <c r="J26" s="328">
        <f t="shared" si="0"/>
        <v>0.35261936339522548</v>
      </c>
      <c r="L26" s="338" t="s">
        <v>524</v>
      </c>
      <c r="M26" s="338"/>
      <c r="N26" s="338"/>
      <c r="O26" s="338"/>
      <c r="P26" s="338"/>
      <c r="Q26" s="338"/>
      <c r="S26" s="263"/>
    </row>
    <row r="27" spans="1:19" ht="15" customHeight="1" x14ac:dyDescent="0.2">
      <c r="A27" s="349"/>
      <c r="B27" s="343" t="s">
        <v>177</v>
      </c>
      <c r="C27" s="344">
        <v>38533</v>
      </c>
      <c r="D27" s="344">
        <v>7817</v>
      </c>
      <c r="G27" s="348"/>
      <c r="H27" s="343" t="s">
        <v>177</v>
      </c>
      <c r="I27" s="328">
        <f t="shared" si="0"/>
        <v>3.4692945946671605E-2</v>
      </c>
      <c r="J27" s="328">
        <f t="shared" si="0"/>
        <v>8.5543674489654276E-2</v>
      </c>
      <c r="L27" s="338"/>
      <c r="M27" s="338"/>
      <c r="N27" s="338"/>
      <c r="O27" s="338"/>
      <c r="P27" s="338"/>
      <c r="Q27" s="338"/>
      <c r="S27" s="263"/>
    </row>
    <row r="28" spans="1:19" ht="15" customHeight="1" x14ac:dyDescent="0.2">
      <c r="A28" s="349"/>
      <c r="B28" s="343" t="s">
        <v>178</v>
      </c>
      <c r="C28" s="344">
        <v>38929</v>
      </c>
      <c r="D28" s="344">
        <v>8142</v>
      </c>
      <c r="G28" s="348"/>
      <c r="H28" s="343" t="s">
        <v>178</v>
      </c>
      <c r="I28" s="328">
        <f t="shared" si="0"/>
        <v>6.6401862758526331E-2</v>
      </c>
      <c r="J28" s="328">
        <f t="shared" si="0"/>
        <v>0.21594982078853042</v>
      </c>
      <c r="L28" s="338"/>
      <c r="M28" s="338"/>
      <c r="N28" s="338"/>
      <c r="O28" s="338"/>
      <c r="P28" s="338"/>
      <c r="Q28" s="338"/>
      <c r="S28" s="263"/>
    </row>
    <row r="29" spans="1:19" ht="15" customHeight="1" x14ac:dyDescent="0.2">
      <c r="A29" s="349"/>
      <c r="B29" s="343" t="s">
        <v>179</v>
      </c>
      <c r="C29" s="344">
        <v>38352</v>
      </c>
      <c r="D29" s="344">
        <v>7468</v>
      </c>
      <c r="G29" s="348"/>
      <c r="H29" s="343" t="s">
        <v>179</v>
      </c>
      <c r="I29" s="328">
        <f t="shared" si="0"/>
        <v>4.9848074238318052E-2</v>
      </c>
      <c r="J29" s="328">
        <f t="shared" si="0"/>
        <v>0.14645379183297513</v>
      </c>
      <c r="L29" s="321" t="s">
        <v>1371</v>
      </c>
      <c r="M29" s="350"/>
      <c r="N29" s="350"/>
      <c r="O29" s="350"/>
      <c r="P29" s="350"/>
      <c r="Q29" s="350"/>
      <c r="S29" s="263"/>
    </row>
    <row r="30" spans="1:19" ht="15" customHeight="1" x14ac:dyDescent="0.2">
      <c r="A30" s="349"/>
      <c r="B30" s="343" t="s">
        <v>180</v>
      </c>
      <c r="C30" s="344">
        <v>39496</v>
      </c>
      <c r="D30" s="344">
        <v>8133</v>
      </c>
      <c r="G30" s="348"/>
      <c r="H30" s="343" t="s">
        <v>180</v>
      </c>
      <c r="I30" s="328">
        <f t="shared" si="0"/>
        <v>9.1079864084643303E-2</v>
      </c>
      <c r="J30" s="328">
        <f t="shared" si="0"/>
        <v>0.24854160270187298</v>
      </c>
      <c r="M30" s="263"/>
      <c r="N30" s="263"/>
      <c r="S30" s="263"/>
    </row>
    <row r="31" spans="1:19" ht="15" customHeight="1" x14ac:dyDescent="0.2">
      <c r="A31" s="349"/>
      <c r="B31" s="343" t="s">
        <v>181</v>
      </c>
      <c r="C31" s="344">
        <v>36562</v>
      </c>
      <c r="D31" s="344">
        <v>7964</v>
      </c>
      <c r="G31" s="348"/>
      <c r="H31" s="343" t="s">
        <v>181</v>
      </c>
      <c r="I31" s="328">
        <f t="shared" si="0"/>
        <v>3.5252144859416079E-2</v>
      </c>
      <c r="J31" s="328">
        <f t="shared" si="0"/>
        <v>0.17117647058823526</v>
      </c>
      <c r="M31" s="263"/>
      <c r="N31" s="263"/>
      <c r="S31" s="263"/>
    </row>
    <row r="32" spans="1:19" ht="15" customHeight="1" x14ac:dyDescent="0.2">
      <c r="A32" s="349"/>
      <c r="B32" s="343" t="s">
        <v>182</v>
      </c>
      <c r="C32" s="344">
        <v>41641</v>
      </c>
      <c r="D32" s="344">
        <v>8764</v>
      </c>
      <c r="G32" s="348"/>
      <c r="H32" s="343" t="s">
        <v>182</v>
      </c>
      <c r="I32" s="328">
        <f t="shared" si="0"/>
        <v>0.14122451216838416</v>
      </c>
      <c r="J32" s="328">
        <f t="shared" si="0"/>
        <v>0.21284251314696934</v>
      </c>
      <c r="M32" s="263"/>
      <c r="N32" s="263"/>
    </row>
    <row r="33" spans="1:14" ht="15" customHeight="1" x14ac:dyDescent="0.2">
      <c r="A33" s="349"/>
      <c r="B33" s="343" t="s">
        <v>183</v>
      </c>
      <c r="C33" s="344">
        <v>39689</v>
      </c>
      <c r="D33" s="344">
        <v>7779</v>
      </c>
      <c r="G33" s="348"/>
      <c r="H33" s="343" t="s">
        <v>183</v>
      </c>
      <c r="I33" s="328">
        <f t="shared" si="0"/>
        <v>0.10962312681726694</v>
      </c>
      <c r="J33" s="328">
        <f t="shared" si="0"/>
        <v>6.6054542962861396E-2</v>
      </c>
      <c r="M33" s="263"/>
      <c r="N33" s="263"/>
    </row>
    <row r="34" spans="1:14" ht="14.25" x14ac:dyDescent="0.2">
      <c r="A34" s="351"/>
      <c r="B34" s="343" t="s">
        <v>184</v>
      </c>
      <c r="C34" s="344">
        <v>45877</v>
      </c>
      <c r="D34" s="344">
        <v>9822</v>
      </c>
      <c r="G34" s="348"/>
      <c r="H34" s="343" t="s">
        <v>184</v>
      </c>
      <c r="I34" s="328">
        <f t="shared" si="0"/>
        <v>0.11376271515622349</v>
      </c>
      <c r="J34" s="328">
        <f t="shared" si="0"/>
        <v>0.1858022455632018</v>
      </c>
      <c r="M34" s="263"/>
      <c r="N34" s="263"/>
    </row>
    <row r="35" spans="1:14" ht="14.25" x14ac:dyDescent="0.2">
      <c r="A35" s="347">
        <v>2019</v>
      </c>
      <c r="B35" s="343" t="s">
        <v>173</v>
      </c>
      <c r="C35" s="344">
        <v>41167</v>
      </c>
      <c r="D35" s="344">
        <v>8769</v>
      </c>
      <c r="G35" s="347" t="s">
        <v>533</v>
      </c>
      <c r="H35" s="343" t="s">
        <v>173</v>
      </c>
      <c r="I35" s="328">
        <f t="shared" si="0"/>
        <v>7.155500026029471E-2</v>
      </c>
      <c r="J35" s="328">
        <f t="shared" si="0"/>
        <v>0.17973900174895729</v>
      </c>
      <c r="K35" s="352"/>
      <c r="M35" s="263"/>
      <c r="N35" s="263"/>
    </row>
    <row r="36" spans="1:14" x14ac:dyDescent="0.2">
      <c r="A36" s="349"/>
      <c r="B36" s="343" t="s">
        <v>174</v>
      </c>
      <c r="C36" s="344">
        <v>36827</v>
      </c>
      <c r="D36" s="344">
        <v>7441</v>
      </c>
      <c r="G36" s="349"/>
      <c r="H36" s="343" t="s">
        <v>174</v>
      </c>
      <c r="I36" s="328">
        <f t="shared" si="0"/>
        <v>0.10128588516746406</v>
      </c>
      <c r="J36" s="328">
        <f t="shared" si="0"/>
        <v>0.15957612591553683</v>
      </c>
    </row>
    <row r="37" spans="1:14" x14ac:dyDescent="0.2">
      <c r="A37" s="349"/>
      <c r="B37" s="343" t="s">
        <v>175</v>
      </c>
      <c r="C37" s="344">
        <v>38033</v>
      </c>
      <c r="D37" s="344">
        <v>7573</v>
      </c>
      <c r="G37" s="349"/>
      <c r="H37" s="343" t="s">
        <v>175</v>
      </c>
      <c r="I37" s="328">
        <f t="shared" si="0"/>
        <v>0.12006714571798804</v>
      </c>
      <c r="J37" s="328">
        <f t="shared" si="0"/>
        <v>0.20742984693877542</v>
      </c>
    </row>
    <row r="38" spans="1:14" x14ac:dyDescent="0.2">
      <c r="A38" s="349"/>
      <c r="B38" s="343" t="s">
        <v>176</v>
      </c>
      <c r="C38" s="344">
        <v>38039</v>
      </c>
      <c r="D38" s="344">
        <v>7658</v>
      </c>
      <c r="G38" s="349"/>
      <c r="H38" s="343" t="s">
        <v>176</v>
      </c>
      <c r="I38" s="328">
        <f t="shared" si="0"/>
        <v>-9.297843525367222E-3</v>
      </c>
      <c r="J38" s="328">
        <f t="shared" si="0"/>
        <v>-6.1404583895085185E-2</v>
      </c>
      <c r="K38" s="340"/>
    </row>
    <row r="39" spans="1:14" ht="14.25" x14ac:dyDescent="0.2">
      <c r="A39" s="349"/>
      <c r="B39" s="343" t="s">
        <v>177</v>
      </c>
      <c r="C39" s="344">
        <v>42007</v>
      </c>
      <c r="D39" s="344">
        <v>8903</v>
      </c>
      <c r="G39" s="349"/>
      <c r="H39" s="343" t="s">
        <v>177</v>
      </c>
      <c r="I39" s="328">
        <f t="shared" ref="I39:J54" si="1">C39/C27-1</f>
        <v>9.0156489242986471E-2</v>
      </c>
      <c r="J39" s="328">
        <f t="shared" si="1"/>
        <v>0.13892797748496877</v>
      </c>
      <c r="K39" s="263"/>
      <c r="L39" s="263"/>
      <c r="M39" s="340"/>
    </row>
    <row r="40" spans="1:14" x14ac:dyDescent="0.2">
      <c r="A40" s="349"/>
      <c r="B40" s="343" t="s">
        <v>178</v>
      </c>
      <c r="C40" s="344">
        <v>40716</v>
      </c>
      <c r="D40" s="344">
        <v>8935</v>
      </c>
      <c r="G40" s="349"/>
      <c r="H40" s="343" t="s">
        <v>178</v>
      </c>
      <c r="I40" s="328">
        <f t="shared" si="1"/>
        <v>4.5904081789925222E-2</v>
      </c>
      <c r="J40" s="328">
        <f t="shared" si="1"/>
        <v>9.7396217145664377E-2</v>
      </c>
    </row>
    <row r="41" spans="1:14" ht="14.25" x14ac:dyDescent="0.2">
      <c r="A41" s="349"/>
      <c r="B41" s="343" t="s">
        <v>179</v>
      </c>
      <c r="C41" s="344">
        <v>42729</v>
      </c>
      <c r="D41" s="344">
        <v>8882</v>
      </c>
      <c r="E41" s="263"/>
      <c r="F41" s="263"/>
      <c r="G41" s="349"/>
      <c r="H41" s="343" t="s">
        <v>179</v>
      </c>
      <c r="I41" s="328">
        <f t="shared" si="1"/>
        <v>0.11412703379224021</v>
      </c>
      <c r="J41" s="328">
        <f t="shared" si="1"/>
        <v>0.18934118907337982</v>
      </c>
    </row>
    <row r="42" spans="1:14" ht="14.25" x14ac:dyDescent="0.2">
      <c r="A42" s="349"/>
      <c r="B42" s="343" t="s">
        <v>180</v>
      </c>
      <c r="C42" s="344">
        <v>42118</v>
      </c>
      <c r="D42" s="344">
        <v>9198</v>
      </c>
      <c r="E42" s="263"/>
      <c r="F42" s="263"/>
      <c r="G42" s="349"/>
      <c r="H42" s="343" t="s">
        <v>180</v>
      </c>
      <c r="I42" s="328">
        <f t="shared" si="1"/>
        <v>6.6386469515900437E-2</v>
      </c>
      <c r="J42" s="328">
        <f t="shared" si="1"/>
        <v>0.13094798967170784</v>
      </c>
    </row>
    <row r="43" spans="1:14" ht="14.25" x14ac:dyDescent="0.2">
      <c r="A43" s="349"/>
      <c r="B43" s="343" t="s">
        <v>181</v>
      </c>
      <c r="C43" s="344">
        <v>39015</v>
      </c>
      <c r="D43" s="344">
        <v>8344</v>
      </c>
      <c r="E43" s="263"/>
      <c r="F43" s="263"/>
      <c r="G43" s="349"/>
      <c r="H43" s="343" t="s">
        <v>181</v>
      </c>
      <c r="I43" s="328">
        <f t="shared" si="1"/>
        <v>6.7091515781412481E-2</v>
      </c>
      <c r="J43" s="328">
        <f t="shared" si="1"/>
        <v>4.7714716223003606E-2</v>
      </c>
    </row>
    <row r="44" spans="1:14" ht="14.25" x14ac:dyDescent="0.2">
      <c r="A44" s="349"/>
      <c r="B44" s="343" t="s">
        <v>182</v>
      </c>
      <c r="C44" s="344">
        <v>41418</v>
      </c>
      <c r="D44" s="344">
        <v>8831</v>
      </c>
      <c r="E44" s="263"/>
      <c r="F44" s="263"/>
      <c r="G44" s="349"/>
      <c r="H44" s="343" t="s">
        <v>182</v>
      </c>
      <c r="I44" s="328">
        <f t="shared" si="1"/>
        <v>-5.3552988641002441E-3</v>
      </c>
      <c r="J44" s="328">
        <f t="shared" si="1"/>
        <v>7.6449109995435638E-3</v>
      </c>
    </row>
    <row r="45" spans="1:14" ht="14.25" x14ac:dyDescent="0.2">
      <c r="A45" s="349"/>
      <c r="B45" s="343" t="s">
        <v>183</v>
      </c>
      <c r="C45" s="344">
        <v>41609</v>
      </c>
      <c r="D45" s="344">
        <v>9052</v>
      </c>
      <c r="E45" s="263"/>
      <c r="F45" s="263"/>
      <c r="G45" s="349"/>
      <c r="H45" s="343" t="s">
        <v>183</v>
      </c>
      <c r="I45" s="328">
        <f t="shared" si="1"/>
        <v>4.8376124366953155E-2</v>
      </c>
      <c r="J45" s="328">
        <f t="shared" si="1"/>
        <v>0.16364571281655738</v>
      </c>
    </row>
    <row r="46" spans="1:14" ht="14.25" x14ac:dyDescent="0.2">
      <c r="A46" s="351"/>
      <c r="B46" s="343" t="s">
        <v>184</v>
      </c>
      <c r="C46" s="344">
        <v>47414</v>
      </c>
      <c r="D46" s="344">
        <v>9793</v>
      </c>
      <c r="E46" s="263"/>
      <c r="F46" s="263"/>
      <c r="G46" s="351"/>
      <c r="H46" s="343" t="s">
        <v>184</v>
      </c>
      <c r="I46" s="328">
        <f t="shared" si="1"/>
        <v>3.3502626588486573E-2</v>
      </c>
      <c r="J46" s="328">
        <f t="shared" si="1"/>
        <v>-2.952555487680697E-3</v>
      </c>
    </row>
    <row r="47" spans="1:14" ht="14.25" x14ac:dyDescent="0.2">
      <c r="A47" s="347">
        <v>2020</v>
      </c>
      <c r="B47" s="343" t="s">
        <v>173</v>
      </c>
      <c r="C47" s="344">
        <v>44696</v>
      </c>
      <c r="D47" s="344">
        <v>9409</v>
      </c>
      <c r="E47" s="263"/>
      <c r="F47" s="263"/>
      <c r="G47" s="347" t="s">
        <v>534</v>
      </c>
      <c r="H47" s="343" t="s">
        <v>173</v>
      </c>
      <c r="I47" s="328">
        <f t="shared" si="1"/>
        <v>8.5724002234799812E-2</v>
      </c>
      <c r="J47" s="328">
        <f t="shared" si="1"/>
        <v>7.2984376781845217E-2</v>
      </c>
    </row>
    <row r="48" spans="1:14" ht="14.25" x14ac:dyDescent="0.2">
      <c r="A48" s="349"/>
      <c r="B48" s="343" t="s">
        <v>174</v>
      </c>
      <c r="C48" s="344">
        <v>38711</v>
      </c>
      <c r="D48" s="344">
        <v>7890</v>
      </c>
      <c r="E48" s="263"/>
      <c r="F48" s="263"/>
      <c r="G48" s="349"/>
      <c r="H48" s="343" t="s">
        <v>174</v>
      </c>
      <c r="I48" s="328">
        <f t="shared" si="1"/>
        <v>5.1158117685393911E-2</v>
      </c>
      <c r="J48" s="328">
        <f t="shared" si="1"/>
        <v>6.03413519688214E-2</v>
      </c>
    </row>
    <row r="49" spans="1:10" ht="14.25" x14ac:dyDescent="0.2">
      <c r="A49" s="349"/>
      <c r="B49" s="343" t="s">
        <v>175</v>
      </c>
      <c r="C49" s="344">
        <v>38662</v>
      </c>
      <c r="D49" s="344">
        <v>7370</v>
      </c>
      <c r="E49" s="263"/>
      <c r="F49" s="263"/>
      <c r="G49" s="349"/>
      <c r="H49" s="343" t="s">
        <v>175</v>
      </c>
      <c r="I49" s="328">
        <f t="shared" si="1"/>
        <v>1.6538269397628369E-2</v>
      </c>
      <c r="J49" s="328">
        <f t="shared" si="1"/>
        <v>-2.6805757295655597E-2</v>
      </c>
    </row>
    <row r="50" spans="1:10" ht="14.25" x14ac:dyDescent="0.2">
      <c r="A50" s="349"/>
      <c r="B50" s="343" t="s">
        <v>176</v>
      </c>
      <c r="C50" s="344">
        <v>37434</v>
      </c>
      <c r="D50" s="344">
        <v>7692</v>
      </c>
      <c r="E50" s="263"/>
      <c r="F50" s="263"/>
      <c r="G50" s="349"/>
      <c r="H50" s="343" t="s">
        <v>176</v>
      </c>
      <c r="I50" s="328">
        <f t="shared" si="1"/>
        <v>-1.5904729356712832E-2</v>
      </c>
      <c r="J50" s="328">
        <f t="shared" si="1"/>
        <v>4.439801514755759E-3</v>
      </c>
    </row>
    <row r="51" spans="1:10" ht="14.25" x14ac:dyDescent="0.2">
      <c r="A51" s="349"/>
      <c r="B51" s="343" t="s">
        <v>177</v>
      </c>
      <c r="C51" s="344">
        <v>41371</v>
      </c>
      <c r="D51" s="344">
        <v>8684</v>
      </c>
      <c r="E51" s="263"/>
      <c r="F51" s="263"/>
      <c r="G51" s="349"/>
      <c r="H51" s="343" t="s">
        <v>177</v>
      </c>
      <c r="I51" s="328">
        <f t="shared" si="1"/>
        <v>-1.5140333753898116E-2</v>
      </c>
      <c r="J51" s="328">
        <f t="shared" si="1"/>
        <v>-2.4598449960687385E-2</v>
      </c>
    </row>
    <row r="52" spans="1:10" ht="14.25" x14ac:dyDescent="0.2">
      <c r="A52" s="349"/>
      <c r="B52" s="343" t="s">
        <v>178</v>
      </c>
      <c r="C52" s="344">
        <v>43234</v>
      </c>
      <c r="D52" s="344">
        <v>8992</v>
      </c>
      <c r="E52" s="263"/>
      <c r="F52" s="263"/>
      <c r="G52" s="349"/>
      <c r="H52" s="343" t="s">
        <v>178</v>
      </c>
      <c r="I52" s="328">
        <f t="shared" si="1"/>
        <v>6.1843010118872277E-2</v>
      </c>
      <c r="J52" s="328">
        <f t="shared" si="1"/>
        <v>6.3794068270845994E-3</v>
      </c>
    </row>
    <row r="53" spans="1:10" ht="14.25" x14ac:dyDescent="0.2">
      <c r="A53" s="349"/>
      <c r="B53" s="343" t="s">
        <v>179</v>
      </c>
      <c r="C53" s="344">
        <v>45394</v>
      </c>
      <c r="D53" s="344">
        <v>9970</v>
      </c>
      <c r="E53" s="263"/>
      <c r="F53" s="263"/>
      <c r="G53" s="349"/>
      <c r="H53" s="343" t="s">
        <v>179</v>
      </c>
      <c r="I53" s="328">
        <f t="shared" si="1"/>
        <v>6.2369819092419565E-2</v>
      </c>
      <c r="J53" s="328">
        <f t="shared" si="1"/>
        <v>0.12249493357351948</v>
      </c>
    </row>
    <row r="54" spans="1:10" ht="14.25" x14ac:dyDescent="0.2">
      <c r="A54" s="349"/>
      <c r="B54" s="343" t="s">
        <v>180</v>
      </c>
      <c r="C54" s="344">
        <v>43832</v>
      </c>
      <c r="D54" s="344">
        <v>9314</v>
      </c>
      <c r="E54" s="263"/>
      <c r="F54" s="263"/>
      <c r="G54" s="349"/>
      <c r="H54" s="343" t="s">
        <v>180</v>
      </c>
      <c r="I54" s="328">
        <f t="shared" si="1"/>
        <v>4.069518970511421E-2</v>
      </c>
      <c r="J54" s="328">
        <f t="shared" si="1"/>
        <v>1.2611437268971626E-2</v>
      </c>
    </row>
    <row r="55" spans="1:10" ht="14.25" x14ac:dyDescent="0.2">
      <c r="A55" s="349"/>
      <c r="B55" s="343" t="s">
        <v>181</v>
      </c>
      <c r="C55" s="344">
        <v>44262</v>
      </c>
      <c r="D55" s="344">
        <v>9458</v>
      </c>
      <c r="E55" s="263"/>
      <c r="F55" s="263"/>
      <c r="G55" s="349"/>
      <c r="H55" s="343" t="s">
        <v>181</v>
      </c>
      <c r="I55" s="328">
        <f t="shared" ref="I55:J55" si="2">C55/C43-1</f>
        <v>0.13448673587081883</v>
      </c>
      <c r="J55" s="328">
        <f t="shared" si="2"/>
        <v>0.13350910834132312</v>
      </c>
    </row>
    <row r="56" spans="1:10" ht="14.25" x14ac:dyDescent="0.2">
      <c r="A56" s="349"/>
      <c r="B56" s="343" t="s">
        <v>182</v>
      </c>
      <c r="C56" s="344"/>
      <c r="D56" s="344"/>
      <c r="E56" s="263"/>
      <c r="F56" s="263"/>
      <c r="G56" s="349"/>
      <c r="H56" s="343" t="s">
        <v>182</v>
      </c>
      <c r="I56" s="328"/>
      <c r="J56" s="328"/>
    </row>
    <row r="57" spans="1:10" ht="14.25" x14ac:dyDescent="0.2">
      <c r="A57" s="349"/>
      <c r="B57" s="343" t="s">
        <v>183</v>
      </c>
      <c r="C57" s="344"/>
      <c r="D57" s="344"/>
      <c r="E57" s="263"/>
      <c r="F57" s="263"/>
      <c r="G57" s="349"/>
      <c r="H57" s="343" t="s">
        <v>183</v>
      </c>
      <c r="I57" s="328"/>
      <c r="J57" s="328"/>
    </row>
    <row r="58" spans="1:10" ht="14.25" x14ac:dyDescent="0.2">
      <c r="A58" s="351"/>
      <c r="B58" s="343" t="s">
        <v>184</v>
      </c>
      <c r="C58" s="344"/>
      <c r="D58" s="344"/>
      <c r="E58" s="263"/>
      <c r="F58" s="263"/>
      <c r="G58" s="351"/>
      <c r="H58" s="343" t="s">
        <v>184</v>
      </c>
      <c r="I58" s="328"/>
      <c r="J58" s="328"/>
    </row>
    <row r="59" spans="1:10" ht="14.25" x14ac:dyDescent="0.2">
      <c r="A59" s="263"/>
      <c r="B59" s="263"/>
      <c r="C59" s="263"/>
      <c r="D59" s="263"/>
      <c r="E59" s="263"/>
      <c r="F59" s="263"/>
      <c r="G59" s="263"/>
      <c r="H59" s="263"/>
      <c r="I59" s="263"/>
    </row>
    <row r="60" spans="1:10" ht="14.25" x14ac:dyDescent="0.2">
      <c r="A60" s="263"/>
      <c r="B60" s="263"/>
      <c r="C60" s="263"/>
      <c r="D60" s="263"/>
      <c r="E60" s="263"/>
      <c r="F60" s="263"/>
      <c r="G60" s="263"/>
      <c r="H60" s="263"/>
      <c r="I60" s="263"/>
    </row>
    <row r="61" spans="1:10" ht="14.25" x14ac:dyDescent="0.2">
      <c r="A61" s="263"/>
      <c r="B61" s="263"/>
      <c r="C61" s="263"/>
      <c r="D61" s="263"/>
      <c r="E61" s="263"/>
      <c r="F61" s="263"/>
      <c r="G61" s="263"/>
      <c r="H61" s="263"/>
      <c r="I61" s="263"/>
    </row>
    <row r="62" spans="1:10" ht="14.25" x14ac:dyDescent="0.2">
      <c r="A62" s="263"/>
      <c r="B62" s="263"/>
      <c r="C62" s="263"/>
      <c r="D62" s="263"/>
      <c r="E62" s="263"/>
      <c r="F62" s="263"/>
      <c r="G62" s="263"/>
      <c r="H62" s="263"/>
      <c r="I62" s="263"/>
    </row>
    <row r="63" spans="1:10" ht="14.25" x14ac:dyDescent="0.2">
      <c r="A63" s="263"/>
      <c r="B63" s="263"/>
      <c r="C63" s="263"/>
      <c r="D63" s="263"/>
      <c r="E63" s="263"/>
      <c r="F63" s="263"/>
      <c r="G63" s="263"/>
      <c r="H63" s="263"/>
      <c r="I63" s="263"/>
    </row>
    <row r="64" spans="1:10" ht="14.25" x14ac:dyDescent="0.2">
      <c r="A64" s="263"/>
      <c r="B64" s="263"/>
      <c r="C64" s="263"/>
      <c r="D64" s="263"/>
      <c r="E64" s="263"/>
      <c r="F64" s="263"/>
      <c r="G64" s="263"/>
      <c r="H64" s="263"/>
      <c r="I64" s="263"/>
    </row>
  </sheetData>
  <mergeCells count="9">
    <mergeCell ref="A47:A58"/>
    <mergeCell ref="G47:G58"/>
    <mergeCell ref="H1:I1"/>
    <mergeCell ref="A11:A22"/>
    <mergeCell ref="A23:A34"/>
    <mergeCell ref="G23:G34"/>
    <mergeCell ref="L26:Q28"/>
    <mergeCell ref="A35:A46"/>
    <mergeCell ref="G35:G46"/>
  </mergeCells>
  <hyperlinks>
    <hyperlink ref="H1:I1" location="Index!A1" display="Regresar al Índice" xr:uid="{FC945647-CEE5-42A0-889C-6E792F4EC6E8}"/>
  </hyperlinks>
  <pageMargins left="0.7" right="0.7" top="0.75" bottom="0.75" header="0.3" footer="0.3"/>
  <pageSetup orientation="portrait" horizontalDpi="4294967295" verticalDpi="4294967295"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A28-F9DA-4D39-A429-52A5AF6734BB}">
  <sheetPr codeName="Hoja158"/>
  <dimension ref="A1:Q65"/>
  <sheetViews>
    <sheetView workbookViewId="0">
      <selection activeCell="I7" sqref="I7"/>
    </sheetView>
  </sheetViews>
  <sheetFormatPr baseColWidth="10" defaultColWidth="11.42578125" defaultRowHeight="12" x14ac:dyDescent="0.2"/>
  <cols>
    <col min="1" max="1" width="5.7109375" style="321" customWidth="1"/>
    <col min="2" max="2" width="8.140625" style="321" customWidth="1"/>
    <col min="3" max="16384" width="11.42578125" style="321"/>
  </cols>
  <sheetData>
    <row r="1" spans="1:9" ht="15" x14ac:dyDescent="0.25">
      <c r="A1" s="179" t="s">
        <v>1585</v>
      </c>
      <c r="H1" s="400" t="s">
        <v>39</v>
      </c>
      <c r="I1" s="400"/>
    </row>
    <row r="2" spans="1:9" ht="12.75" x14ac:dyDescent="0.2">
      <c r="A2" s="94" t="s">
        <v>514</v>
      </c>
    </row>
    <row r="4" spans="1:9" ht="15.75" x14ac:dyDescent="0.2">
      <c r="G4" s="315" t="s">
        <v>1376</v>
      </c>
    </row>
    <row r="6" spans="1:9" ht="12.75" x14ac:dyDescent="0.2">
      <c r="A6" s="322" t="s">
        <v>527</v>
      </c>
      <c r="G6" s="264"/>
    </row>
    <row r="7" spans="1:9" x14ac:dyDescent="0.2">
      <c r="A7" s="322" t="s">
        <v>528</v>
      </c>
    </row>
    <row r="8" spans="1:9" x14ac:dyDescent="0.2">
      <c r="A8" s="323" t="s">
        <v>529</v>
      </c>
    </row>
    <row r="10" spans="1:9" ht="14.25" x14ac:dyDescent="0.2">
      <c r="A10" s="263"/>
      <c r="B10" s="263"/>
      <c r="C10" s="263"/>
      <c r="D10" s="263"/>
    </row>
    <row r="11" spans="1:9" x14ac:dyDescent="0.2">
      <c r="A11" s="341" t="s">
        <v>530</v>
      </c>
      <c r="B11" s="341" t="s">
        <v>531</v>
      </c>
      <c r="C11" s="341" t="s">
        <v>1</v>
      </c>
      <c r="D11" s="341" t="s">
        <v>0</v>
      </c>
    </row>
    <row r="12" spans="1:9" ht="15" customHeight="1" x14ac:dyDescent="0.2">
      <c r="A12" s="353">
        <v>2017</v>
      </c>
      <c r="B12" s="343" t="s">
        <v>173</v>
      </c>
      <c r="C12" s="354">
        <v>78</v>
      </c>
      <c r="D12" s="354">
        <v>13</v>
      </c>
    </row>
    <row r="13" spans="1:9" ht="15" customHeight="1" x14ac:dyDescent="0.2">
      <c r="A13" s="353"/>
      <c r="B13" s="343" t="s">
        <v>174</v>
      </c>
      <c r="C13" s="354">
        <v>71</v>
      </c>
      <c r="D13" s="354">
        <v>13</v>
      </c>
    </row>
    <row r="14" spans="1:9" ht="15" customHeight="1" x14ac:dyDescent="0.2">
      <c r="A14" s="353"/>
      <c r="B14" s="343" t="s">
        <v>175</v>
      </c>
      <c r="C14" s="354">
        <v>73</v>
      </c>
      <c r="D14" s="354">
        <v>10</v>
      </c>
    </row>
    <row r="15" spans="1:9" ht="15" customHeight="1" x14ac:dyDescent="0.2">
      <c r="A15" s="353"/>
      <c r="B15" s="343" t="s">
        <v>176</v>
      </c>
      <c r="C15" s="354">
        <v>67</v>
      </c>
      <c r="D15" s="354">
        <v>10</v>
      </c>
    </row>
    <row r="16" spans="1:9" ht="15" customHeight="1" x14ac:dyDescent="0.2">
      <c r="A16" s="353"/>
      <c r="B16" s="343" t="s">
        <v>177</v>
      </c>
      <c r="C16" s="354">
        <v>73</v>
      </c>
      <c r="D16" s="354">
        <v>11</v>
      </c>
    </row>
    <row r="17" spans="1:17" ht="15" customHeight="1" x14ac:dyDescent="0.2">
      <c r="A17" s="353"/>
      <c r="B17" s="343" t="s">
        <v>178</v>
      </c>
      <c r="C17" s="354">
        <v>79</v>
      </c>
      <c r="D17" s="354">
        <v>13</v>
      </c>
    </row>
    <row r="18" spans="1:17" ht="15" customHeight="1" x14ac:dyDescent="0.2">
      <c r="A18" s="353"/>
      <c r="B18" s="343" t="s">
        <v>179</v>
      </c>
      <c r="C18" s="354">
        <v>74</v>
      </c>
      <c r="D18" s="354">
        <v>15</v>
      </c>
    </row>
    <row r="19" spans="1:17" ht="15" customHeight="1" x14ac:dyDescent="0.2">
      <c r="A19" s="353"/>
      <c r="B19" s="343" t="s">
        <v>180</v>
      </c>
      <c r="C19" s="354">
        <v>75</v>
      </c>
      <c r="D19" s="354">
        <v>16</v>
      </c>
    </row>
    <row r="20" spans="1:17" ht="15" customHeight="1" x14ac:dyDescent="0.2">
      <c r="A20" s="353"/>
      <c r="B20" s="343" t="s">
        <v>181</v>
      </c>
      <c r="C20" s="354">
        <v>68</v>
      </c>
      <c r="D20" s="354">
        <v>12</v>
      </c>
    </row>
    <row r="21" spans="1:17" ht="15" customHeight="1" x14ac:dyDescent="0.2">
      <c r="A21" s="353"/>
      <c r="B21" s="343" t="s">
        <v>182</v>
      </c>
      <c r="C21" s="354">
        <v>69</v>
      </c>
      <c r="D21" s="354">
        <v>13</v>
      </c>
    </row>
    <row r="22" spans="1:17" ht="15" customHeight="1" x14ac:dyDescent="0.2">
      <c r="A22" s="353"/>
      <c r="B22" s="343" t="s">
        <v>183</v>
      </c>
      <c r="C22" s="354">
        <v>77</v>
      </c>
      <c r="D22" s="354">
        <v>12</v>
      </c>
    </row>
    <row r="23" spans="1:17" ht="15" customHeight="1" x14ac:dyDescent="0.2">
      <c r="A23" s="353"/>
      <c r="B23" s="343" t="s">
        <v>184</v>
      </c>
      <c r="C23" s="354">
        <v>109</v>
      </c>
      <c r="D23" s="354">
        <v>20</v>
      </c>
      <c r="I23" s="341" t="s">
        <v>1</v>
      </c>
      <c r="J23" s="341" t="s">
        <v>0</v>
      </c>
    </row>
    <row r="24" spans="1:17" x14ac:dyDescent="0.2">
      <c r="A24" s="348">
        <v>2018</v>
      </c>
      <c r="B24" s="343" t="s">
        <v>173</v>
      </c>
      <c r="C24" s="354">
        <v>66</v>
      </c>
      <c r="D24" s="354">
        <v>14</v>
      </c>
      <c r="G24" s="348" t="s">
        <v>532</v>
      </c>
      <c r="H24" s="343" t="s">
        <v>173</v>
      </c>
      <c r="I24" s="328">
        <f t="shared" ref="I24:J39" si="0">C24/C12-1</f>
        <v>-0.15384615384615385</v>
      </c>
      <c r="J24" s="328">
        <f t="shared" si="0"/>
        <v>7.6923076923076872E-2</v>
      </c>
    </row>
    <row r="25" spans="1:17" ht="15" customHeight="1" x14ac:dyDescent="0.2">
      <c r="A25" s="348"/>
      <c r="B25" s="343" t="s">
        <v>174</v>
      </c>
      <c r="C25" s="354">
        <v>50</v>
      </c>
      <c r="D25" s="354">
        <v>11</v>
      </c>
      <c r="G25" s="348"/>
      <c r="H25" s="343" t="s">
        <v>174</v>
      </c>
      <c r="I25" s="328">
        <f t="shared" si="0"/>
        <v>-0.29577464788732399</v>
      </c>
      <c r="J25" s="328">
        <f t="shared" si="0"/>
        <v>-0.15384615384615385</v>
      </c>
    </row>
    <row r="26" spans="1:17" ht="15" customHeight="1" x14ac:dyDescent="0.2">
      <c r="A26" s="348"/>
      <c r="B26" s="343" t="s">
        <v>175</v>
      </c>
      <c r="C26" s="354">
        <v>59</v>
      </c>
      <c r="D26" s="354">
        <v>13</v>
      </c>
      <c r="G26" s="348"/>
      <c r="H26" s="343" t="s">
        <v>175</v>
      </c>
      <c r="I26" s="328">
        <f t="shared" si="0"/>
        <v>-0.19178082191780821</v>
      </c>
      <c r="J26" s="328">
        <f t="shared" si="0"/>
        <v>0.30000000000000004</v>
      </c>
      <c r="L26" s="321" t="s">
        <v>514</v>
      </c>
      <c r="M26" s="263"/>
      <c r="N26" s="263"/>
    </row>
    <row r="27" spans="1:17" ht="15" customHeight="1" x14ac:dyDescent="0.2">
      <c r="A27" s="348"/>
      <c r="B27" s="343" t="s">
        <v>176</v>
      </c>
      <c r="C27" s="354">
        <v>57</v>
      </c>
      <c r="D27" s="354">
        <v>14</v>
      </c>
      <c r="G27" s="348"/>
      <c r="H27" s="343" t="s">
        <v>176</v>
      </c>
      <c r="I27" s="328">
        <f t="shared" si="0"/>
        <v>-0.14925373134328357</v>
      </c>
      <c r="J27" s="328">
        <f t="shared" si="0"/>
        <v>0.39999999999999991</v>
      </c>
      <c r="L27" s="338" t="s">
        <v>524</v>
      </c>
      <c r="M27" s="338"/>
      <c r="N27" s="338"/>
      <c r="O27" s="338"/>
      <c r="P27" s="338"/>
      <c r="Q27" s="338"/>
    </row>
    <row r="28" spans="1:17" ht="15" customHeight="1" x14ac:dyDescent="0.2">
      <c r="A28" s="348"/>
      <c r="B28" s="343" t="s">
        <v>177</v>
      </c>
      <c r="C28" s="354">
        <v>64</v>
      </c>
      <c r="D28" s="354">
        <v>15</v>
      </c>
      <c r="G28" s="348"/>
      <c r="H28" s="343" t="s">
        <v>177</v>
      </c>
      <c r="I28" s="328">
        <f t="shared" si="0"/>
        <v>-0.12328767123287676</v>
      </c>
      <c r="J28" s="328">
        <f t="shared" si="0"/>
        <v>0.36363636363636354</v>
      </c>
      <c r="L28" s="338"/>
      <c r="M28" s="338"/>
      <c r="N28" s="338"/>
      <c r="O28" s="338"/>
      <c r="P28" s="338"/>
      <c r="Q28" s="338"/>
    </row>
    <row r="29" spans="1:17" ht="15" customHeight="1" x14ac:dyDescent="0.2">
      <c r="A29" s="348"/>
      <c r="B29" s="343" t="s">
        <v>178</v>
      </c>
      <c r="C29" s="354">
        <v>63</v>
      </c>
      <c r="D29" s="354">
        <v>13</v>
      </c>
      <c r="G29" s="348"/>
      <c r="H29" s="343" t="s">
        <v>178</v>
      </c>
      <c r="I29" s="328">
        <f t="shared" si="0"/>
        <v>-0.20253164556962022</v>
      </c>
      <c r="J29" s="328">
        <f t="shared" si="0"/>
        <v>0</v>
      </c>
      <c r="L29" s="338"/>
      <c r="M29" s="338"/>
      <c r="N29" s="338"/>
      <c r="O29" s="338"/>
      <c r="P29" s="338"/>
      <c r="Q29" s="338"/>
    </row>
    <row r="30" spans="1:17" ht="15" customHeight="1" x14ac:dyDescent="0.2">
      <c r="A30" s="348"/>
      <c r="B30" s="343" t="s">
        <v>179</v>
      </c>
      <c r="C30" s="354">
        <v>59</v>
      </c>
      <c r="D30" s="354">
        <v>9</v>
      </c>
      <c r="G30" s="348"/>
      <c r="H30" s="343" t="s">
        <v>179</v>
      </c>
      <c r="I30" s="328">
        <f t="shared" si="0"/>
        <v>-0.20270270270270274</v>
      </c>
      <c r="J30" s="328">
        <f t="shared" si="0"/>
        <v>-0.4</v>
      </c>
      <c r="L30" s="321" t="s">
        <v>1371</v>
      </c>
      <c r="M30" s="350"/>
      <c r="N30" s="350"/>
      <c r="O30" s="350"/>
      <c r="P30" s="350"/>
      <c r="Q30" s="350"/>
    </row>
    <row r="31" spans="1:17" ht="15" customHeight="1" x14ac:dyDescent="0.2">
      <c r="A31" s="348"/>
      <c r="B31" s="343" t="s">
        <v>180</v>
      </c>
      <c r="C31" s="354">
        <v>53</v>
      </c>
      <c r="D31" s="354">
        <v>9</v>
      </c>
      <c r="G31" s="348"/>
      <c r="H31" s="343" t="s">
        <v>180</v>
      </c>
      <c r="I31" s="328">
        <f t="shared" si="0"/>
        <v>-0.29333333333333333</v>
      </c>
      <c r="J31" s="328">
        <f t="shared" si="0"/>
        <v>-0.4375</v>
      </c>
    </row>
    <row r="32" spans="1:17" ht="15" customHeight="1" x14ac:dyDescent="0.2">
      <c r="A32" s="348"/>
      <c r="B32" s="343" t="s">
        <v>181</v>
      </c>
      <c r="C32" s="354">
        <v>52</v>
      </c>
      <c r="D32" s="354">
        <v>8</v>
      </c>
      <c r="G32" s="348"/>
      <c r="H32" s="343" t="s">
        <v>181</v>
      </c>
      <c r="I32" s="328">
        <f t="shared" si="0"/>
        <v>-0.23529411764705888</v>
      </c>
      <c r="J32" s="328">
        <f t="shared" si="0"/>
        <v>-0.33333333333333337</v>
      </c>
    </row>
    <row r="33" spans="1:13" ht="15" customHeight="1" x14ac:dyDescent="0.2">
      <c r="A33" s="348"/>
      <c r="B33" s="343" t="s">
        <v>182</v>
      </c>
      <c r="C33" s="354">
        <v>62</v>
      </c>
      <c r="D33" s="354">
        <v>9</v>
      </c>
      <c r="G33" s="348"/>
      <c r="H33" s="343" t="s">
        <v>182</v>
      </c>
      <c r="I33" s="328">
        <f t="shared" si="0"/>
        <v>-0.10144927536231885</v>
      </c>
      <c r="J33" s="328">
        <f t="shared" si="0"/>
        <v>-0.30769230769230771</v>
      </c>
    </row>
    <row r="34" spans="1:13" ht="15" customHeight="1" x14ac:dyDescent="0.2">
      <c r="A34" s="348"/>
      <c r="B34" s="343" t="s">
        <v>183</v>
      </c>
      <c r="C34" s="354">
        <v>64</v>
      </c>
      <c r="D34" s="354">
        <v>10</v>
      </c>
      <c r="G34" s="348"/>
      <c r="H34" s="343" t="s">
        <v>183</v>
      </c>
      <c r="I34" s="328">
        <f t="shared" si="0"/>
        <v>-0.16883116883116878</v>
      </c>
      <c r="J34" s="328">
        <f t="shared" si="0"/>
        <v>-0.16666666666666663</v>
      </c>
    </row>
    <row r="35" spans="1:13" x14ac:dyDescent="0.2">
      <c r="A35" s="348"/>
      <c r="B35" s="343" t="s">
        <v>184</v>
      </c>
      <c r="C35" s="354">
        <v>99</v>
      </c>
      <c r="D35" s="354">
        <v>18</v>
      </c>
      <c r="G35" s="348"/>
      <c r="H35" s="343" t="s">
        <v>184</v>
      </c>
      <c r="I35" s="328">
        <f t="shared" si="0"/>
        <v>-9.1743119266055051E-2</v>
      </c>
      <c r="J35" s="328">
        <f t="shared" si="0"/>
        <v>-9.9999999999999978E-2</v>
      </c>
    </row>
    <row r="36" spans="1:13" x14ac:dyDescent="0.2">
      <c r="A36" s="348">
        <v>2019</v>
      </c>
      <c r="B36" s="343" t="s">
        <v>173</v>
      </c>
      <c r="C36" s="354">
        <v>63</v>
      </c>
      <c r="D36" s="354">
        <v>12</v>
      </c>
      <c r="G36" s="347" t="s">
        <v>535</v>
      </c>
      <c r="H36" s="343" t="s">
        <v>173</v>
      </c>
      <c r="I36" s="328">
        <f t="shared" si="0"/>
        <v>-4.5454545454545414E-2</v>
      </c>
      <c r="J36" s="328">
        <f t="shared" si="0"/>
        <v>-0.1428571428571429</v>
      </c>
    </row>
    <row r="37" spans="1:13" x14ac:dyDescent="0.2">
      <c r="A37" s="348"/>
      <c r="B37" s="343" t="s">
        <v>174</v>
      </c>
      <c r="C37" s="354">
        <v>59</v>
      </c>
      <c r="D37" s="354">
        <v>10</v>
      </c>
      <c r="G37" s="349"/>
      <c r="H37" s="343" t="s">
        <v>174</v>
      </c>
      <c r="I37" s="328">
        <f t="shared" si="0"/>
        <v>0.17999999999999994</v>
      </c>
      <c r="J37" s="328">
        <f t="shared" si="0"/>
        <v>-9.0909090909090939E-2</v>
      </c>
    </row>
    <row r="38" spans="1:13" x14ac:dyDescent="0.2">
      <c r="A38" s="348"/>
      <c r="B38" s="343" t="s">
        <v>175</v>
      </c>
      <c r="C38" s="354">
        <v>68</v>
      </c>
      <c r="D38" s="354">
        <v>8</v>
      </c>
      <c r="G38" s="349"/>
      <c r="H38" s="343" t="s">
        <v>175</v>
      </c>
      <c r="I38" s="328">
        <f t="shared" si="0"/>
        <v>0.15254237288135597</v>
      </c>
      <c r="J38" s="328">
        <f t="shared" si="0"/>
        <v>-0.38461538461538458</v>
      </c>
    </row>
    <row r="39" spans="1:13" ht="14.25" x14ac:dyDescent="0.2">
      <c r="A39" s="348"/>
      <c r="B39" s="343" t="s">
        <v>176</v>
      </c>
      <c r="C39" s="354">
        <v>59</v>
      </c>
      <c r="D39" s="354">
        <v>8</v>
      </c>
      <c r="G39" s="349"/>
      <c r="H39" s="343" t="s">
        <v>176</v>
      </c>
      <c r="I39" s="328">
        <f t="shared" si="0"/>
        <v>3.5087719298245723E-2</v>
      </c>
      <c r="J39" s="328">
        <f t="shared" si="0"/>
        <v>-0.4285714285714286</v>
      </c>
      <c r="K39" s="314"/>
      <c r="L39" s="313"/>
      <c r="M39" s="340"/>
    </row>
    <row r="40" spans="1:13" ht="14.25" x14ac:dyDescent="0.2">
      <c r="A40" s="348"/>
      <c r="B40" s="343" t="s">
        <v>177</v>
      </c>
      <c r="C40" s="354">
        <v>67</v>
      </c>
      <c r="D40" s="354">
        <v>11</v>
      </c>
      <c r="G40" s="349"/>
      <c r="H40" s="343" t="s">
        <v>177</v>
      </c>
      <c r="I40" s="328">
        <f t="shared" ref="I40:J55" si="1">C40/C28-1</f>
        <v>4.6875E-2</v>
      </c>
      <c r="J40" s="328">
        <f t="shared" si="1"/>
        <v>-0.26666666666666672</v>
      </c>
      <c r="K40" s="263"/>
      <c r="L40" s="314"/>
      <c r="M40" s="314"/>
    </row>
    <row r="41" spans="1:13" ht="14.25" x14ac:dyDescent="0.2">
      <c r="A41" s="348"/>
      <c r="B41" s="343" t="s">
        <v>178</v>
      </c>
      <c r="C41" s="354">
        <v>60</v>
      </c>
      <c r="D41" s="354">
        <v>9</v>
      </c>
      <c r="G41" s="349"/>
      <c r="H41" s="343" t="s">
        <v>178</v>
      </c>
      <c r="I41" s="328">
        <f t="shared" si="1"/>
        <v>-4.7619047619047672E-2</v>
      </c>
      <c r="J41" s="328">
        <f t="shared" si="1"/>
        <v>-0.30769230769230771</v>
      </c>
      <c r="K41" s="263"/>
      <c r="L41" s="263"/>
    </row>
    <row r="42" spans="1:13" ht="14.25" x14ac:dyDescent="0.2">
      <c r="A42" s="348"/>
      <c r="B42" s="343" t="s">
        <v>179</v>
      </c>
      <c r="C42" s="354">
        <v>61</v>
      </c>
      <c r="D42" s="354">
        <v>8</v>
      </c>
      <c r="E42" s="263"/>
      <c r="F42" s="263"/>
      <c r="G42" s="349"/>
      <c r="H42" s="343" t="s">
        <v>179</v>
      </c>
      <c r="I42" s="328">
        <f t="shared" si="1"/>
        <v>3.3898305084745672E-2</v>
      </c>
      <c r="J42" s="328">
        <f t="shared" si="1"/>
        <v>-0.11111111111111116</v>
      </c>
      <c r="K42" s="263"/>
      <c r="L42" s="263"/>
    </row>
    <row r="43" spans="1:13" ht="14.25" x14ac:dyDescent="0.2">
      <c r="A43" s="348"/>
      <c r="B43" s="343" t="s">
        <v>180</v>
      </c>
      <c r="C43" s="354">
        <v>61</v>
      </c>
      <c r="D43" s="354">
        <v>9</v>
      </c>
      <c r="E43" s="263"/>
      <c r="F43" s="263"/>
      <c r="G43" s="349"/>
      <c r="H43" s="343" t="s">
        <v>180</v>
      </c>
      <c r="I43" s="328">
        <f t="shared" si="1"/>
        <v>0.15094339622641506</v>
      </c>
      <c r="J43" s="328">
        <f t="shared" si="1"/>
        <v>0</v>
      </c>
      <c r="K43" s="263"/>
      <c r="L43" s="263"/>
    </row>
    <row r="44" spans="1:13" ht="14.25" x14ac:dyDescent="0.2">
      <c r="A44" s="348"/>
      <c r="B44" s="343" t="s">
        <v>181</v>
      </c>
      <c r="C44" s="354">
        <v>54</v>
      </c>
      <c r="D44" s="354">
        <v>8</v>
      </c>
      <c r="E44" s="263"/>
      <c r="F44" s="263"/>
      <c r="G44" s="349"/>
      <c r="H44" s="343" t="s">
        <v>181</v>
      </c>
      <c r="I44" s="328">
        <f t="shared" si="1"/>
        <v>3.8461538461538547E-2</v>
      </c>
      <c r="J44" s="328">
        <f t="shared" si="1"/>
        <v>0</v>
      </c>
      <c r="K44" s="263"/>
      <c r="L44" s="263"/>
    </row>
    <row r="45" spans="1:13" ht="14.25" x14ac:dyDescent="0.2">
      <c r="A45" s="348"/>
      <c r="B45" s="343" t="s">
        <v>182</v>
      </c>
      <c r="C45" s="354">
        <v>61</v>
      </c>
      <c r="D45" s="354">
        <v>9</v>
      </c>
      <c r="E45" s="263"/>
      <c r="F45" s="263"/>
      <c r="G45" s="349"/>
      <c r="H45" s="343" t="s">
        <v>182</v>
      </c>
      <c r="I45" s="328">
        <f t="shared" si="1"/>
        <v>-1.6129032258064502E-2</v>
      </c>
      <c r="J45" s="328">
        <f t="shared" si="1"/>
        <v>0</v>
      </c>
      <c r="K45" s="263"/>
      <c r="L45" s="263"/>
    </row>
    <row r="46" spans="1:13" ht="14.25" x14ac:dyDescent="0.2">
      <c r="A46" s="348"/>
      <c r="B46" s="343" t="s">
        <v>183</v>
      </c>
      <c r="C46" s="354">
        <v>57</v>
      </c>
      <c r="D46" s="354">
        <v>7</v>
      </c>
      <c r="E46" s="263"/>
      <c r="F46" s="263"/>
      <c r="G46" s="349"/>
      <c r="H46" s="343" t="s">
        <v>183</v>
      </c>
      <c r="I46" s="328">
        <f t="shared" si="1"/>
        <v>-0.109375</v>
      </c>
      <c r="J46" s="328">
        <f t="shared" si="1"/>
        <v>-0.30000000000000004</v>
      </c>
      <c r="K46" s="263"/>
      <c r="L46" s="263"/>
    </row>
    <row r="47" spans="1:13" ht="14.25" x14ac:dyDescent="0.2">
      <c r="A47" s="348"/>
      <c r="B47" s="343" t="s">
        <v>184</v>
      </c>
      <c r="C47" s="354">
        <v>79</v>
      </c>
      <c r="D47" s="354">
        <v>9</v>
      </c>
      <c r="E47" s="263"/>
      <c r="F47" s="263"/>
      <c r="G47" s="351"/>
      <c r="H47" s="343" t="s">
        <v>184</v>
      </c>
      <c r="I47" s="328">
        <f t="shared" si="1"/>
        <v>-0.20202020202020199</v>
      </c>
      <c r="J47" s="328">
        <f t="shared" si="1"/>
        <v>-0.5</v>
      </c>
      <c r="K47" s="263"/>
      <c r="L47" s="263"/>
    </row>
    <row r="48" spans="1:13" ht="14.25" x14ac:dyDescent="0.2">
      <c r="A48" s="348">
        <v>2020</v>
      </c>
      <c r="B48" s="343" t="s">
        <v>173</v>
      </c>
      <c r="C48" s="354">
        <v>68</v>
      </c>
      <c r="D48" s="354">
        <v>8</v>
      </c>
      <c r="E48" s="263"/>
      <c r="F48" s="263"/>
      <c r="G48" s="347" t="s">
        <v>534</v>
      </c>
      <c r="H48" s="343" t="s">
        <v>173</v>
      </c>
      <c r="I48" s="328">
        <f t="shared" si="1"/>
        <v>7.9365079365079305E-2</v>
      </c>
      <c r="J48" s="328">
        <f t="shared" si="1"/>
        <v>-0.33333333333333337</v>
      </c>
      <c r="K48" s="263"/>
      <c r="L48" s="263"/>
    </row>
    <row r="49" spans="1:12" ht="14.25" x14ac:dyDescent="0.2">
      <c r="A49" s="348"/>
      <c r="B49" s="343" t="s">
        <v>174</v>
      </c>
      <c r="C49" s="354">
        <v>53</v>
      </c>
      <c r="D49" s="354">
        <v>7</v>
      </c>
      <c r="E49" s="263"/>
      <c r="F49" s="263"/>
      <c r="G49" s="349"/>
      <c r="H49" s="343" t="s">
        <v>174</v>
      </c>
      <c r="I49" s="328">
        <f t="shared" si="1"/>
        <v>-0.10169491525423724</v>
      </c>
      <c r="J49" s="328">
        <f t="shared" si="1"/>
        <v>-0.30000000000000004</v>
      </c>
      <c r="K49" s="263"/>
      <c r="L49" s="263"/>
    </row>
    <row r="50" spans="1:12" ht="14.25" x14ac:dyDescent="0.2">
      <c r="A50" s="348"/>
      <c r="B50" s="343" t="s">
        <v>175</v>
      </c>
      <c r="C50" s="354">
        <v>52</v>
      </c>
      <c r="D50" s="354">
        <v>6</v>
      </c>
      <c r="E50" s="263"/>
      <c r="F50" s="263"/>
      <c r="G50" s="349"/>
      <c r="H50" s="343" t="s">
        <v>175</v>
      </c>
      <c r="I50" s="328">
        <f t="shared" si="1"/>
        <v>-0.23529411764705888</v>
      </c>
      <c r="J50" s="328">
        <f t="shared" si="1"/>
        <v>-0.25</v>
      </c>
      <c r="K50" s="263"/>
      <c r="L50" s="263"/>
    </row>
    <row r="51" spans="1:12" ht="14.25" x14ac:dyDescent="0.2">
      <c r="A51" s="348"/>
      <c r="B51" s="343" t="s">
        <v>176</v>
      </c>
      <c r="C51" s="354">
        <v>39</v>
      </c>
      <c r="D51" s="354">
        <v>5</v>
      </c>
      <c r="E51" s="263"/>
      <c r="F51" s="263"/>
      <c r="G51" s="349"/>
      <c r="H51" s="343" t="s">
        <v>176</v>
      </c>
      <c r="I51" s="328">
        <f t="shared" si="1"/>
        <v>-0.33898305084745761</v>
      </c>
      <c r="J51" s="328">
        <f t="shared" si="1"/>
        <v>-0.375</v>
      </c>
    </row>
    <row r="52" spans="1:12" ht="14.25" x14ac:dyDescent="0.2">
      <c r="A52" s="348"/>
      <c r="B52" s="343" t="s">
        <v>177</v>
      </c>
      <c r="C52" s="354">
        <v>46</v>
      </c>
      <c r="D52" s="354">
        <v>6</v>
      </c>
      <c r="E52" s="263"/>
      <c r="F52" s="263"/>
      <c r="G52" s="349"/>
      <c r="H52" s="343" t="s">
        <v>177</v>
      </c>
      <c r="I52" s="328">
        <f t="shared" si="1"/>
        <v>-0.31343283582089554</v>
      </c>
      <c r="J52" s="328">
        <f t="shared" si="1"/>
        <v>-0.45454545454545459</v>
      </c>
    </row>
    <row r="53" spans="1:12" ht="14.25" x14ac:dyDescent="0.2">
      <c r="A53" s="348"/>
      <c r="B53" s="343" t="s">
        <v>178</v>
      </c>
      <c r="C53" s="354">
        <v>48</v>
      </c>
      <c r="D53" s="354">
        <v>7</v>
      </c>
      <c r="E53" s="263"/>
      <c r="F53" s="263"/>
      <c r="G53" s="349"/>
      <c r="H53" s="343" t="s">
        <v>178</v>
      </c>
      <c r="I53" s="328">
        <f t="shared" si="1"/>
        <v>-0.19999999999999996</v>
      </c>
      <c r="J53" s="328">
        <f t="shared" si="1"/>
        <v>-0.22222222222222221</v>
      </c>
    </row>
    <row r="54" spans="1:12" ht="14.25" x14ac:dyDescent="0.2">
      <c r="A54" s="348"/>
      <c r="B54" s="343" t="s">
        <v>179</v>
      </c>
      <c r="C54" s="354">
        <v>47</v>
      </c>
      <c r="D54" s="354">
        <v>7</v>
      </c>
      <c r="E54" s="263"/>
      <c r="F54" s="263"/>
      <c r="G54" s="349"/>
      <c r="H54" s="343" t="s">
        <v>179</v>
      </c>
      <c r="I54" s="328">
        <f t="shared" si="1"/>
        <v>-0.22950819672131151</v>
      </c>
      <c r="J54" s="328">
        <f t="shared" si="1"/>
        <v>-0.125</v>
      </c>
    </row>
    <row r="55" spans="1:12" ht="14.25" x14ac:dyDescent="0.2">
      <c r="A55" s="348"/>
      <c r="B55" s="343" t="s">
        <v>180</v>
      </c>
      <c r="C55" s="354">
        <v>47</v>
      </c>
      <c r="D55" s="354">
        <v>9</v>
      </c>
      <c r="E55" s="263"/>
      <c r="F55" s="263"/>
      <c r="G55" s="349"/>
      <c r="H55" s="343" t="s">
        <v>180</v>
      </c>
      <c r="I55" s="328">
        <f t="shared" si="1"/>
        <v>-0.22950819672131151</v>
      </c>
      <c r="J55" s="328">
        <f t="shared" si="1"/>
        <v>0</v>
      </c>
    </row>
    <row r="56" spans="1:12" ht="14.25" x14ac:dyDescent="0.2">
      <c r="A56" s="348"/>
      <c r="B56" s="343" t="s">
        <v>181</v>
      </c>
      <c r="C56" s="354">
        <v>43</v>
      </c>
      <c r="D56" s="354">
        <v>8</v>
      </c>
      <c r="E56" s="263"/>
      <c r="F56" s="263"/>
      <c r="G56" s="349"/>
      <c r="H56" s="343" t="s">
        <v>181</v>
      </c>
      <c r="I56" s="328">
        <f t="shared" ref="I56:J56" si="2">C56/C44-1</f>
        <v>-0.20370370370370372</v>
      </c>
      <c r="J56" s="328">
        <f t="shared" si="2"/>
        <v>0</v>
      </c>
    </row>
    <row r="57" spans="1:12" ht="14.25" x14ac:dyDescent="0.2">
      <c r="A57" s="348"/>
      <c r="B57" s="343" t="s">
        <v>182</v>
      </c>
      <c r="C57" s="354"/>
      <c r="D57" s="354"/>
      <c r="E57" s="263"/>
      <c r="F57" s="263"/>
      <c r="G57" s="349"/>
      <c r="H57" s="343" t="s">
        <v>182</v>
      </c>
      <c r="I57" s="328"/>
      <c r="J57" s="328"/>
    </row>
    <row r="58" spans="1:12" ht="14.25" x14ac:dyDescent="0.2">
      <c r="A58" s="348"/>
      <c r="B58" s="343" t="s">
        <v>183</v>
      </c>
      <c r="C58" s="354"/>
      <c r="D58" s="354"/>
      <c r="E58" s="263"/>
      <c r="F58" s="263"/>
      <c r="G58" s="349"/>
      <c r="H58" s="343" t="s">
        <v>183</v>
      </c>
      <c r="I58" s="328"/>
      <c r="J58" s="328"/>
    </row>
    <row r="59" spans="1:12" ht="14.25" x14ac:dyDescent="0.2">
      <c r="A59" s="348"/>
      <c r="B59" s="343" t="s">
        <v>184</v>
      </c>
      <c r="C59" s="354"/>
      <c r="D59" s="354"/>
      <c r="E59" s="263"/>
      <c r="F59" s="263"/>
      <c r="G59" s="351"/>
      <c r="H59" s="343" t="s">
        <v>184</v>
      </c>
      <c r="I59" s="328"/>
      <c r="J59" s="328"/>
    </row>
    <row r="60" spans="1:12" ht="14.25" x14ac:dyDescent="0.2">
      <c r="A60" s="263"/>
      <c r="B60" s="263"/>
      <c r="C60" s="263"/>
      <c r="D60" s="263"/>
      <c r="E60" s="263"/>
      <c r="F60" s="263"/>
      <c r="G60" s="263"/>
      <c r="H60" s="263"/>
      <c r="I60" s="263"/>
    </row>
    <row r="61" spans="1:12" ht="14.25" x14ac:dyDescent="0.2">
      <c r="A61" s="263"/>
      <c r="B61" s="263"/>
      <c r="C61" s="263"/>
      <c r="D61" s="263"/>
      <c r="E61" s="263"/>
      <c r="F61" s="263"/>
      <c r="G61" s="263"/>
      <c r="H61" s="263"/>
      <c r="I61" s="263"/>
    </row>
    <row r="62" spans="1:12" ht="14.25" x14ac:dyDescent="0.2">
      <c r="A62" s="263"/>
      <c r="B62" s="263"/>
      <c r="C62" s="263"/>
      <c r="D62" s="263"/>
      <c r="E62" s="263"/>
      <c r="F62" s="263"/>
      <c r="G62" s="263"/>
      <c r="H62" s="263"/>
      <c r="I62" s="263"/>
    </row>
    <row r="63" spans="1:12" ht="14.25" x14ac:dyDescent="0.2">
      <c r="A63" s="263"/>
      <c r="B63" s="263"/>
      <c r="C63" s="263"/>
      <c r="D63" s="263"/>
      <c r="E63" s="263"/>
      <c r="F63" s="263"/>
      <c r="G63" s="263"/>
      <c r="H63" s="263"/>
      <c r="I63" s="263"/>
    </row>
    <row r="64" spans="1:12" ht="14.25" x14ac:dyDescent="0.2">
      <c r="A64" s="263"/>
      <c r="B64" s="263"/>
      <c r="C64" s="263"/>
      <c r="D64" s="263"/>
      <c r="E64" s="263"/>
      <c r="F64" s="263"/>
      <c r="G64" s="263"/>
      <c r="H64" s="263"/>
      <c r="I64" s="263"/>
    </row>
    <row r="65" spans="1:9" ht="14.25" x14ac:dyDescent="0.2">
      <c r="A65" s="263"/>
      <c r="B65" s="263"/>
      <c r="C65" s="263"/>
      <c r="D65" s="263"/>
      <c r="E65" s="263"/>
      <c r="F65" s="263"/>
      <c r="G65" s="263"/>
      <c r="H65" s="263"/>
      <c r="I65" s="263"/>
    </row>
  </sheetData>
  <mergeCells count="9">
    <mergeCell ref="A48:A59"/>
    <mergeCell ref="G48:G59"/>
    <mergeCell ref="H1:I1"/>
    <mergeCell ref="A12:A23"/>
    <mergeCell ref="A24:A35"/>
    <mergeCell ref="G24:G35"/>
    <mergeCell ref="L27:Q29"/>
    <mergeCell ref="A36:A47"/>
    <mergeCell ref="G36:G47"/>
  </mergeCells>
  <hyperlinks>
    <hyperlink ref="H1:I1" location="Index!A1" display="Regresar al Índice" xr:uid="{3E67A507-3437-42BB-BF1E-224B767A73FA}"/>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CD99-B897-40A1-8E8A-103005303A7C}">
  <sheetPr codeName="Hoja159"/>
  <dimension ref="A1:Q63"/>
  <sheetViews>
    <sheetView workbookViewId="0">
      <selection activeCell="I7" sqref="I7"/>
    </sheetView>
  </sheetViews>
  <sheetFormatPr baseColWidth="10" defaultColWidth="11.42578125" defaultRowHeight="12" x14ac:dyDescent="0.2"/>
  <cols>
    <col min="1" max="1" width="5.7109375" style="321" customWidth="1"/>
    <col min="2" max="2" width="8.140625" style="321" customWidth="1"/>
    <col min="3" max="16384" width="11.42578125" style="321"/>
  </cols>
  <sheetData>
    <row r="1" spans="1:9" ht="15" x14ac:dyDescent="0.25">
      <c r="A1" s="179" t="s">
        <v>1586</v>
      </c>
      <c r="H1" s="400" t="s">
        <v>39</v>
      </c>
      <c r="I1" s="400"/>
    </row>
    <row r="2" spans="1:9" ht="15.75" x14ac:dyDescent="0.2">
      <c r="A2" s="94" t="s">
        <v>514</v>
      </c>
      <c r="G2" s="264"/>
      <c r="I2" s="315" t="s">
        <v>1377</v>
      </c>
    </row>
    <row r="4" spans="1:9" x14ac:dyDescent="0.2">
      <c r="A4" s="322" t="s">
        <v>526</v>
      </c>
    </row>
    <row r="5" spans="1:9" x14ac:dyDescent="0.2">
      <c r="A5" s="322" t="s">
        <v>528</v>
      </c>
    </row>
    <row r="6" spans="1:9" ht="14.25" x14ac:dyDescent="0.2">
      <c r="A6" s="323" t="s">
        <v>529</v>
      </c>
      <c r="B6" s="263"/>
      <c r="C6" s="263"/>
      <c r="D6" s="263"/>
    </row>
    <row r="8" spans="1:9" ht="15" customHeight="1" x14ac:dyDescent="0.2">
      <c r="A8" s="263"/>
    </row>
    <row r="9" spans="1:9" ht="15" customHeight="1" x14ac:dyDescent="0.2">
      <c r="A9" s="341" t="s">
        <v>530</v>
      </c>
      <c r="B9" s="341" t="s">
        <v>531</v>
      </c>
      <c r="C9" s="341" t="s">
        <v>1</v>
      </c>
      <c r="D9" s="341" t="s">
        <v>0</v>
      </c>
    </row>
    <row r="10" spans="1:9" ht="15" customHeight="1" x14ac:dyDescent="0.2">
      <c r="A10" s="353">
        <v>2017</v>
      </c>
      <c r="B10" s="343" t="s">
        <v>173</v>
      </c>
      <c r="C10" s="354">
        <v>211</v>
      </c>
      <c r="D10" s="354">
        <v>36</v>
      </c>
    </row>
    <row r="11" spans="1:9" ht="15" customHeight="1" x14ac:dyDescent="0.2">
      <c r="A11" s="353"/>
      <c r="B11" s="343" t="s">
        <v>174</v>
      </c>
      <c r="C11" s="354">
        <v>179</v>
      </c>
      <c r="D11" s="354">
        <v>24</v>
      </c>
    </row>
    <row r="12" spans="1:9" ht="15" customHeight="1" x14ac:dyDescent="0.2">
      <c r="A12" s="353"/>
      <c r="B12" s="343" t="s">
        <v>175</v>
      </c>
      <c r="C12" s="354">
        <v>191</v>
      </c>
      <c r="D12" s="354">
        <v>23</v>
      </c>
    </row>
    <row r="13" spans="1:9" ht="15" customHeight="1" x14ac:dyDescent="0.2">
      <c r="A13" s="353"/>
      <c r="B13" s="343" t="s">
        <v>176</v>
      </c>
      <c r="C13" s="354">
        <v>179</v>
      </c>
      <c r="D13" s="354">
        <v>19</v>
      </c>
    </row>
    <row r="14" spans="1:9" ht="15" customHeight="1" x14ac:dyDescent="0.2">
      <c r="A14" s="353"/>
      <c r="B14" s="343" t="s">
        <v>177</v>
      </c>
      <c r="C14" s="354">
        <v>215</v>
      </c>
      <c r="D14" s="354">
        <v>25</v>
      </c>
    </row>
    <row r="15" spans="1:9" ht="15" customHeight="1" x14ac:dyDescent="0.2">
      <c r="A15" s="353"/>
      <c r="B15" s="343" t="s">
        <v>178</v>
      </c>
      <c r="C15" s="354">
        <v>223</v>
      </c>
      <c r="D15" s="354">
        <v>24</v>
      </c>
    </row>
    <row r="16" spans="1:9" ht="15" customHeight="1" x14ac:dyDescent="0.2">
      <c r="A16" s="353"/>
      <c r="B16" s="343" t="s">
        <v>179</v>
      </c>
      <c r="C16" s="354">
        <v>232</v>
      </c>
      <c r="D16" s="354">
        <v>25</v>
      </c>
    </row>
    <row r="17" spans="1:17" ht="15" customHeight="1" x14ac:dyDescent="0.2">
      <c r="A17" s="353"/>
      <c r="B17" s="343" t="s">
        <v>180</v>
      </c>
      <c r="C17" s="354">
        <v>231</v>
      </c>
      <c r="D17" s="354">
        <v>25</v>
      </c>
    </row>
    <row r="18" spans="1:17" ht="15" customHeight="1" x14ac:dyDescent="0.2">
      <c r="A18" s="353"/>
      <c r="B18" s="343" t="s">
        <v>181</v>
      </c>
      <c r="C18" s="354">
        <v>223</v>
      </c>
      <c r="D18" s="354">
        <v>24</v>
      </c>
    </row>
    <row r="19" spans="1:17" ht="15" customHeight="1" x14ac:dyDescent="0.2">
      <c r="A19" s="353"/>
      <c r="B19" s="343" t="s">
        <v>182</v>
      </c>
      <c r="C19" s="354">
        <v>219</v>
      </c>
      <c r="D19" s="354">
        <v>23</v>
      </c>
      <c r="I19" s="341" t="s">
        <v>1</v>
      </c>
      <c r="J19" s="341" t="s">
        <v>0</v>
      </c>
    </row>
    <row r="20" spans="1:17" x14ac:dyDescent="0.2">
      <c r="A20" s="353"/>
      <c r="B20" s="343" t="s">
        <v>183</v>
      </c>
      <c r="C20" s="354">
        <v>250</v>
      </c>
      <c r="D20" s="354">
        <v>24</v>
      </c>
      <c r="G20" s="348" t="s">
        <v>532</v>
      </c>
      <c r="H20" s="343" t="s">
        <v>173</v>
      </c>
      <c r="I20" s="328">
        <f t="shared" ref="I20:J35" si="0">C22/C10-1</f>
        <v>0.10426540284360186</v>
      </c>
      <c r="J20" s="328">
        <f t="shared" si="0"/>
        <v>-0.30555555555555558</v>
      </c>
    </row>
    <row r="21" spans="1:17" ht="15" customHeight="1" x14ac:dyDescent="0.2">
      <c r="A21" s="353"/>
      <c r="B21" s="343" t="s">
        <v>184</v>
      </c>
      <c r="C21" s="354">
        <v>332</v>
      </c>
      <c r="D21" s="354">
        <v>24</v>
      </c>
      <c r="G21" s="348"/>
      <c r="H21" s="343" t="s">
        <v>174</v>
      </c>
      <c r="I21" s="328">
        <f t="shared" si="0"/>
        <v>0.15642458100558665</v>
      </c>
      <c r="J21" s="328">
        <f t="shared" si="0"/>
        <v>-8.333333333333337E-2</v>
      </c>
      <c r="L21" s="321" t="s">
        <v>514</v>
      </c>
      <c r="M21" s="263"/>
      <c r="N21" s="263"/>
    </row>
    <row r="22" spans="1:17" ht="15" customHeight="1" x14ac:dyDescent="0.2">
      <c r="A22" s="348">
        <v>2018</v>
      </c>
      <c r="B22" s="343" t="s">
        <v>173</v>
      </c>
      <c r="C22" s="354">
        <v>233</v>
      </c>
      <c r="D22" s="354">
        <v>25</v>
      </c>
      <c r="G22" s="348"/>
      <c r="H22" s="343" t="s">
        <v>175</v>
      </c>
      <c r="I22" s="328">
        <f t="shared" si="0"/>
        <v>8.3769633507853491E-2</v>
      </c>
      <c r="J22" s="328">
        <f t="shared" si="0"/>
        <v>-8.6956521739130488E-2</v>
      </c>
      <c r="L22" s="338" t="s">
        <v>524</v>
      </c>
      <c r="M22" s="338"/>
      <c r="N22" s="338"/>
      <c r="O22" s="338"/>
      <c r="P22" s="338"/>
      <c r="Q22" s="338"/>
    </row>
    <row r="23" spans="1:17" ht="15" customHeight="1" x14ac:dyDescent="0.2">
      <c r="A23" s="348"/>
      <c r="B23" s="343" t="s">
        <v>174</v>
      </c>
      <c r="C23" s="354">
        <v>207</v>
      </c>
      <c r="D23" s="354">
        <v>22</v>
      </c>
      <c r="G23" s="348"/>
      <c r="H23" s="343" t="s">
        <v>176</v>
      </c>
      <c r="I23" s="328">
        <f t="shared" si="0"/>
        <v>0.1899441340782122</v>
      </c>
      <c r="J23" s="328">
        <f t="shared" si="0"/>
        <v>0.15789473684210531</v>
      </c>
      <c r="L23" s="338"/>
      <c r="M23" s="338"/>
      <c r="N23" s="338"/>
      <c r="O23" s="338"/>
      <c r="P23" s="338"/>
      <c r="Q23" s="338"/>
    </row>
    <row r="24" spans="1:17" ht="15" customHeight="1" x14ac:dyDescent="0.2">
      <c r="A24" s="348"/>
      <c r="B24" s="343" t="s">
        <v>175</v>
      </c>
      <c r="C24" s="354">
        <v>207</v>
      </c>
      <c r="D24" s="354">
        <v>21</v>
      </c>
      <c r="G24" s="348"/>
      <c r="H24" s="343" t="s">
        <v>177</v>
      </c>
      <c r="I24" s="328">
        <f t="shared" si="0"/>
        <v>-9.7674418604651203E-2</v>
      </c>
      <c r="J24" s="328">
        <f t="shared" si="0"/>
        <v>0.19999999999999996</v>
      </c>
      <c r="L24" s="338"/>
      <c r="M24" s="338"/>
      <c r="N24" s="338"/>
      <c r="O24" s="338"/>
      <c r="P24" s="338"/>
      <c r="Q24" s="338"/>
    </row>
    <row r="25" spans="1:17" ht="15" customHeight="1" x14ac:dyDescent="0.2">
      <c r="A25" s="348"/>
      <c r="B25" s="343" t="s">
        <v>176</v>
      </c>
      <c r="C25" s="354">
        <v>213</v>
      </c>
      <c r="D25" s="354">
        <v>22</v>
      </c>
      <c r="G25" s="348"/>
      <c r="H25" s="343" t="s">
        <v>178</v>
      </c>
      <c r="I25" s="328">
        <f t="shared" si="0"/>
        <v>-8.9686098654708557E-2</v>
      </c>
      <c r="J25" s="328">
        <f t="shared" si="0"/>
        <v>-4.166666666666663E-2</v>
      </c>
      <c r="L25" s="321" t="s">
        <v>1371</v>
      </c>
      <c r="M25" s="350"/>
      <c r="N25" s="350"/>
      <c r="O25" s="350"/>
      <c r="P25" s="350"/>
      <c r="Q25" s="350"/>
    </row>
    <row r="26" spans="1:17" ht="15" customHeight="1" x14ac:dyDescent="0.2">
      <c r="A26" s="348"/>
      <c r="B26" s="343" t="s">
        <v>177</v>
      </c>
      <c r="C26" s="354">
        <v>194</v>
      </c>
      <c r="D26" s="354">
        <v>30</v>
      </c>
      <c r="G26" s="348"/>
      <c r="H26" s="343" t="s">
        <v>179</v>
      </c>
      <c r="I26" s="328">
        <f t="shared" si="0"/>
        <v>-0.14224137931034486</v>
      </c>
      <c r="J26" s="328">
        <f t="shared" si="0"/>
        <v>-0.19999999999999996</v>
      </c>
    </row>
    <row r="27" spans="1:17" ht="15" customHeight="1" x14ac:dyDescent="0.2">
      <c r="A27" s="348"/>
      <c r="B27" s="343" t="s">
        <v>178</v>
      </c>
      <c r="C27" s="354">
        <v>203</v>
      </c>
      <c r="D27" s="354">
        <v>23</v>
      </c>
      <c r="G27" s="348"/>
      <c r="H27" s="343" t="s">
        <v>180</v>
      </c>
      <c r="I27" s="328">
        <f t="shared" si="0"/>
        <v>3.8961038961038863E-2</v>
      </c>
      <c r="J27" s="328">
        <f t="shared" si="0"/>
        <v>0.8</v>
      </c>
    </row>
    <row r="28" spans="1:17" ht="15" customHeight="1" x14ac:dyDescent="0.2">
      <c r="A28" s="348"/>
      <c r="B28" s="343" t="s">
        <v>179</v>
      </c>
      <c r="C28" s="354">
        <v>199</v>
      </c>
      <c r="D28" s="354">
        <v>20</v>
      </c>
      <c r="G28" s="348"/>
      <c r="H28" s="343" t="s">
        <v>181</v>
      </c>
      <c r="I28" s="328">
        <f t="shared" si="0"/>
        <v>-0.16143497757847536</v>
      </c>
      <c r="J28" s="328">
        <f t="shared" si="0"/>
        <v>-4.166666666666663E-2</v>
      </c>
    </row>
    <row r="29" spans="1:17" ht="15" customHeight="1" x14ac:dyDescent="0.2">
      <c r="A29" s="348"/>
      <c r="B29" s="343" t="s">
        <v>180</v>
      </c>
      <c r="C29" s="354">
        <v>240</v>
      </c>
      <c r="D29" s="354">
        <v>45</v>
      </c>
      <c r="G29" s="348"/>
      <c r="H29" s="343" t="s">
        <v>182</v>
      </c>
      <c r="I29" s="328">
        <f t="shared" si="0"/>
        <v>-1.3698630136986356E-2</v>
      </c>
      <c r="J29" s="328">
        <f t="shared" si="0"/>
        <v>0.13043478260869557</v>
      </c>
    </row>
    <row r="30" spans="1:17" ht="15" customHeight="1" x14ac:dyDescent="0.2">
      <c r="A30" s="348"/>
      <c r="B30" s="343" t="s">
        <v>181</v>
      </c>
      <c r="C30" s="354">
        <v>187</v>
      </c>
      <c r="D30" s="354">
        <v>23</v>
      </c>
      <c r="G30" s="348"/>
      <c r="H30" s="343" t="s">
        <v>183</v>
      </c>
      <c r="I30" s="328">
        <f t="shared" si="0"/>
        <v>-0.14400000000000002</v>
      </c>
      <c r="J30" s="328">
        <f t="shared" si="0"/>
        <v>0.125</v>
      </c>
    </row>
    <row r="31" spans="1:17" x14ac:dyDescent="0.2">
      <c r="A31" s="348"/>
      <c r="B31" s="343" t="s">
        <v>182</v>
      </c>
      <c r="C31" s="354">
        <v>216</v>
      </c>
      <c r="D31" s="354">
        <v>26</v>
      </c>
      <c r="G31" s="348"/>
      <c r="H31" s="343" t="s">
        <v>184</v>
      </c>
      <c r="I31" s="328">
        <f t="shared" si="0"/>
        <v>-0.18674698795180722</v>
      </c>
      <c r="J31" s="328">
        <f t="shared" si="0"/>
        <v>0.25</v>
      </c>
    </row>
    <row r="32" spans="1:17" x14ac:dyDescent="0.2">
      <c r="A32" s="348"/>
      <c r="B32" s="343" t="s">
        <v>183</v>
      </c>
      <c r="C32" s="354">
        <v>214</v>
      </c>
      <c r="D32" s="354">
        <v>27</v>
      </c>
      <c r="G32" s="347" t="s">
        <v>533</v>
      </c>
      <c r="H32" s="343" t="s">
        <v>173</v>
      </c>
      <c r="I32" s="328">
        <f t="shared" si="0"/>
        <v>-0.11587982832618027</v>
      </c>
      <c r="J32" s="328">
        <f t="shared" si="0"/>
        <v>0.32000000000000006</v>
      </c>
    </row>
    <row r="33" spans="1:14" ht="14.25" x14ac:dyDescent="0.2">
      <c r="A33" s="348"/>
      <c r="B33" s="343" t="s">
        <v>184</v>
      </c>
      <c r="C33" s="354">
        <v>270</v>
      </c>
      <c r="D33" s="354">
        <v>30</v>
      </c>
      <c r="G33" s="349"/>
      <c r="H33" s="343" t="s">
        <v>174</v>
      </c>
      <c r="I33" s="328">
        <f t="shared" si="0"/>
        <v>-4.8309178743961345E-2</v>
      </c>
      <c r="J33" s="328">
        <f t="shared" si="0"/>
        <v>0.22727272727272729</v>
      </c>
      <c r="M33" s="263"/>
      <c r="N33" s="263"/>
    </row>
    <row r="34" spans="1:14" ht="14.25" x14ac:dyDescent="0.2">
      <c r="A34" s="348">
        <v>2019</v>
      </c>
      <c r="B34" s="343" t="s">
        <v>173</v>
      </c>
      <c r="C34" s="354">
        <v>206</v>
      </c>
      <c r="D34" s="354">
        <v>33</v>
      </c>
      <c r="G34" s="349"/>
      <c r="H34" s="343" t="s">
        <v>175</v>
      </c>
      <c r="I34" s="328">
        <f t="shared" si="0"/>
        <v>-0.12560386473429952</v>
      </c>
      <c r="J34" s="328">
        <f t="shared" si="0"/>
        <v>-4.7619047619047672E-2</v>
      </c>
      <c r="M34" s="263"/>
      <c r="N34" s="263"/>
    </row>
    <row r="35" spans="1:14" ht="14.25" x14ac:dyDescent="0.2">
      <c r="A35" s="348"/>
      <c r="B35" s="343" t="s">
        <v>174</v>
      </c>
      <c r="C35" s="354">
        <v>197</v>
      </c>
      <c r="D35" s="354">
        <v>27</v>
      </c>
      <c r="E35" s="352"/>
      <c r="G35" s="349"/>
      <c r="H35" s="343" t="s">
        <v>176</v>
      </c>
      <c r="I35" s="328">
        <f t="shared" si="0"/>
        <v>-0.15492957746478875</v>
      </c>
      <c r="J35" s="328">
        <f t="shared" si="0"/>
        <v>0</v>
      </c>
      <c r="M35" s="313"/>
      <c r="N35" s="313"/>
    </row>
    <row r="36" spans="1:14" ht="14.25" x14ac:dyDescent="0.2">
      <c r="A36" s="348"/>
      <c r="B36" s="343" t="s">
        <v>175</v>
      </c>
      <c r="C36" s="354">
        <v>181</v>
      </c>
      <c r="D36" s="354">
        <v>20</v>
      </c>
      <c r="G36" s="349"/>
      <c r="H36" s="343" t="s">
        <v>177</v>
      </c>
      <c r="I36" s="328">
        <f t="shared" ref="I36:J51" si="1">C38/C26-1</f>
        <v>0.19587628865979378</v>
      </c>
      <c r="J36" s="328">
        <f t="shared" si="1"/>
        <v>-9.9999999999999978E-2</v>
      </c>
      <c r="L36" s="352"/>
      <c r="M36" s="352"/>
      <c r="N36" s="263"/>
    </row>
    <row r="37" spans="1:14" ht="14.25" x14ac:dyDescent="0.2">
      <c r="A37" s="348"/>
      <c r="B37" s="343" t="s">
        <v>176</v>
      </c>
      <c r="C37" s="354">
        <v>180</v>
      </c>
      <c r="D37" s="354">
        <v>22</v>
      </c>
      <c r="G37" s="349"/>
      <c r="H37" s="343" t="s">
        <v>178</v>
      </c>
      <c r="I37" s="328">
        <f t="shared" si="1"/>
        <v>9.8522167487684831E-2</v>
      </c>
      <c r="J37" s="328">
        <f t="shared" si="1"/>
        <v>4.3478260869565188E-2</v>
      </c>
      <c r="M37" s="263"/>
      <c r="N37" s="263"/>
    </row>
    <row r="38" spans="1:14" ht="14.25" x14ac:dyDescent="0.2">
      <c r="A38" s="348"/>
      <c r="B38" s="343" t="s">
        <v>177</v>
      </c>
      <c r="C38" s="354">
        <v>232</v>
      </c>
      <c r="D38" s="354">
        <v>27</v>
      </c>
      <c r="E38" s="263"/>
      <c r="F38" s="263"/>
      <c r="G38" s="349"/>
      <c r="H38" s="343" t="s">
        <v>179</v>
      </c>
      <c r="I38" s="328">
        <f t="shared" si="1"/>
        <v>0.32160804020100509</v>
      </c>
      <c r="J38" s="328">
        <f t="shared" si="1"/>
        <v>0.5</v>
      </c>
      <c r="N38" s="263"/>
    </row>
    <row r="39" spans="1:14" ht="14.25" x14ac:dyDescent="0.2">
      <c r="A39" s="348"/>
      <c r="B39" s="343" t="s">
        <v>178</v>
      </c>
      <c r="C39" s="354">
        <v>223</v>
      </c>
      <c r="D39" s="354">
        <v>24</v>
      </c>
      <c r="E39" s="263"/>
      <c r="F39" s="263"/>
      <c r="G39" s="349"/>
      <c r="H39" s="343" t="s">
        <v>180</v>
      </c>
      <c r="I39" s="328">
        <f t="shared" si="1"/>
        <v>-4.1666666666666519E-3</v>
      </c>
      <c r="J39" s="328">
        <f t="shared" si="1"/>
        <v>-0.33333333333333337</v>
      </c>
      <c r="M39" s="263"/>
      <c r="N39" s="263"/>
    </row>
    <row r="40" spans="1:14" ht="14.25" x14ac:dyDescent="0.2">
      <c r="A40" s="348"/>
      <c r="B40" s="343" t="s">
        <v>179</v>
      </c>
      <c r="C40" s="354">
        <v>263</v>
      </c>
      <c r="D40" s="354">
        <v>30</v>
      </c>
      <c r="E40" s="263"/>
      <c r="F40" s="263"/>
      <c r="G40" s="349"/>
      <c r="H40" s="343" t="s">
        <v>181</v>
      </c>
      <c r="I40" s="328">
        <f t="shared" si="1"/>
        <v>0.21390374331550799</v>
      </c>
      <c r="J40" s="328">
        <f t="shared" si="1"/>
        <v>0.21739130434782616</v>
      </c>
      <c r="M40" s="263"/>
      <c r="N40" s="263"/>
    </row>
    <row r="41" spans="1:14" ht="14.25" x14ac:dyDescent="0.2">
      <c r="A41" s="348"/>
      <c r="B41" s="343" t="s">
        <v>180</v>
      </c>
      <c r="C41" s="354">
        <v>239</v>
      </c>
      <c r="D41" s="354">
        <v>30</v>
      </c>
      <c r="E41" s="263"/>
      <c r="F41" s="263"/>
      <c r="G41" s="349"/>
      <c r="H41" s="343" t="s">
        <v>182</v>
      </c>
      <c r="I41" s="328">
        <f t="shared" si="1"/>
        <v>0.31481481481481488</v>
      </c>
      <c r="J41" s="328">
        <f t="shared" si="1"/>
        <v>0.19230769230769229</v>
      </c>
      <c r="M41" s="263"/>
      <c r="N41" s="263"/>
    </row>
    <row r="42" spans="1:14" ht="14.25" x14ac:dyDescent="0.2">
      <c r="A42" s="348"/>
      <c r="B42" s="343" t="s">
        <v>181</v>
      </c>
      <c r="C42" s="354">
        <v>227</v>
      </c>
      <c r="D42" s="354">
        <v>28</v>
      </c>
      <c r="E42" s="263"/>
      <c r="F42" s="263"/>
      <c r="G42" s="349"/>
      <c r="H42" s="343" t="s">
        <v>183</v>
      </c>
      <c r="I42" s="328">
        <f t="shared" si="1"/>
        <v>0.19626168224299056</v>
      </c>
      <c r="J42" s="328">
        <f t="shared" si="1"/>
        <v>3.7037037037036979E-2</v>
      </c>
      <c r="M42" s="263"/>
      <c r="N42" s="263"/>
    </row>
    <row r="43" spans="1:14" ht="14.25" x14ac:dyDescent="0.2">
      <c r="A43" s="348"/>
      <c r="B43" s="343" t="s">
        <v>182</v>
      </c>
      <c r="C43" s="354">
        <v>284</v>
      </c>
      <c r="D43" s="354">
        <v>31</v>
      </c>
      <c r="E43" s="263"/>
      <c r="F43" s="263"/>
      <c r="G43" s="351"/>
      <c r="H43" s="343" t="s">
        <v>184</v>
      </c>
      <c r="I43" s="328">
        <f t="shared" si="1"/>
        <v>5.9259259259259345E-2</v>
      </c>
      <c r="J43" s="328">
        <f t="shared" si="1"/>
        <v>-9.9999999999999978E-2</v>
      </c>
      <c r="M43" s="263"/>
      <c r="N43" s="263"/>
    </row>
    <row r="44" spans="1:14" ht="14.25" x14ac:dyDescent="0.2">
      <c r="A44" s="348"/>
      <c r="B44" s="343" t="s">
        <v>183</v>
      </c>
      <c r="C44" s="354">
        <v>256</v>
      </c>
      <c r="D44" s="354">
        <v>28</v>
      </c>
      <c r="E44" s="263"/>
      <c r="F44" s="263"/>
      <c r="G44" s="347" t="s">
        <v>536</v>
      </c>
      <c r="H44" s="343" t="s">
        <v>173</v>
      </c>
      <c r="I44" s="328">
        <f t="shared" si="1"/>
        <v>0.14077669902912615</v>
      </c>
      <c r="J44" s="328">
        <f t="shared" si="1"/>
        <v>-6.0606060606060552E-2</v>
      </c>
      <c r="M44" s="263"/>
      <c r="N44" s="263"/>
    </row>
    <row r="45" spans="1:14" ht="14.25" x14ac:dyDescent="0.2">
      <c r="A45" s="348"/>
      <c r="B45" s="343" t="s">
        <v>184</v>
      </c>
      <c r="C45" s="354">
        <v>286</v>
      </c>
      <c r="D45" s="354">
        <v>27</v>
      </c>
      <c r="E45" s="263"/>
      <c r="F45" s="263"/>
      <c r="G45" s="349"/>
      <c r="H45" s="343" t="s">
        <v>174</v>
      </c>
      <c r="I45" s="328">
        <f t="shared" si="1"/>
        <v>0.19289340101522834</v>
      </c>
      <c r="J45" s="328">
        <f t="shared" si="1"/>
        <v>-0.18518518518518523</v>
      </c>
    </row>
    <row r="46" spans="1:14" ht="14.25" x14ac:dyDescent="0.2">
      <c r="A46" s="348">
        <v>2020</v>
      </c>
      <c r="B46" s="343" t="s">
        <v>173</v>
      </c>
      <c r="C46" s="354">
        <v>235</v>
      </c>
      <c r="D46" s="354">
        <v>31</v>
      </c>
      <c r="E46" s="263"/>
      <c r="F46" s="263"/>
      <c r="G46" s="349"/>
      <c r="H46" s="343" t="s">
        <v>175</v>
      </c>
      <c r="I46" s="328">
        <f t="shared" si="1"/>
        <v>0.16574585635359118</v>
      </c>
      <c r="J46" s="328">
        <f t="shared" si="1"/>
        <v>-0.25</v>
      </c>
    </row>
    <row r="47" spans="1:14" ht="14.25" x14ac:dyDescent="0.2">
      <c r="A47" s="348"/>
      <c r="B47" s="343" t="s">
        <v>174</v>
      </c>
      <c r="C47" s="354">
        <v>235</v>
      </c>
      <c r="D47" s="354">
        <v>22</v>
      </c>
      <c r="E47" s="263"/>
      <c r="F47" s="263"/>
      <c r="G47" s="349"/>
      <c r="H47" s="343" t="s">
        <v>176</v>
      </c>
      <c r="I47" s="328">
        <f t="shared" si="1"/>
        <v>-0.10555555555555551</v>
      </c>
      <c r="J47" s="328">
        <f t="shared" si="1"/>
        <v>-0.59090909090909083</v>
      </c>
    </row>
    <row r="48" spans="1:14" ht="14.25" x14ac:dyDescent="0.2">
      <c r="A48" s="348"/>
      <c r="B48" s="343" t="s">
        <v>175</v>
      </c>
      <c r="C48" s="354">
        <v>211</v>
      </c>
      <c r="D48" s="354">
        <v>15</v>
      </c>
      <c r="E48" s="263"/>
      <c r="F48" s="263"/>
      <c r="G48" s="349"/>
      <c r="H48" s="343" t="s">
        <v>177</v>
      </c>
      <c r="I48" s="328">
        <f t="shared" si="1"/>
        <v>-0.12931034482758619</v>
      </c>
      <c r="J48" s="328">
        <f t="shared" si="1"/>
        <v>-0.44444444444444442</v>
      </c>
    </row>
    <row r="49" spans="1:10" ht="14.25" x14ac:dyDescent="0.2">
      <c r="A49" s="348"/>
      <c r="B49" s="343" t="s">
        <v>176</v>
      </c>
      <c r="C49" s="354">
        <v>161</v>
      </c>
      <c r="D49" s="354">
        <v>9</v>
      </c>
      <c r="E49" s="263"/>
      <c r="F49" s="263"/>
      <c r="G49" s="349"/>
      <c r="H49" s="343" t="s">
        <v>178</v>
      </c>
      <c r="I49" s="328">
        <f t="shared" si="1"/>
        <v>-7.623318385650224E-2</v>
      </c>
      <c r="J49" s="328">
        <f t="shared" si="1"/>
        <v>-0.20833333333333337</v>
      </c>
    </row>
    <row r="50" spans="1:10" ht="14.25" x14ac:dyDescent="0.2">
      <c r="A50" s="348"/>
      <c r="B50" s="343" t="s">
        <v>177</v>
      </c>
      <c r="C50" s="354">
        <v>202</v>
      </c>
      <c r="D50" s="354">
        <v>15</v>
      </c>
      <c r="E50" s="263"/>
      <c r="F50" s="263"/>
      <c r="G50" s="349"/>
      <c r="H50" s="343" t="s">
        <v>179</v>
      </c>
      <c r="I50" s="328">
        <f t="shared" si="1"/>
        <v>-0.14828897338403046</v>
      </c>
      <c r="J50" s="328">
        <f t="shared" si="1"/>
        <v>-0.1333333333333333</v>
      </c>
    </row>
    <row r="51" spans="1:10" ht="14.25" x14ac:dyDescent="0.2">
      <c r="A51" s="348"/>
      <c r="B51" s="343" t="s">
        <v>178</v>
      </c>
      <c r="C51" s="354">
        <v>206</v>
      </c>
      <c r="D51" s="354">
        <v>19</v>
      </c>
      <c r="E51" s="263"/>
      <c r="F51" s="263"/>
      <c r="G51" s="349"/>
      <c r="H51" s="343" t="s">
        <v>180</v>
      </c>
      <c r="I51" s="328">
        <f t="shared" si="1"/>
        <v>-0.15481171548117156</v>
      </c>
      <c r="J51" s="328">
        <f t="shared" si="1"/>
        <v>-0.19999999999999996</v>
      </c>
    </row>
    <row r="52" spans="1:10" ht="14.25" x14ac:dyDescent="0.2">
      <c r="A52" s="348"/>
      <c r="B52" s="343" t="s">
        <v>179</v>
      </c>
      <c r="C52" s="354">
        <v>224</v>
      </c>
      <c r="D52" s="354">
        <v>26</v>
      </c>
      <c r="E52" s="263"/>
      <c r="F52" s="263"/>
      <c r="G52" s="349"/>
      <c r="H52" s="343" t="s">
        <v>181</v>
      </c>
      <c r="I52" s="328">
        <f t="shared" ref="I52:J52" si="2">C54/C42-1</f>
        <v>-7.4889867841409719E-2</v>
      </c>
      <c r="J52" s="328">
        <f t="shared" si="2"/>
        <v>-0.2142857142857143</v>
      </c>
    </row>
    <row r="53" spans="1:10" ht="14.25" x14ac:dyDescent="0.2">
      <c r="A53" s="348"/>
      <c r="B53" s="343" t="s">
        <v>180</v>
      </c>
      <c r="C53" s="354">
        <v>202</v>
      </c>
      <c r="D53" s="354">
        <v>24</v>
      </c>
      <c r="E53" s="263"/>
      <c r="F53" s="263"/>
      <c r="G53" s="349"/>
      <c r="H53" s="343" t="s">
        <v>182</v>
      </c>
      <c r="I53" s="328"/>
      <c r="J53" s="328"/>
    </row>
    <row r="54" spans="1:10" ht="14.25" x14ac:dyDescent="0.2">
      <c r="A54" s="348"/>
      <c r="B54" s="343" t="s">
        <v>181</v>
      </c>
      <c r="C54" s="354">
        <v>210</v>
      </c>
      <c r="D54" s="354">
        <v>22</v>
      </c>
      <c r="E54" s="263"/>
      <c r="F54" s="263"/>
      <c r="G54" s="349"/>
      <c r="H54" s="343" t="s">
        <v>183</v>
      </c>
      <c r="I54" s="328"/>
      <c r="J54" s="328"/>
    </row>
    <row r="55" spans="1:10" ht="14.25" x14ac:dyDescent="0.2">
      <c r="A55" s="348"/>
      <c r="B55" s="343" t="s">
        <v>182</v>
      </c>
      <c r="C55" s="354"/>
      <c r="D55" s="354"/>
      <c r="E55" s="263"/>
      <c r="F55" s="263"/>
      <c r="G55" s="351"/>
      <c r="H55" s="343" t="s">
        <v>184</v>
      </c>
      <c r="I55" s="328"/>
      <c r="J55" s="328"/>
    </row>
    <row r="56" spans="1:10" ht="14.25" x14ac:dyDescent="0.2">
      <c r="A56" s="348"/>
      <c r="B56" s="343" t="s">
        <v>183</v>
      </c>
      <c r="C56" s="354"/>
      <c r="D56" s="354"/>
      <c r="E56" s="263"/>
      <c r="F56" s="263"/>
      <c r="G56" s="263"/>
      <c r="H56" s="263"/>
      <c r="I56" s="263"/>
    </row>
    <row r="57" spans="1:10" ht="14.25" x14ac:dyDescent="0.2">
      <c r="A57" s="348"/>
      <c r="B57" s="343" t="s">
        <v>184</v>
      </c>
      <c r="C57" s="354"/>
      <c r="D57" s="354"/>
      <c r="E57" s="263"/>
      <c r="F57" s="263"/>
      <c r="G57" s="263"/>
      <c r="H57" s="263"/>
      <c r="I57" s="263"/>
    </row>
    <row r="58" spans="1:10" ht="14.25" x14ac:dyDescent="0.2">
      <c r="A58" s="263"/>
      <c r="B58" s="263"/>
      <c r="C58" s="263"/>
      <c r="D58" s="263"/>
      <c r="E58" s="263"/>
      <c r="F58" s="263"/>
      <c r="G58" s="263"/>
      <c r="H58" s="263"/>
      <c r="I58" s="263"/>
    </row>
    <row r="59" spans="1:10" ht="14.25" x14ac:dyDescent="0.2">
      <c r="A59" s="263"/>
      <c r="B59" s="263"/>
      <c r="C59" s="263"/>
      <c r="D59" s="263"/>
      <c r="E59" s="263"/>
      <c r="F59" s="263"/>
      <c r="G59" s="263"/>
      <c r="H59" s="263"/>
      <c r="I59" s="263"/>
    </row>
    <row r="60" spans="1:10" ht="14.25" x14ac:dyDescent="0.2">
      <c r="A60" s="263"/>
      <c r="B60" s="263"/>
      <c r="C60" s="263"/>
      <c r="D60" s="263"/>
      <c r="E60" s="263"/>
      <c r="F60" s="263"/>
      <c r="G60" s="263"/>
      <c r="H60" s="263"/>
      <c r="I60" s="263"/>
    </row>
    <row r="61" spans="1:10" ht="14.25" x14ac:dyDescent="0.2">
      <c r="A61" s="263"/>
      <c r="B61" s="263"/>
      <c r="C61" s="263"/>
      <c r="D61" s="263"/>
      <c r="E61" s="263"/>
      <c r="F61" s="263"/>
      <c r="G61" s="263"/>
      <c r="H61" s="263"/>
      <c r="I61" s="263"/>
    </row>
    <row r="62" spans="1:10" ht="14.25" x14ac:dyDescent="0.2">
      <c r="A62" s="263"/>
    </row>
    <row r="63" spans="1:10" ht="14.25" x14ac:dyDescent="0.2">
      <c r="A63" s="263"/>
    </row>
  </sheetData>
  <mergeCells count="9">
    <mergeCell ref="H1:I1"/>
    <mergeCell ref="A10:A21"/>
    <mergeCell ref="G20:G31"/>
    <mergeCell ref="A22:A33"/>
    <mergeCell ref="L22:Q24"/>
    <mergeCell ref="G32:G43"/>
    <mergeCell ref="A34:A45"/>
    <mergeCell ref="G44:G55"/>
    <mergeCell ref="A46:A57"/>
  </mergeCells>
  <hyperlinks>
    <hyperlink ref="H1:I1" location="Index!A1" display="Regresar al Índice" xr:uid="{332D9974-7359-4DF3-B355-FCD6223C4205}"/>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A541-B280-454B-B695-586963A4819A}">
  <sheetPr codeName="Hoja160"/>
  <dimension ref="A1:R63"/>
  <sheetViews>
    <sheetView workbookViewId="0">
      <selection activeCell="I7" sqref="I7"/>
    </sheetView>
  </sheetViews>
  <sheetFormatPr baseColWidth="10" defaultColWidth="11.42578125" defaultRowHeight="12" x14ac:dyDescent="0.2"/>
  <cols>
    <col min="1" max="1" width="5.7109375" style="321" customWidth="1"/>
    <col min="2" max="2" width="8.140625" style="321" customWidth="1"/>
    <col min="3" max="16384" width="11.42578125" style="321"/>
  </cols>
  <sheetData>
    <row r="1" spans="1:18" ht="15" x14ac:dyDescent="0.25">
      <c r="A1" s="179" t="s">
        <v>1587</v>
      </c>
      <c r="H1" s="400" t="s">
        <v>39</v>
      </c>
      <c r="I1" s="400"/>
      <c r="R1" s="263"/>
    </row>
    <row r="2" spans="1:18" ht="15.75" x14ac:dyDescent="0.2">
      <c r="A2" s="94" t="s">
        <v>514</v>
      </c>
      <c r="G2" s="315" t="s">
        <v>1378</v>
      </c>
      <c r="R2" s="263"/>
    </row>
    <row r="3" spans="1:18" ht="14.25" x14ac:dyDescent="0.2">
      <c r="R3" s="263"/>
    </row>
    <row r="4" spans="1:18" ht="14.25" x14ac:dyDescent="0.2">
      <c r="A4" s="322" t="s">
        <v>525</v>
      </c>
      <c r="R4" s="263"/>
    </row>
    <row r="5" spans="1:18" ht="14.25" x14ac:dyDescent="0.2">
      <c r="A5" s="322" t="s">
        <v>528</v>
      </c>
      <c r="R5" s="263"/>
    </row>
    <row r="6" spans="1:18" ht="14.25" x14ac:dyDescent="0.2">
      <c r="A6" s="323" t="s">
        <v>529</v>
      </c>
      <c r="B6" s="263"/>
      <c r="C6" s="263"/>
      <c r="D6" s="263"/>
      <c r="R6" s="263"/>
    </row>
    <row r="7" spans="1:18" ht="14.25" x14ac:dyDescent="0.2">
      <c r="R7" s="263"/>
    </row>
    <row r="8" spans="1:18" ht="15" customHeight="1" x14ac:dyDescent="0.2">
      <c r="A8" s="263"/>
      <c r="R8" s="263"/>
    </row>
    <row r="9" spans="1:18" ht="15" customHeight="1" x14ac:dyDescent="0.2">
      <c r="A9" s="341" t="s">
        <v>530</v>
      </c>
      <c r="B9" s="341" t="s">
        <v>531</v>
      </c>
      <c r="C9" s="341" t="s">
        <v>1</v>
      </c>
      <c r="D9" s="341" t="s">
        <v>0</v>
      </c>
      <c r="R9" s="263"/>
    </row>
    <row r="10" spans="1:18" ht="15" customHeight="1" x14ac:dyDescent="0.2">
      <c r="A10" s="353">
        <v>2017</v>
      </c>
      <c r="B10" s="343" t="s">
        <v>173</v>
      </c>
      <c r="C10" s="354">
        <v>27388</v>
      </c>
      <c r="D10" s="354">
        <v>4590</v>
      </c>
      <c r="F10" s="355"/>
      <c r="R10" s="263"/>
    </row>
    <row r="11" spans="1:18" ht="15" customHeight="1" x14ac:dyDescent="0.2">
      <c r="A11" s="353"/>
      <c r="B11" s="343" t="s">
        <v>174</v>
      </c>
      <c r="C11" s="354">
        <v>26231</v>
      </c>
      <c r="D11" s="354">
        <v>4298</v>
      </c>
      <c r="F11" s="355"/>
      <c r="R11" s="263"/>
    </row>
    <row r="12" spans="1:18" ht="15" customHeight="1" x14ac:dyDescent="0.2">
      <c r="A12" s="353"/>
      <c r="B12" s="343" t="s">
        <v>175</v>
      </c>
      <c r="C12" s="354">
        <v>27591</v>
      </c>
      <c r="D12" s="354">
        <v>4440</v>
      </c>
      <c r="F12" s="355"/>
      <c r="R12" s="263"/>
    </row>
    <row r="13" spans="1:18" ht="15" customHeight="1" x14ac:dyDescent="0.2">
      <c r="A13" s="353"/>
      <c r="B13" s="343" t="s">
        <v>176</v>
      </c>
      <c r="C13" s="354">
        <v>26128</v>
      </c>
      <c r="D13" s="354">
        <v>4125</v>
      </c>
      <c r="F13" s="355"/>
      <c r="R13" s="263"/>
    </row>
    <row r="14" spans="1:18" ht="15" customHeight="1" x14ac:dyDescent="0.2">
      <c r="A14" s="353"/>
      <c r="B14" s="343" t="s">
        <v>177</v>
      </c>
      <c r="C14" s="354">
        <v>30130</v>
      </c>
      <c r="D14" s="354">
        <v>5032</v>
      </c>
      <c r="F14" s="355"/>
      <c r="R14" s="263"/>
    </row>
    <row r="15" spans="1:18" ht="15" customHeight="1" x14ac:dyDescent="0.2">
      <c r="A15" s="353"/>
      <c r="B15" s="343" t="s">
        <v>178</v>
      </c>
      <c r="C15" s="354">
        <v>29131</v>
      </c>
      <c r="D15" s="354">
        <v>4885</v>
      </c>
      <c r="F15" s="355"/>
      <c r="R15" s="263"/>
    </row>
    <row r="16" spans="1:18" ht="15" customHeight="1" x14ac:dyDescent="0.2">
      <c r="A16" s="353"/>
      <c r="B16" s="343" t="s">
        <v>179</v>
      </c>
      <c r="C16" s="354">
        <v>29709</v>
      </c>
      <c r="D16" s="354">
        <v>5194</v>
      </c>
      <c r="F16" s="355"/>
      <c r="R16" s="263"/>
    </row>
    <row r="17" spans="1:18" ht="15" customHeight="1" x14ac:dyDescent="0.2">
      <c r="A17" s="353"/>
      <c r="B17" s="343" t="s">
        <v>180</v>
      </c>
      <c r="C17" s="354">
        <v>29735</v>
      </c>
      <c r="D17" s="354">
        <v>5231</v>
      </c>
      <c r="F17" s="355"/>
      <c r="R17" s="263"/>
    </row>
    <row r="18" spans="1:18" ht="15" customHeight="1" x14ac:dyDescent="0.2">
      <c r="A18" s="353"/>
      <c r="B18" s="343" t="s">
        <v>181</v>
      </c>
      <c r="C18" s="354">
        <v>28499</v>
      </c>
      <c r="D18" s="354">
        <v>5140</v>
      </c>
      <c r="F18" s="355"/>
      <c r="R18" s="263"/>
    </row>
    <row r="19" spans="1:18" ht="15" customHeight="1" x14ac:dyDescent="0.2">
      <c r="A19" s="353"/>
      <c r="B19" s="343" t="s">
        <v>182</v>
      </c>
      <c r="C19" s="354">
        <v>29078</v>
      </c>
      <c r="D19" s="354">
        <v>5098</v>
      </c>
      <c r="F19" s="355"/>
      <c r="I19" s="341" t="s">
        <v>1</v>
      </c>
      <c r="J19" s="341" t="s">
        <v>0</v>
      </c>
      <c r="R19" s="263"/>
    </row>
    <row r="20" spans="1:18" ht="14.25" x14ac:dyDescent="0.2">
      <c r="A20" s="353"/>
      <c r="B20" s="343" t="s">
        <v>183</v>
      </c>
      <c r="C20" s="354">
        <v>29046</v>
      </c>
      <c r="D20" s="354">
        <v>5405</v>
      </c>
      <c r="F20" s="355"/>
      <c r="G20" s="348" t="s">
        <v>532</v>
      </c>
      <c r="H20" s="343" t="s">
        <v>173</v>
      </c>
      <c r="I20" s="328">
        <f t="shared" ref="I20:J35" si="0">C22/C10-1</f>
        <v>2.5266540090550516E-2</v>
      </c>
      <c r="J20" s="328">
        <f t="shared" si="0"/>
        <v>9.4771241830065467E-2</v>
      </c>
      <c r="L20" s="321" t="s">
        <v>514</v>
      </c>
      <c r="M20" s="263"/>
      <c r="N20" s="263"/>
      <c r="R20" s="263"/>
    </row>
    <row r="21" spans="1:18" ht="15" customHeight="1" x14ac:dyDescent="0.2">
      <c r="A21" s="353"/>
      <c r="B21" s="343" t="s">
        <v>184</v>
      </c>
      <c r="C21" s="354">
        <v>36354</v>
      </c>
      <c r="D21" s="354">
        <v>6573</v>
      </c>
      <c r="F21" s="355"/>
      <c r="G21" s="348"/>
      <c r="H21" s="343" t="s">
        <v>174</v>
      </c>
      <c r="I21" s="328">
        <f t="shared" si="0"/>
        <v>-6.9269185315085191E-2</v>
      </c>
      <c r="J21" s="328">
        <f t="shared" si="0"/>
        <v>-5.4909260120986514E-2</v>
      </c>
      <c r="L21" s="338" t="s">
        <v>524</v>
      </c>
      <c r="M21" s="338"/>
      <c r="N21" s="338"/>
      <c r="O21" s="338"/>
      <c r="P21" s="338"/>
      <c r="Q21" s="338"/>
      <c r="R21" s="263"/>
    </row>
    <row r="22" spans="1:18" ht="15" customHeight="1" x14ac:dyDescent="0.2">
      <c r="A22" s="348">
        <v>2018</v>
      </c>
      <c r="B22" s="343" t="s">
        <v>173</v>
      </c>
      <c r="C22" s="354">
        <v>28080</v>
      </c>
      <c r="D22" s="354">
        <v>5025</v>
      </c>
      <c r="F22" s="355"/>
      <c r="G22" s="348"/>
      <c r="H22" s="343" t="s">
        <v>175</v>
      </c>
      <c r="I22" s="328">
        <f t="shared" si="0"/>
        <v>-7.8938784386212935E-2</v>
      </c>
      <c r="J22" s="328">
        <f t="shared" si="0"/>
        <v>-2.7027027027026751E-3</v>
      </c>
      <c r="L22" s="338"/>
      <c r="M22" s="338"/>
      <c r="N22" s="338"/>
      <c r="O22" s="338"/>
      <c r="P22" s="338"/>
      <c r="Q22" s="338"/>
      <c r="R22" s="263"/>
    </row>
    <row r="23" spans="1:18" ht="15" customHeight="1" x14ac:dyDescent="0.2">
      <c r="A23" s="348"/>
      <c r="B23" s="343" t="s">
        <v>174</v>
      </c>
      <c r="C23" s="354">
        <v>24414</v>
      </c>
      <c r="D23" s="354">
        <v>4062</v>
      </c>
      <c r="F23" s="355"/>
      <c r="G23" s="348"/>
      <c r="H23" s="343" t="s">
        <v>176</v>
      </c>
      <c r="I23" s="328">
        <f t="shared" si="0"/>
        <v>6.0356705450091752E-2</v>
      </c>
      <c r="J23" s="328">
        <f t="shared" si="0"/>
        <v>0.17503030303030309</v>
      </c>
      <c r="L23" s="338"/>
      <c r="M23" s="338"/>
      <c r="N23" s="338"/>
      <c r="O23" s="338"/>
      <c r="P23" s="338"/>
      <c r="Q23" s="338"/>
      <c r="R23" s="263"/>
    </row>
    <row r="24" spans="1:18" ht="15" customHeight="1" x14ac:dyDescent="0.2">
      <c r="A24" s="348"/>
      <c r="B24" s="343" t="s">
        <v>175</v>
      </c>
      <c r="C24" s="354">
        <v>25413</v>
      </c>
      <c r="D24" s="354">
        <v>4428</v>
      </c>
      <c r="F24" s="355"/>
      <c r="G24" s="348"/>
      <c r="H24" s="343" t="s">
        <v>177</v>
      </c>
      <c r="I24" s="328">
        <f t="shared" si="0"/>
        <v>-3.1828742117490871E-2</v>
      </c>
      <c r="J24" s="328">
        <f t="shared" si="0"/>
        <v>3.1399046104928496E-2</v>
      </c>
      <c r="L24" s="321" t="s">
        <v>1371</v>
      </c>
      <c r="M24" s="350"/>
      <c r="N24" s="350"/>
      <c r="O24" s="350"/>
      <c r="P24" s="350"/>
      <c r="Q24" s="350"/>
      <c r="R24" s="263"/>
    </row>
    <row r="25" spans="1:18" ht="15" customHeight="1" x14ac:dyDescent="0.2">
      <c r="A25" s="348"/>
      <c r="B25" s="343" t="s">
        <v>176</v>
      </c>
      <c r="C25" s="354">
        <v>27705</v>
      </c>
      <c r="D25" s="354">
        <v>4847</v>
      </c>
      <c r="F25" s="355"/>
      <c r="G25" s="348"/>
      <c r="H25" s="343" t="s">
        <v>178</v>
      </c>
      <c r="I25" s="328">
        <f t="shared" si="0"/>
        <v>1.8536953760599495E-3</v>
      </c>
      <c r="J25" s="328">
        <f t="shared" si="0"/>
        <v>5.3224155578300847E-2</v>
      </c>
      <c r="M25" s="263"/>
      <c r="N25" s="263"/>
      <c r="R25" s="263"/>
    </row>
    <row r="26" spans="1:18" ht="15" customHeight="1" x14ac:dyDescent="0.2">
      <c r="A26" s="348"/>
      <c r="B26" s="343" t="s">
        <v>177</v>
      </c>
      <c r="C26" s="354">
        <v>29171</v>
      </c>
      <c r="D26" s="354">
        <v>5190</v>
      </c>
      <c r="F26" s="355"/>
      <c r="G26" s="348"/>
      <c r="H26" s="343" t="s">
        <v>179</v>
      </c>
      <c r="I26" s="328">
        <f t="shared" si="0"/>
        <v>-3.3659833720423027E-4</v>
      </c>
      <c r="J26" s="328">
        <f t="shared" si="0"/>
        <v>5.0827878321139774E-2</v>
      </c>
      <c r="M26" s="263"/>
      <c r="N26" s="263"/>
      <c r="R26" s="263"/>
    </row>
    <row r="27" spans="1:18" ht="15" customHeight="1" x14ac:dyDescent="0.2">
      <c r="A27" s="348"/>
      <c r="B27" s="343" t="s">
        <v>178</v>
      </c>
      <c r="C27" s="354">
        <v>29185</v>
      </c>
      <c r="D27" s="354">
        <v>5145</v>
      </c>
      <c r="F27" s="355"/>
      <c r="G27" s="348"/>
      <c r="H27" s="343" t="s">
        <v>180</v>
      </c>
      <c r="I27" s="328">
        <f t="shared" si="0"/>
        <v>-2.5088279804943658E-2</v>
      </c>
      <c r="J27" s="328">
        <f t="shared" si="0"/>
        <v>6.5761804626266462E-2</v>
      </c>
      <c r="M27" s="263"/>
      <c r="N27" s="263"/>
      <c r="R27" s="263"/>
    </row>
    <row r="28" spans="1:18" ht="15" customHeight="1" x14ac:dyDescent="0.2">
      <c r="A28" s="348"/>
      <c r="B28" s="343" t="s">
        <v>179</v>
      </c>
      <c r="C28" s="354">
        <v>29699</v>
      </c>
      <c r="D28" s="354">
        <v>5458</v>
      </c>
      <c r="F28" s="355"/>
      <c r="G28" s="348"/>
      <c r="H28" s="343" t="s">
        <v>181</v>
      </c>
      <c r="I28" s="328">
        <f t="shared" si="0"/>
        <v>-1.0316151443910293E-2</v>
      </c>
      <c r="J28" s="328">
        <f t="shared" si="0"/>
        <v>-2.9182879377431803E-3</v>
      </c>
      <c r="M28" s="263"/>
      <c r="N28" s="263"/>
      <c r="R28" s="263"/>
    </row>
    <row r="29" spans="1:18" ht="15" customHeight="1" x14ac:dyDescent="0.2">
      <c r="A29" s="348"/>
      <c r="B29" s="343" t="s">
        <v>180</v>
      </c>
      <c r="C29" s="354">
        <v>28989</v>
      </c>
      <c r="D29" s="354">
        <v>5575</v>
      </c>
      <c r="F29" s="355"/>
      <c r="G29" s="348"/>
      <c r="H29" s="343" t="s">
        <v>182</v>
      </c>
      <c r="I29" s="328">
        <f t="shared" si="0"/>
        <v>4.4466607056881546E-2</v>
      </c>
      <c r="J29" s="328">
        <f t="shared" si="0"/>
        <v>0.11710474695959205</v>
      </c>
      <c r="M29" s="263"/>
      <c r="N29" s="263"/>
      <c r="R29" s="263"/>
    </row>
    <row r="30" spans="1:18" ht="15" customHeight="1" x14ac:dyDescent="0.2">
      <c r="A30" s="348"/>
      <c r="B30" s="343" t="s">
        <v>181</v>
      </c>
      <c r="C30" s="354">
        <v>28205</v>
      </c>
      <c r="D30" s="354">
        <v>5125</v>
      </c>
      <c r="F30" s="355"/>
      <c r="G30" s="348"/>
      <c r="H30" s="343" t="s">
        <v>183</v>
      </c>
      <c r="I30" s="328">
        <f t="shared" si="0"/>
        <v>3.8559526268677313E-2</v>
      </c>
      <c r="J30" s="328">
        <f t="shared" si="0"/>
        <v>7.6780758556891815E-2</v>
      </c>
      <c r="M30" s="263"/>
      <c r="N30" s="263"/>
      <c r="R30" s="263"/>
    </row>
    <row r="31" spans="1:18" ht="14.25" x14ac:dyDescent="0.2">
      <c r="A31" s="348"/>
      <c r="B31" s="343" t="s">
        <v>182</v>
      </c>
      <c r="C31" s="354">
        <v>30371</v>
      </c>
      <c r="D31" s="354">
        <v>5695</v>
      </c>
      <c r="F31" s="355"/>
      <c r="G31" s="348"/>
      <c r="H31" s="343" t="s">
        <v>184</v>
      </c>
      <c r="I31" s="328">
        <f t="shared" si="0"/>
        <v>4.5634593167189319E-2</v>
      </c>
      <c r="J31" s="328">
        <f t="shared" si="0"/>
        <v>4.9596835539327477E-2</v>
      </c>
      <c r="M31" s="263"/>
      <c r="N31" s="263"/>
      <c r="R31" s="263"/>
    </row>
    <row r="32" spans="1:18" ht="14.25" x14ac:dyDescent="0.2">
      <c r="A32" s="348"/>
      <c r="B32" s="343" t="s">
        <v>183</v>
      </c>
      <c r="C32" s="354">
        <v>30166</v>
      </c>
      <c r="D32" s="354">
        <v>5820</v>
      </c>
      <c r="F32" s="355"/>
      <c r="G32" s="348" t="s">
        <v>533</v>
      </c>
      <c r="H32" s="343" t="s">
        <v>173</v>
      </c>
      <c r="I32" s="328">
        <f t="shared" si="0"/>
        <v>9.8326210826210847E-2</v>
      </c>
      <c r="J32" s="328">
        <f t="shared" si="0"/>
        <v>0.14766169154228859</v>
      </c>
      <c r="M32" s="263"/>
      <c r="N32" s="263"/>
    </row>
    <row r="33" spans="1:14" ht="14.25" x14ac:dyDescent="0.2">
      <c r="A33" s="348"/>
      <c r="B33" s="343" t="s">
        <v>184</v>
      </c>
      <c r="C33" s="354">
        <v>38013</v>
      </c>
      <c r="D33" s="354">
        <v>6899</v>
      </c>
      <c r="F33" s="355"/>
      <c r="G33" s="348"/>
      <c r="H33" s="343" t="s">
        <v>174</v>
      </c>
      <c r="I33" s="328">
        <f t="shared" si="0"/>
        <v>0.22347833210453016</v>
      </c>
      <c r="J33" s="328">
        <f t="shared" si="0"/>
        <v>0.34785819793205319</v>
      </c>
      <c r="M33" s="263"/>
      <c r="N33" s="263"/>
    </row>
    <row r="34" spans="1:14" ht="14.25" x14ac:dyDescent="0.2">
      <c r="A34" s="348">
        <v>2019</v>
      </c>
      <c r="B34" s="343" t="s">
        <v>173</v>
      </c>
      <c r="C34" s="354">
        <v>30841</v>
      </c>
      <c r="D34" s="354">
        <v>5767</v>
      </c>
      <c r="G34" s="348"/>
      <c r="H34" s="343" t="s">
        <v>175</v>
      </c>
      <c r="I34" s="328">
        <f t="shared" si="0"/>
        <v>0.14366662731672775</v>
      </c>
      <c r="J34" s="328">
        <f t="shared" si="0"/>
        <v>0.10930442637759707</v>
      </c>
      <c r="L34" s="340"/>
      <c r="M34" s="340"/>
      <c r="N34" s="263"/>
    </row>
    <row r="35" spans="1:14" x14ac:dyDescent="0.2">
      <c r="A35" s="348"/>
      <c r="B35" s="343" t="s">
        <v>174</v>
      </c>
      <c r="C35" s="354">
        <v>29870</v>
      </c>
      <c r="D35" s="354">
        <v>5475</v>
      </c>
      <c r="E35" s="352"/>
      <c r="G35" s="348"/>
      <c r="H35" s="343" t="s">
        <v>176</v>
      </c>
      <c r="I35" s="328">
        <f t="shared" si="0"/>
        <v>3.5878000360945572E-2</v>
      </c>
      <c r="J35" s="328">
        <f t="shared" si="0"/>
        <v>7.6335877862594437E-3</v>
      </c>
    </row>
    <row r="36" spans="1:14" x14ac:dyDescent="0.2">
      <c r="A36" s="348"/>
      <c r="B36" s="343" t="s">
        <v>175</v>
      </c>
      <c r="C36" s="354">
        <v>29064</v>
      </c>
      <c r="D36" s="354">
        <v>4912</v>
      </c>
      <c r="G36" s="348"/>
      <c r="H36" s="343" t="s">
        <v>177</v>
      </c>
      <c r="I36" s="328">
        <f t="shared" ref="I36:J51" si="1">C38/C26-1</f>
        <v>0.11141201878578033</v>
      </c>
      <c r="J36" s="328">
        <f t="shared" si="1"/>
        <v>0.12312138728323707</v>
      </c>
    </row>
    <row r="37" spans="1:14" x14ac:dyDescent="0.2">
      <c r="A37" s="348"/>
      <c r="B37" s="343" t="s">
        <v>176</v>
      </c>
      <c r="C37" s="354">
        <v>28699</v>
      </c>
      <c r="D37" s="354">
        <v>4884</v>
      </c>
      <c r="G37" s="348"/>
      <c r="H37" s="343" t="s">
        <v>178</v>
      </c>
      <c r="I37" s="328">
        <f t="shared" si="1"/>
        <v>3.6594140825766619E-2</v>
      </c>
      <c r="J37" s="328">
        <f t="shared" si="1"/>
        <v>3.2069970845481022E-2</v>
      </c>
    </row>
    <row r="38" spans="1:14" ht="14.25" x14ac:dyDescent="0.2">
      <c r="A38" s="348"/>
      <c r="B38" s="343" t="s">
        <v>177</v>
      </c>
      <c r="C38" s="354">
        <v>32421</v>
      </c>
      <c r="D38" s="354">
        <v>5829</v>
      </c>
      <c r="E38" s="263"/>
      <c r="F38" s="263"/>
      <c r="G38" s="348"/>
      <c r="H38" s="343" t="s">
        <v>179</v>
      </c>
      <c r="I38" s="328">
        <f t="shared" si="1"/>
        <v>7.3739856560826933E-2</v>
      </c>
      <c r="J38" s="328">
        <f t="shared" si="1"/>
        <v>4.7086844998167843E-2</v>
      </c>
    </row>
    <row r="39" spans="1:14" ht="14.25" x14ac:dyDescent="0.2">
      <c r="A39" s="348"/>
      <c r="B39" s="343" t="s">
        <v>178</v>
      </c>
      <c r="C39" s="354">
        <v>30253</v>
      </c>
      <c r="D39" s="354">
        <v>5310</v>
      </c>
      <c r="E39" s="263"/>
      <c r="F39" s="263"/>
      <c r="G39" s="348"/>
      <c r="H39" s="343" t="s">
        <v>180</v>
      </c>
      <c r="I39" s="328">
        <f t="shared" si="1"/>
        <v>8.1168719169339987E-2</v>
      </c>
      <c r="J39" s="328">
        <f t="shared" si="1"/>
        <v>4.8251121076233083E-2</v>
      </c>
      <c r="L39" s="352"/>
      <c r="M39" s="352"/>
    </row>
    <row r="40" spans="1:14" ht="14.25" x14ac:dyDescent="0.2">
      <c r="A40" s="348"/>
      <c r="B40" s="343" t="s">
        <v>179</v>
      </c>
      <c r="C40" s="354">
        <v>31889</v>
      </c>
      <c r="D40" s="354">
        <v>5715</v>
      </c>
      <c r="E40" s="263"/>
      <c r="F40" s="263"/>
      <c r="G40" s="348"/>
      <c r="H40" s="343" t="s">
        <v>181</v>
      </c>
      <c r="I40" s="328">
        <f t="shared" si="1"/>
        <v>5.0310228682857616E-2</v>
      </c>
      <c r="J40" s="328">
        <f t="shared" si="1"/>
        <v>5.2487804878048827E-2</v>
      </c>
    </row>
    <row r="41" spans="1:14" ht="14.25" x14ac:dyDescent="0.2">
      <c r="A41" s="348"/>
      <c r="B41" s="343" t="s">
        <v>180</v>
      </c>
      <c r="C41" s="354">
        <v>31342</v>
      </c>
      <c r="D41" s="354">
        <v>5844</v>
      </c>
      <c r="E41" s="263"/>
      <c r="F41" s="263"/>
      <c r="G41" s="348"/>
      <c r="H41" s="343" t="s">
        <v>182</v>
      </c>
      <c r="I41" s="328">
        <f t="shared" si="1"/>
        <v>1.8932534325507788E-2</v>
      </c>
      <c r="J41" s="328">
        <f t="shared" si="1"/>
        <v>1.668129938542573E-2</v>
      </c>
    </row>
    <row r="42" spans="1:14" ht="14.25" x14ac:dyDescent="0.2">
      <c r="A42" s="348"/>
      <c r="B42" s="343" t="s">
        <v>181</v>
      </c>
      <c r="C42" s="354">
        <v>29624</v>
      </c>
      <c r="D42" s="354">
        <v>5394</v>
      </c>
      <c r="E42" s="263"/>
      <c r="F42" s="263"/>
      <c r="G42" s="348"/>
      <c r="H42" s="343" t="s">
        <v>183</v>
      </c>
      <c r="I42" s="328">
        <f t="shared" si="1"/>
        <v>3.8254989060531708E-2</v>
      </c>
      <c r="J42" s="328">
        <f t="shared" si="1"/>
        <v>2.1649484536082397E-2</v>
      </c>
    </row>
    <row r="43" spans="1:14" ht="14.25" x14ac:dyDescent="0.2">
      <c r="A43" s="348"/>
      <c r="B43" s="343" t="s">
        <v>182</v>
      </c>
      <c r="C43" s="354">
        <v>30946</v>
      </c>
      <c r="D43" s="354">
        <v>5790</v>
      </c>
      <c r="E43" s="263"/>
      <c r="F43" s="263"/>
      <c r="G43" s="348"/>
      <c r="H43" s="343" t="s">
        <v>184</v>
      </c>
      <c r="I43" s="328">
        <f t="shared" si="1"/>
        <v>-5.1824375871412087E-3</v>
      </c>
      <c r="J43" s="328">
        <f t="shared" si="1"/>
        <v>-3.0584142629366595E-2</v>
      </c>
    </row>
    <row r="44" spans="1:14" ht="14.25" x14ac:dyDescent="0.2">
      <c r="A44" s="348"/>
      <c r="B44" s="343" t="s">
        <v>183</v>
      </c>
      <c r="C44" s="354">
        <v>31320</v>
      </c>
      <c r="D44" s="354">
        <v>5946</v>
      </c>
      <c r="E44" s="263"/>
      <c r="F44" s="263"/>
      <c r="G44" s="348" t="s">
        <v>536</v>
      </c>
      <c r="H44" s="343" t="s">
        <v>173</v>
      </c>
      <c r="I44" s="328">
        <f t="shared" si="1"/>
        <v>-3.0608605427839608E-2</v>
      </c>
      <c r="J44" s="328">
        <f t="shared" si="1"/>
        <v>-2.4102653025836696E-2</v>
      </c>
    </row>
    <row r="45" spans="1:14" ht="14.25" x14ac:dyDescent="0.2">
      <c r="A45" s="348"/>
      <c r="B45" s="343" t="s">
        <v>184</v>
      </c>
      <c r="C45" s="354">
        <v>37816</v>
      </c>
      <c r="D45" s="354">
        <v>6688</v>
      </c>
      <c r="E45" s="263"/>
      <c r="F45" s="263"/>
      <c r="G45" s="348"/>
      <c r="H45" s="343" t="s">
        <v>174</v>
      </c>
      <c r="I45" s="328">
        <f t="shared" si="1"/>
        <v>-0.10552393706059593</v>
      </c>
      <c r="J45" s="328">
        <f t="shared" si="1"/>
        <v>-0.10118721461187219</v>
      </c>
    </row>
    <row r="46" spans="1:14" ht="14.25" x14ac:dyDescent="0.2">
      <c r="A46" s="348">
        <v>2020</v>
      </c>
      <c r="B46" s="343" t="s">
        <v>173</v>
      </c>
      <c r="C46" s="354">
        <v>29897</v>
      </c>
      <c r="D46" s="354">
        <v>5628</v>
      </c>
      <c r="E46" s="263"/>
      <c r="F46" s="263"/>
      <c r="G46" s="348"/>
      <c r="H46" s="343" t="s">
        <v>175</v>
      </c>
      <c r="I46" s="328">
        <f t="shared" si="1"/>
        <v>-6.0693641618497107E-2</v>
      </c>
      <c r="J46" s="328">
        <f t="shared" si="1"/>
        <v>3.2573289902280145E-2</v>
      </c>
    </row>
    <row r="47" spans="1:14" ht="14.25" x14ac:dyDescent="0.2">
      <c r="A47" s="348"/>
      <c r="B47" s="343" t="s">
        <v>174</v>
      </c>
      <c r="C47" s="354">
        <v>26718</v>
      </c>
      <c r="D47" s="354">
        <v>4921</v>
      </c>
      <c r="E47" s="263"/>
      <c r="F47" s="263"/>
      <c r="G47" s="348"/>
      <c r="H47" s="343" t="s">
        <v>176</v>
      </c>
      <c r="I47" s="328">
        <f t="shared" si="1"/>
        <v>-8.9445625283110952E-2</v>
      </c>
      <c r="J47" s="328">
        <f t="shared" si="1"/>
        <v>-3.7264537264537267E-2</v>
      </c>
    </row>
    <row r="48" spans="1:14" ht="14.25" x14ac:dyDescent="0.2">
      <c r="A48" s="348"/>
      <c r="B48" s="343" t="s">
        <v>175</v>
      </c>
      <c r="C48" s="354">
        <v>27300</v>
      </c>
      <c r="D48" s="354">
        <v>5072</v>
      </c>
      <c r="E48" s="263"/>
      <c r="F48" s="263"/>
      <c r="G48" s="348"/>
      <c r="H48" s="343" t="s">
        <v>177</v>
      </c>
      <c r="I48" s="328">
        <f t="shared" si="1"/>
        <v>-6.8720890780666899E-2</v>
      </c>
      <c r="J48" s="328">
        <f t="shared" si="1"/>
        <v>-8.2346886258363394E-2</v>
      </c>
    </row>
    <row r="49" spans="1:10" ht="14.25" x14ac:dyDescent="0.2">
      <c r="A49" s="348"/>
      <c r="B49" s="343" t="s">
        <v>176</v>
      </c>
      <c r="C49" s="354">
        <v>26132</v>
      </c>
      <c r="D49" s="354">
        <v>4702</v>
      </c>
      <c r="E49" s="263"/>
      <c r="F49" s="263"/>
      <c r="G49" s="348"/>
      <c r="H49" s="343" t="s">
        <v>178</v>
      </c>
      <c r="I49" s="328">
        <f t="shared" si="1"/>
        <v>-2.5452021287145077E-2</v>
      </c>
      <c r="J49" s="328">
        <f t="shared" si="1"/>
        <v>-1.1487758945386117E-2</v>
      </c>
    </row>
    <row r="50" spans="1:10" ht="14.25" x14ac:dyDescent="0.2">
      <c r="A50" s="348"/>
      <c r="B50" s="343" t="s">
        <v>177</v>
      </c>
      <c r="C50" s="354">
        <v>30193</v>
      </c>
      <c r="D50" s="354">
        <v>5349</v>
      </c>
      <c r="E50" s="263"/>
      <c r="F50" s="263"/>
      <c r="G50" s="348"/>
      <c r="H50" s="343" t="s">
        <v>179</v>
      </c>
      <c r="I50" s="328">
        <f t="shared" si="1"/>
        <v>-4.2961522782150596E-2</v>
      </c>
      <c r="J50" s="328">
        <f t="shared" si="1"/>
        <v>-5.9142607174103246E-2</v>
      </c>
    </row>
    <row r="51" spans="1:10" ht="14.25" x14ac:dyDescent="0.2">
      <c r="A51" s="348"/>
      <c r="B51" s="343" t="s">
        <v>178</v>
      </c>
      <c r="C51" s="354">
        <v>29483</v>
      </c>
      <c r="D51" s="354">
        <v>5249</v>
      </c>
      <c r="E51" s="263"/>
      <c r="F51" s="263"/>
      <c r="G51" s="348"/>
      <c r="H51" s="343" t="s">
        <v>180</v>
      </c>
      <c r="I51" s="328">
        <f t="shared" si="1"/>
        <v>-4.6742390402654599E-2</v>
      </c>
      <c r="J51" s="328">
        <f t="shared" si="1"/>
        <v>-0.12149212867898695</v>
      </c>
    </row>
    <row r="52" spans="1:10" ht="14.25" x14ac:dyDescent="0.2">
      <c r="A52" s="348"/>
      <c r="B52" s="343" t="s">
        <v>179</v>
      </c>
      <c r="C52" s="354">
        <v>30519</v>
      </c>
      <c r="D52" s="354">
        <v>5377</v>
      </c>
      <c r="E52" s="263"/>
      <c r="F52" s="263"/>
      <c r="G52" s="348"/>
      <c r="H52" s="343" t="s">
        <v>181</v>
      </c>
      <c r="I52" s="328">
        <f t="shared" ref="I52:J52" si="2">C54/C42-1</f>
        <v>3.8752362948960339E-2</v>
      </c>
      <c r="J52" s="328">
        <f t="shared" si="2"/>
        <v>-4.9128661475713709E-2</v>
      </c>
    </row>
    <row r="53" spans="1:10" ht="14.25" x14ac:dyDescent="0.2">
      <c r="A53" s="348"/>
      <c r="B53" s="343" t="s">
        <v>180</v>
      </c>
      <c r="C53" s="354">
        <v>29877</v>
      </c>
      <c r="D53" s="354">
        <v>5134</v>
      </c>
      <c r="E53" s="263"/>
      <c r="F53" s="263"/>
      <c r="G53" s="348"/>
      <c r="H53" s="343" t="s">
        <v>182</v>
      </c>
      <c r="I53" s="328"/>
      <c r="J53" s="328"/>
    </row>
    <row r="54" spans="1:10" ht="14.25" x14ac:dyDescent="0.2">
      <c r="A54" s="348"/>
      <c r="B54" s="343" t="s">
        <v>181</v>
      </c>
      <c r="C54" s="354">
        <v>30772</v>
      </c>
      <c r="D54" s="354">
        <v>5129</v>
      </c>
      <c r="E54" s="263"/>
      <c r="F54" s="263"/>
      <c r="G54" s="348"/>
      <c r="H54" s="343" t="s">
        <v>183</v>
      </c>
      <c r="I54" s="328"/>
      <c r="J54" s="328"/>
    </row>
    <row r="55" spans="1:10" ht="14.25" x14ac:dyDescent="0.2">
      <c r="A55" s="348"/>
      <c r="B55" s="343" t="s">
        <v>182</v>
      </c>
      <c r="C55" s="354"/>
      <c r="D55" s="354"/>
      <c r="E55" s="263"/>
      <c r="F55" s="263"/>
      <c r="G55" s="348"/>
      <c r="H55" s="343" t="s">
        <v>184</v>
      </c>
      <c r="I55" s="328"/>
      <c r="J55" s="328"/>
    </row>
    <row r="56" spans="1:10" ht="14.25" x14ac:dyDescent="0.2">
      <c r="A56" s="348"/>
      <c r="B56" s="343" t="s">
        <v>183</v>
      </c>
      <c r="C56" s="354"/>
      <c r="D56" s="354"/>
      <c r="E56" s="263"/>
      <c r="F56" s="263"/>
      <c r="G56" s="263"/>
      <c r="H56" s="263"/>
      <c r="I56" s="263"/>
    </row>
    <row r="57" spans="1:10" ht="14.25" x14ac:dyDescent="0.2">
      <c r="A57" s="348"/>
      <c r="B57" s="343" t="s">
        <v>184</v>
      </c>
      <c r="C57" s="354"/>
      <c r="D57" s="354"/>
      <c r="E57" s="263"/>
      <c r="F57" s="263"/>
      <c r="G57" s="263"/>
      <c r="H57" s="263"/>
      <c r="I57" s="263"/>
    </row>
    <row r="58" spans="1:10" ht="14.25" x14ac:dyDescent="0.2">
      <c r="A58" s="263"/>
      <c r="B58" s="263"/>
      <c r="C58" s="263"/>
      <c r="D58" s="263"/>
      <c r="E58" s="263"/>
      <c r="F58" s="263"/>
      <c r="G58" s="263"/>
      <c r="H58" s="263"/>
      <c r="I58" s="263"/>
    </row>
    <row r="59" spans="1:10" ht="14.25" x14ac:dyDescent="0.2">
      <c r="A59" s="263"/>
      <c r="B59" s="263"/>
      <c r="C59" s="263"/>
      <c r="D59" s="263"/>
      <c r="E59" s="263"/>
      <c r="F59" s="263"/>
      <c r="G59" s="263"/>
      <c r="H59" s="263"/>
      <c r="I59" s="263"/>
    </row>
    <row r="60" spans="1:10" ht="14.25" x14ac:dyDescent="0.2">
      <c r="A60" s="263"/>
      <c r="B60" s="263"/>
      <c r="C60" s="263"/>
      <c r="D60" s="263"/>
      <c r="E60" s="263"/>
      <c r="F60" s="263"/>
      <c r="G60" s="263"/>
      <c r="H60" s="263"/>
      <c r="I60" s="263"/>
    </row>
    <row r="61" spans="1:10" ht="14.25" x14ac:dyDescent="0.2">
      <c r="A61" s="263"/>
      <c r="B61" s="263"/>
      <c r="C61" s="263"/>
      <c r="D61" s="263"/>
      <c r="E61" s="263"/>
      <c r="F61" s="263"/>
      <c r="G61" s="263"/>
      <c r="H61" s="263"/>
      <c r="I61" s="263"/>
    </row>
    <row r="62" spans="1:10" ht="14.25" x14ac:dyDescent="0.2">
      <c r="A62" s="263"/>
    </row>
    <row r="63" spans="1:10" ht="14.25" x14ac:dyDescent="0.2">
      <c r="A63" s="263"/>
    </row>
  </sheetData>
  <mergeCells count="9">
    <mergeCell ref="H1:I1"/>
    <mergeCell ref="A10:A21"/>
    <mergeCell ref="G20:G31"/>
    <mergeCell ref="L21:Q23"/>
    <mergeCell ref="A22:A33"/>
    <mergeCell ref="G32:G43"/>
    <mergeCell ref="A34:A45"/>
    <mergeCell ref="G44:G55"/>
    <mergeCell ref="A46:A57"/>
  </mergeCells>
  <hyperlinks>
    <hyperlink ref="H1:I1" location="Index!A1" display="Regresar al Índice" xr:uid="{238CAE32-B2EC-438B-884E-690EC3AEA4FF}"/>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1F8A-9EF6-4BCA-9FD4-D390227943EB}">
  <sheetPr codeName="Hoja165"/>
  <dimension ref="A1:I864"/>
  <sheetViews>
    <sheetView workbookViewId="0">
      <selection activeCell="I7" sqref="I7"/>
    </sheetView>
  </sheetViews>
  <sheetFormatPr baseColWidth="10" defaultColWidth="9.140625" defaultRowHeight="14.25" x14ac:dyDescent="0.2"/>
  <cols>
    <col min="1" max="1" width="41.7109375" style="404" customWidth="1"/>
    <col min="2" max="2" width="32.7109375" style="404" customWidth="1"/>
    <col min="3" max="3" width="50.7109375" style="404" customWidth="1"/>
    <col min="4" max="4" width="14.7109375" style="404" customWidth="1"/>
    <col min="5" max="5" width="11.7109375" style="404" customWidth="1"/>
    <col min="6" max="6" width="14.7109375" style="404" customWidth="1"/>
    <col min="7" max="7" width="11.7109375" style="404" customWidth="1"/>
    <col min="8" max="8" width="4.7109375" style="404" customWidth="1"/>
    <col min="9" max="9" width="11.7109375" style="404" customWidth="1"/>
    <col min="10" max="16384" width="9.140625" style="404"/>
  </cols>
  <sheetData>
    <row r="1" spans="1:9" ht="15" x14ac:dyDescent="0.25">
      <c r="A1" s="179" t="s">
        <v>1583</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495</v>
      </c>
      <c r="B6" s="404" t="s">
        <v>737</v>
      </c>
      <c r="C6" s="404" t="s">
        <v>496</v>
      </c>
      <c r="D6" s="404" t="s">
        <v>1382</v>
      </c>
      <c r="E6" s="404" t="s">
        <v>738</v>
      </c>
      <c r="F6" s="404" t="s">
        <v>823</v>
      </c>
      <c r="G6" s="404" t="s">
        <v>739</v>
      </c>
      <c r="H6" s="404" t="s">
        <v>497</v>
      </c>
      <c r="I6" s="404" t="s">
        <v>170</v>
      </c>
    </row>
    <row r="7" spans="1:9" x14ac:dyDescent="0.2">
      <c r="A7" s="404">
        <v>39</v>
      </c>
      <c r="B7" s="404" t="s">
        <v>62</v>
      </c>
      <c r="C7" s="404" t="s">
        <v>503</v>
      </c>
      <c r="D7" s="404">
        <v>151281</v>
      </c>
      <c r="E7" s="404">
        <v>0.216576403234881</v>
      </c>
      <c r="F7" s="404">
        <v>149098</v>
      </c>
      <c r="G7" s="404">
        <v>0.21486090775988301</v>
      </c>
      <c r="H7" s="404">
        <v>2183</v>
      </c>
      <c r="I7" s="404">
        <v>1.46413768125662</v>
      </c>
    </row>
    <row r="8" spans="1:9" x14ac:dyDescent="0.2">
      <c r="A8" s="404">
        <v>120</v>
      </c>
      <c r="B8" s="404" t="s">
        <v>200</v>
      </c>
      <c r="C8" s="404" t="s">
        <v>503</v>
      </c>
      <c r="D8" s="404">
        <v>89531</v>
      </c>
      <c r="E8" s="404">
        <v>0.225135537472716</v>
      </c>
      <c r="F8" s="404">
        <v>88062</v>
      </c>
      <c r="G8" s="404">
        <v>0.22356549157396099</v>
      </c>
      <c r="H8" s="404">
        <v>1469</v>
      </c>
      <c r="I8" s="404">
        <v>1.66814289932093</v>
      </c>
    </row>
    <row r="9" spans="1:9" x14ac:dyDescent="0.2">
      <c r="A9" s="404">
        <v>23</v>
      </c>
      <c r="B9" s="404" t="s">
        <v>204</v>
      </c>
      <c r="C9" s="404" t="s">
        <v>500</v>
      </c>
      <c r="D9" s="404">
        <v>15408</v>
      </c>
      <c r="E9" s="404">
        <v>0.450579015089484</v>
      </c>
      <c r="F9" s="404">
        <v>14158</v>
      </c>
      <c r="G9" s="404">
        <v>0.43197559115179301</v>
      </c>
      <c r="H9" s="404">
        <v>1250</v>
      </c>
      <c r="I9" s="404">
        <v>8.8289306399208893</v>
      </c>
    </row>
    <row r="10" spans="1:9" x14ac:dyDescent="0.2">
      <c r="A10" s="404">
        <v>120</v>
      </c>
      <c r="B10" s="404" t="s">
        <v>200</v>
      </c>
      <c r="C10" s="404" t="s">
        <v>501</v>
      </c>
      <c r="D10" s="404">
        <v>111515</v>
      </c>
      <c r="E10" s="404">
        <v>0.28041672114988098</v>
      </c>
      <c r="F10" s="404">
        <v>110380</v>
      </c>
      <c r="G10" s="404">
        <v>0.28022482977826702</v>
      </c>
      <c r="H10" s="404">
        <v>1135</v>
      </c>
      <c r="I10" s="404">
        <v>1.0282659902156199</v>
      </c>
    </row>
    <row r="11" spans="1:9" x14ac:dyDescent="0.2">
      <c r="A11" s="404">
        <v>39</v>
      </c>
      <c r="B11" s="404" t="s">
        <v>62</v>
      </c>
      <c r="C11" s="404" t="s">
        <v>498</v>
      </c>
      <c r="D11" s="404">
        <v>177105</v>
      </c>
      <c r="E11" s="404">
        <v>0.25354647242491501</v>
      </c>
      <c r="F11" s="404">
        <v>176020</v>
      </c>
      <c r="G11" s="404">
        <v>0.25365743996495299</v>
      </c>
      <c r="H11" s="404">
        <v>1085</v>
      </c>
      <c r="I11" s="404">
        <v>0.61640722645153201</v>
      </c>
    </row>
    <row r="12" spans="1:9" x14ac:dyDescent="0.2">
      <c r="A12" s="404">
        <v>67</v>
      </c>
      <c r="B12" s="404" t="s">
        <v>202</v>
      </c>
      <c r="C12" s="404" t="s">
        <v>505</v>
      </c>
      <c r="D12" s="404">
        <v>27178</v>
      </c>
      <c r="E12" s="404">
        <v>0.40001177457574699</v>
      </c>
      <c r="F12" s="404">
        <v>26142</v>
      </c>
      <c r="G12" s="404">
        <v>0.39397181825032002</v>
      </c>
      <c r="H12" s="404">
        <v>1036</v>
      </c>
      <c r="I12" s="404">
        <v>3.9629714635452502</v>
      </c>
    </row>
    <row r="13" spans="1:9" x14ac:dyDescent="0.2">
      <c r="A13" s="404">
        <v>39</v>
      </c>
      <c r="B13" s="404" t="s">
        <v>62</v>
      </c>
      <c r="C13" s="404" t="s">
        <v>505</v>
      </c>
      <c r="D13" s="404">
        <v>166048</v>
      </c>
      <c r="E13" s="404">
        <v>0.237717086774582</v>
      </c>
      <c r="F13" s="404">
        <v>165055</v>
      </c>
      <c r="G13" s="404">
        <v>0.23785608881613099</v>
      </c>
      <c r="H13" s="404">
        <v>993</v>
      </c>
      <c r="I13" s="404">
        <v>0.60161764260397999</v>
      </c>
    </row>
    <row r="14" spans="1:9" x14ac:dyDescent="0.2">
      <c r="A14" s="404">
        <v>98</v>
      </c>
      <c r="B14" s="404" t="s">
        <v>203</v>
      </c>
      <c r="C14" s="404" t="s">
        <v>501</v>
      </c>
      <c r="D14" s="404">
        <v>35071</v>
      </c>
      <c r="E14" s="404">
        <v>0.311717284839435</v>
      </c>
      <c r="F14" s="404">
        <v>34097</v>
      </c>
      <c r="G14" s="404">
        <v>0.30905119280690302</v>
      </c>
      <c r="H14" s="404">
        <v>974</v>
      </c>
      <c r="I14" s="404">
        <v>2.8565562952752401</v>
      </c>
    </row>
    <row r="15" spans="1:9" x14ac:dyDescent="0.2">
      <c r="A15" s="404">
        <v>120</v>
      </c>
      <c r="B15" s="404" t="s">
        <v>200</v>
      </c>
      <c r="C15" s="404" t="s">
        <v>505</v>
      </c>
      <c r="D15" s="404">
        <v>98147</v>
      </c>
      <c r="E15" s="404">
        <v>0.246801416228286</v>
      </c>
      <c r="F15" s="404">
        <v>97303</v>
      </c>
      <c r="G15" s="404">
        <v>0.24702587979629201</v>
      </c>
      <c r="H15" s="404">
        <v>844</v>
      </c>
      <c r="I15" s="404">
        <v>0.86739360554144396</v>
      </c>
    </row>
    <row r="16" spans="1:9" x14ac:dyDescent="0.2">
      <c r="A16" s="404">
        <v>97</v>
      </c>
      <c r="B16" s="404" t="s">
        <v>201</v>
      </c>
      <c r="C16" s="404" t="s">
        <v>501</v>
      </c>
      <c r="D16" s="404">
        <v>42915</v>
      </c>
      <c r="E16" s="404">
        <v>0.498924606173342</v>
      </c>
      <c r="F16" s="404">
        <v>42245</v>
      </c>
      <c r="G16" s="404">
        <v>0.49546115593920098</v>
      </c>
      <c r="H16" s="404">
        <v>670</v>
      </c>
      <c r="I16" s="404">
        <v>1.5859865072789701</v>
      </c>
    </row>
    <row r="17" spans="1:9" x14ac:dyDescent="0.2">
      <c r="A17" s="404">
        <v>50</v>
      </c>
      <c r="B17" s="404" t="s">
        <v>210</v>
      </c>
      <c r="C17" s="404" t="s">
        <v>500</v>
      </c>
      <c r="D17" s="404">
        <v>6751</v>
      </c>
      <c r="E17" s="404">
        <v>0.802448591465589</v>
      </c>
      <c r="F17" s="404">
        <v>6140</v>
      </c>
      <c r="G17" s="404">
        <v>0.79174725983236605</v>
      </c>
      <c r="H17" s="404">
        <v>611</v>
      </c>
      <c r="I17" s="404">
        <v>9.9511400651465909</v>
      </c>
    </row>
    <row r="18" spans="1:9" x14ac:dyDescent="0.2">
      <c r="A18" s="404">
        <v>98</v>
      </c>
      <c r="B18" s="404" t="s">
        <v>203</v>
      </c>
      <c r="C18" s="404" t="s">
        <v>499</v>
      </c>
      <c r="D18" s="404">
        <v>9132</v>
      </c>
      <c r="E18" s="404">
        <v>8.1166839986134401E-2</v>
      </c>
      <c r="F18" s="404">
        <v>8536</v>
      </c>
      <c r="G18" s="404">
        <v>7.7369298818069795E-2</v>
      </c>
      <c r="H18" s="404">
        <v>596</v>
      </c>
      <c r="I18" s="404">
        <v>6.9821930646672996</v>
      </c>
    </row>
    <row r="19" spans="1:9" x14ac:dyDescent="0.2">
      <c r="A19" s="404">
        <v>120</v>
      </c>
      <c r="B19" s="404" t="s">
        <v>200</v>
      </c>
      <c r="C19" s="404" t="s">
        <v>498</v>
      </c>
      <c r="D19" s="404">
        <v>36657</v>
      </c>
      <c r="E19" s="404">
        <v>9.2178054496625403E-2</v>
      </c>
      <c r="F19" s="404">
        <v>36094</v>
      </c>
      <c r="G19" s="404">
        <v>9.16328592681354E-2</v>
      </c>
      <c r="H19" s="404">
        <v>563</v>
      </c>
      <c r="I19" s="404">
        <v>1.5598160359062501</v>
      </c>
    </row>
    <row r="20" spans="1:9" x14ac:dyDescent="0.2">
      <c r="A20" s="404">
        <v>39</v>
      </c>
      <c r="B20" s="404" t="s">
        <v>62</v>
      </c>
      <c r="C20" s="404" t="s">
        <v>499</v>
      </c>
      <c r="D20" s="404">
        <v>42885</v>
      </c>
      <c r="E20" s="404">
        <v>6.1394881397715997E-2</v>
      </c>
      <c r="F20" s="404">
        <v>42342</v>
      </c>
      <c r="G20" s="404">
        <v>6.1017857760459301E-2</v>
      </c>
      <c r="H20" s="404">
        <v>543</v>
      </c>
      <c r="I20" s="404">
        <v>1.28241462377781</v>
      </c>
    </row>
    <row r="21" spans="1:9" x14ac:dyDescent="0.2">
      <c r="A21" s="404">
        <v>53</v>
      </c>
      <c r="B21" s="404" t="s">
        <v>209</v>
      </c>
      <c r="C21" s="404" t="s">
        <v>501</v>
      </c>
      <c r="D21" s="404">
        <v>19255</v>
      </c>
      <c r="E21" s="404">
        <v>0.56322578758007402</v>
      </c>
      <c r="F21" s="404">
        <v>18894</v>
      </c>
      <c r="G21" s="404">
        <v>0.55841584158415802</v>
      </c>
      <c r="H21" s="404">
        <v>361</v>
      </c>
      <c r="I21" s="404">
        <v>1.9106594686143701</v>
      </c>
    </row>
    <row r="22" spans="1:9" x14ac:dyDescent="0.2">
      <c r="A22" s="404">
        <v>63</v>
      </c>
      <c r="B22" s="404" t="s">
        <v>205</v>
      </c>
      <c r="C22" s="404" t="s">
        <v>501</v>
      </c>
      <c r="D22" s="404">
        <v>8489</v>
      </c>
      <c r="E22" s="404">
        <v>0.40691208896558301</v>
      </c>
      <c r="F22" s="404">
        <v>8151</v>
      </c>
      <c r="G22" s="404">
        <v>0.39726094161224301</v>
      </c>
      <c r="H22" s="404">
        <v>338</v>
      </c>
      <c r="I22" s="404">
        <v>4.1467304625199404</v>
      </c>
    </row>
    <row r="23" spans="1:9" x14ac:dyDescent="0.2">
      <c r="A23" s="404">
        <v>67</v>
      </c>
      <c r="B23" s="404" t="s">
        <v>202</v>
      </c>
      <c r="C23" s="404" t="s">
        <v>499</v>
      </c>
      <c r="D23" s="404">
        <v>8042</v>
      </c>
      <c r="E23" s="404">
        <v>0.11836392269991</v>
      </c>
      <c r="F23" s="404">
        <v>7706</v>
      </c>
      <c r="G23" s="404">
        <v>0.11613292140758</v>
      </c>
      <c r="H23" s="404">
        <v>336</v>
      </c>
      <c r="I23" s="404">
        <v>4.3602387749805303</v>
      </c>
    </row>
    <row r="24" spans="1:9" x14ac:dyDescent="0.2">
      <c r="A24" s="404">
        <v>6</v>
      </c>
      <c r="B24" s="404" t="s">
        <v>230</v>
      </c>
      <c r="C24" s="404" t="s">
        <v>500</v>
      </c>
      <c r="D24" s="404">
        <v>2949</v>
      </c>
      <c r="E24" s="404">
        <v>0.51673383564044195</v>
      </c>
      <c r="F24" s="404">
        <v>2636</v>
      </c>
      <c r="G24" s="404">
        <v>0.493078937523382</v>
      </c>
      <c r="H24" s="404">
        <v>313</v>
      </c>
      <c r="I24" s="404">
        <v>11.8740515933232</v>
      </c>
    </row>
    <row r="25" spans="1:9" x14ac:dyDescent="0.2">
      <c r="A25" s="404">
        <v>98</v>
      </c>
      <c r="B25" s="404" t="s">
        <v>203</v>
      </c>
      <c r="C25" s="404" t="s">
        <v>502</v>
      </c>
      <c r="D25" s="404">
        <v>13395</v>
      </c>
      <c r="E25" s="404">
        <v>0.119057142095299</v>
      </c>
      <c r="F25" s="404">
        <v>13106</v>
      </c>
      <c r="G25" s="404">
        <v>0.11879124066420101</v>
      </c>
      <c r="H25" s="404">
        <v>289</v>
      </c>
      <c r="I25" s="404">
        <v>2.2050969021821998</v>
      </c>
    </row>
    <row r="26" spans="1:9" x14ac:dyDescent="0.2">
      <c r="A26" s="404">
        <v>86</v>
      </c>
      <c r="B26" s="404" t="s">
        <v>213</v>
      </c>
      <c r="C26" s="404" t="s">
        <v>500</v>
      </c>
      <c r="D26" s="404">
        <v>1412</v>
      </c>
      <c r="E26" s="404">
        <v>0.62312444836716696</v>
      </c>
      <c r="F26" s="404">
        <v>1169</v>
      </c>
      <c r="G26" s="404">
        <v>0.58773252890899996</v>
      </c>
      <c r="H26" s="404">
        <v>243</v>
      </c>
      <c r="I26" s="404">
        <v>20.786997433703998</v>
      </c>
    </row>
    <row r="27" spans="1:9" x14ac:dyDescent="0.2">
      <c r="A27" s="404">
        <v>119</v>
      </c>
      <c r="B27" s="404" t="s">
        <v>322</v>
      </c>
      <c r="C27" s="404" t="s">
        <v>500</v>
      </c>
      <c r="D27" s="404">
        <v>2102</v>
      </c>
      <c r="E27" s="404">
        <v>0.74118476727785598</v>
      </c>
      <c r="F27" s="404">
        <v>1859</v>
      </c>
      <c r="G27" s="404">
        <v>0.72278382581648504</v>
      </c>
      <c r="H27" s="404">
        <v>243</v>
      </c>
      <c r="I27" s="404">
        <v>13.0715438407746</v>
      </c>
    </row>
    <row r="28" spans="1:9" x14ac:dyDescent="0.2">
      <c r="A28" s="404">
        <v>67</v>
      </c>
      <c r="B28" s="404" t="s">
        <v>202</v>
      </c>
      <c r="C28" s="404" t="s">
        <v>503</v>
      </c>
      <c r="D28" s="404">
        <v>14789</v>
      </c>
      <c r="E28" s="404">
        <v>0.21766775090884999</v>
      </c>
      <c r="F28" s="404">
        <v>14558</v>
      </c>
      <c r="G28" s="404">
        <v>0.21939567477959501</v>
      </c>
      <c r="H28" s="404">
        <v>231</v>
      </c>
      <c r="I28" s="404">
        <v>1.58675642258552</v>
      </c>
    </row>
    <row r="29" spans="1:9" x14ac:dyDescent="0.2">
      <c r="A29" s="404">
        <v>98</v>
      </c>
      <c r="B29" s="404" t="s">
        <v>203</v>
      </c>
      <c r="C29" s="404" t="s">
        <v>503</v>
      </c>
      <c r="D29" s="404">
        <v>27475</v>
      </c>
      <c r="E29" s="404">
        <v>0.24420268600734199</v>
      </c>
      <c r="F29" s="404">
        <v>27248</v>
      </c>
      <c r="G29" s="404">
        <v>0.246972663331158</v>
      </c>
      <c r="H29" s="404">
        <v>227</v>
      </c>
      <c r="I29" s="404">
        <v>0.833088667058135</v>
      </c>
    </row>
    <row r="30" spans="1:9" x14ac:dyDescent="0.2">
      <c r="A30" s="404">
        <v>113</v>
      </c>
      <c r="B30" s="404" t="s">
        <v>321</v>
      </c>
      <c r="C30" s="404" t="s">
        <v>500</v>
      </c>
      <c r="D30" s="404">
        <v>3341</v>
      </c>
      <c r="E30" s="404">
        <v>0.73915929203539799</v>
      </c>
      <c r="F30" s="404">
        <v>3138</v>
      </c>
      <c r="G30" s="404">
        <v>0.730276937398185</v>
      </c>
      <c r="H30" s="404">
        <v>203</v>
      </c>
      <c r="I30" s="404">
        <v>6.4690885914595402</v>
      </c>
    </row>
    <row r="31" spans="1:9" x14ac:dyDescent="0.2">
      <c r="A31" s="404">
        <v>2</v>
      </c>
      <c r="B31" s="404" t="s">
        <v>301</v>
      </c>
      <c r="C31" s="404" t="s">
        <v>500</v>
      </c>
      <c r="D31" s="404">
        <v>1144</v>
      </c>
      <c r="E31" s="404">
        <v>0.21991541714725099</v>
      </c>
      <c r="F31" s="404">
        <v>955</v>
      </c>
      <c r="G31" s="404">
        <v>0.18978537360890299</v>
      </c>
      <c r="H31" s="404">
        <v>189</v>
      </c>
      <c r="I31" s="404">
        <v>19.790575916230399</v>
      </c>
    </row>
    <row r="32" spans="1:9" x14ac:dyDescent="0.2">
      <c r="A32" s="404">
        <v>70</v>
      </c>
      <c r="B32" s="404" t="s">
        <v>214</v>
      </c>
      <c r="C32" s="404" t="s">
        <v>501</v>
      </c>
      <c r="D32" s="404">
        <v>36545</v>
      </c>
      <c r="E32" s="404">
        <v>0.72353441960838705</v>
      </c>
      <c r="F32" s="404">
        <v>36368</v>
      </c>
      <c r="G32" s="404">
        <v>0.72611108892704501</v>
      </c>
      <c r="H32" s="404">
        <v>177</v>
      </c>
      <c r="I32" s="404">
        <v>0.48669159700836001</v>
      </c>
    </row>
    <row r="33" spans="1:9" x14ac:dyDescent="0.2">
      <c r="A33" s="404">
        <v>101</v>
      </c>
      <c r="B33" s="404" t="s">
        <v>212</v>
      </c>
      <c r="C33" s="404" t="s">
        <v>503</v>
      </c>
      <c r="D33" s="404">
        <v>7248</v>
      </c>
      <c r="E33" s="404">
        <v>0.24405683884436699</v>
      </c>
      <c r="F33" s="404">
        <v>7079</v>
      </c>
      <c r="G33" s="404">
        <v>0.24175261252646699</v>
      </c>
      <c r="H33" s="404">
        <v>169</v>
      </c>
      <c r="I33" s="404">
        <v>2.3873428450346101</v>
      </c>
    </row>
    <row r="34" spans="1:9" x14ac:dyDescent="0.2">
      <c r="A34" s="404">
        <v>70</v>
      </c>
      <c r="B34" s="404" t="s">
        <v>214</v>
      </c>
      <c r="C34" s="404" t="s">
        <v>499</v>
      </c>
      <c r="D34" s="404">
        <v>2655</v>
      </c>
      <c r="E34" s="404">
        <v>5.2564889425646903E-2</v>
      </c>
      <c r="F34" s="404">
        <v>2497</v>
      </c>
      <c r="G34" s="404">
        <v>4.9854250688815202E-2</v>
      </c>
      <c r="H34" s="404">
        <v>158</v>
      </c>
      <c r="I34" s="404">
        <v>6.32759311173408</v>
      </c>
    </row>
    <row r="35" spans="1:9" x14ac:dyDescent="0.2">
      <c r="A35" s="404">
        <v>108</v>
      </c>
      <c r="B35" s="404" t="s">
        <v>216</v>
      </c>
      <c r="C35" s="404" t="s">
        <v>500</v>
      </c>
      <c r="D35" s="404">
        <v>1166</v>
      </c>
      <c r="E35" s="404">
        <v>0.35025533193151098</v>
      </c>
      <c r="F35" s="404">
        <v>1010</v>
      </c>
      <c r="G35" s="404">
        <v>0.32434168272318598</v>
      </c>
      <c r="H35" s="404">
        <v>156</v>
      </c>
      <c r="I35" s="404">
        <v>15.445544554455401</v>
      </c>
    </row>
    <row r="36" spans="1:9" x14ac:dyDescent="0.2">
      <c r="A36" s="404">
        <v>101</v>
      </c>
      <c r="B36" s="404" t="s">
        <v>212</v>
      </c>
      <c r="C36" s="404" t="s">
        <v>499</v>
      </c>
      <c r="D36" s="404">
        <v>2528</v>
      </c>
      <c r="E36" s="404">
        <v>8.51235773452758E-2</v>
      </c>
      <c r="F36" s="404">
        <v>2375</v>
      </c>
      <c r="G36" s="404">
        <v>8.1107847824602106E-2</v>
      </c>
      <c r="H36" s="404">
        <v>153</v>
      </c>
      <c r="I36" s="404">
        <v>6.4421052631578899</v>
      </c>
    </row>
    <row r="37" spans="1:9" x14ac:dyDescent="0.2">
      <c r="A37" s="404">
        <v>97</v>
      </c>
      <c r="B37" s="404" t="s">
        <v>201</v>
      </c>
      <c r="C37" s="404" t="s">
        <v>499</v>
      </c>
      <c r="D37" s="404">
        <v>6630</v>
      </c>
      <c r="E37" s="404">
        <v>7.7079579143172705E-2</v>
      </c>
      <c r="F37" s="404">
        <v>6483</v>
      </c>
      <c r="G37" s="404">
        <v>7.6034434227810102E-2</v>
      </c>
      <c r="H37" s="404">
        <v>147</v>
      </c>
      <c r="I37" s="404">
        <v>2.2674687644608902</v>
      </c>
    </row>
    <row r="38" spans="1:9" x14ac:dyDescent="0.2">
      <c r="A38" s="404">
        <v>97</v>
      </c>
      <c r="B38" s="404" t="s">
        <v>201</v>
      </c>
      <c r="C38" s="404" t="s">
        <v>503</v>
      </c>
      <c r="D38" s="404">
        <v>14594</v>
      </c>
      <c r="E38" s="404">
        <v>0.16966808114863699</v>
      </c>
      <c r="F38" s="404">
        <v>14448</v>
      </c>
      <c r="G38" s="404">
        <v>0.16945017826984399</v>
      </c>
      <c r="H38" s="404">
        <v>146</v>
      </c>
      <c r="I38" s="404">
        <v>1.01052048726467</v>
      </c>
    </row>
    <row r="39" spans="1:9" x14ac:dyDescent="0.2">
      <c r="A39" s="404">
        <v>98</v>
      </c>
      <c r="B39" s="404" t="s">
        <v>203</v>
      </c>
      <c r="C39" s="404" t="s">
        <v>505</v>
      </c>
      <c r="D39" s="404">
        <v>16003</v>
      </c>
      <c r="E39" s="404">
        <v>0.142237509888098</v>
      </c>
      <c r="F39" s="404">
        <v>15867</v>
      </c>
      <c r="G39" s="404">
        <v>0.143816619534479</v>
      </c>
      <c r="H39" s="404">
        <v>136</v>
      </c>
      <c r="I39" s="404">
        <v>0.85712485031828001</v>
      </c>
    </row>
    <row r="40" spans="1:9" x14ac:dyDescent="0.2">
      <c r="A40" s="404">
        <v>67</v>
      </c>
      <c r="B40" s="404" t="s">
        <v>202</v>
      </c>
      <c r="C40" s="404" t="s">
        <v>501</v>
      </c>
      <c r="D40" s="404">
        <v>3414</v>
      </c>
      <c r="E40" s="404">
        <v>5.0248002001677901E-2</v>
      </c>
      <c r="F40" s="404">
        <v>3292</v>
      </c>
      <c r="G40" s="404">
        <v>4.96119357998644E-2</v>
      </c>
      <c r="H40" s="404">
        <v>122</v>
      </c>
      <c r="I40" s="404">
        <v>3.7059538274605099</v>
      </c>
    </row>
    <row r="41" spans="1:9" x14ac:dyDescent="0.2">
      <c r="A41" s="404">
        <v>121</v>
      </c>
      <c r="B41" s="404" t="s">
        <v>207</v>
      </c>
      <c r="C41" s="404" t="s">
        <v>500</v>
      </c>
      <c r="D41" s="404">
        <v>5064</v>
      </c>
      <c r="E41" s="404">
        <v>0.64732199923303102</v>
      </c>
      <c r="F41" s="404">
        <v>4943</v>
      </c>
      <c r="G41" s="404">
        <v>0.64328474752733</v>
      </c>
      <c r="H41" s="404">
        <v>121</v>
      </c>
      <c r="I41" s="404">
        <v>2.4479061298806402</v>
      </c>
    </row>
    <row r="42" spans="1:9" x14ac:dyDescent="0.2">
      <c r="A42" s="404">
        <v>23</v>
      </c>
      <c r="B42" s="404" t="s">
        <v>204</v>
      </c>
      <c r="C42" s="404" t="s">
        <v>503</v>
      </c>
      <c r="D42" s="404">
        <v>6068</v>
      </c>
      <c r="E42" s="404">
        <v>0.17744765469645599</v>
      </c>
      <c r="F42" s="404">
        <v>5961</v>
      </c>
      <c r="G42" s="404">
        <v>0.18187643020595001</v>
      </c>
      <c r="H42" s="404">
        <v>107</v>
      </c>
      <c r="I42" s="404">
        <v>1.7950008387854299</v>
      </c>
    </row>
    <row r="43" spans="1:9" x14ac:dyDescent="0.2">
      <c r="A43" s="404">
        <v>94</v>
      </c>
      <c r="B43" s="404" t="s">
        <v>309</v>
      </c>
      <c r="C43" s="404" t="s">
        <v>501</v>
      </c>
      <c r="D43" s="404">
        <v>1900</v>
      </c>
      <c r="E43" s="404">
        <v>0.30729419375707601</v>
      </c>
      <c r="F43" s="404">
        <v>1795</v>
      </c>
      <c r="G43" s="404">
        <v>0.29503616042077602</v>
      </c>
      <c r="H43" s="404">
        <v>105</v>
      </c>
      <c r="I43" s="404">
        <v>5.8495821727019504</v>
      </c>
    </row>
    <row r="44" spans="1:9" x14ac:dyDescent="0.2">
      <c r="A44" s="404">
        <v>8</v>
      </c>
      <c r="B44" s="404" t="s">
        <v>206</v>
      </c>
      <c r="C44" s="404" t="s">
        <v>501</v>
      </c>
      <c r="D44" s="404">
        <v>5865</v>
      </c>
      <c r="E44" s="404">
        <v>0.51370762897433697</v>
      </c>
      <c r="F44" s="404">
        <v>5774</v>
      </c>
      <c r="G44" s="404">
        <v>0.51415850400712404</v>
      </c>
      <c r="H44" s="404">
        <v>91</v>
      </c>
      <c r="I44" s="404">
        <v>1.5760304814686601</v>
      </c>
    </row>
    <row r="45" spans="1:9" x14ac:dyDescent="0.2">
      <c r="A45" s="404">
        <v>101</v>
      </c>
      <c r="B45" s="404" t="s">
        <v>212</v>
      </c>
      <c r="C45" s="404" t="s">
        <v>501</v>
      </c>
      <c r="D45" s="404">
        <v>6404</v>
      </c>
      <c r="E45" s="404">
        <v>0.21563741666105499</v>
      </c>
      <c r="F45" s="404">
        <v>6314</v>
      </c>
      <c r="G45" s="404">
        <v>0.21562734785875301</v>
      </c>
      <c r="H45" s="404">
        <v>90</v>
      </c>
      <c r="I45" s="404">
        <v>1.4254038644282701</v>
      </c>
    </row>
    <row r="46" spans="1:9" x14ac:dyDescent="0.2">
      <c r="A46" s="404">
        <v>120</v>
      </c>
      <c r="B46" s="404" t="s">
        <v>200</v>
      </c>
      <c r="C46" s="404" t="s">
        <v>500</v>
      </c>
      <c r="D46" s="404">
        <v>8671</v>
      </c>
      <c r="E46" s="404">
        <v>2.1804182299158099E-2</v>
      </c>
      <c r="F46" s="404">
        <v>8584</v>
      </c>
      <c r="G46" s="404">
        <v>2.1792443729087198E-2</v>
      </c>
      <c r="H46" s="404">
        <v>87</v>
      </c>
      <c r="I46" s="404">
        <v>1.01351351351351</v>
      </c>
    </row>
    <row r="47" spans="1:9" x14ac:dyDescent="0.2">
      <c r="A47" s="404">
        <v>123</v>
      </c>
      <c r="B47" s="404" t="s">
        <v>208</v>
      </c>
      <c r="C47" s="404" t="s">
        <v>501</v>
      </c>
      <c r="D47" s="404">
        <v>2371</v>
      </c>
      <c r="E47" s="404">
        <v>0.923286604361371</v>
      </c>
      <c r="F47" s="404">
        <v>2286</v>
      </c>
      <c r="G47" s="404">
        <v>0.85457943925233604</v>
      </c>
      <c r="H47" s="404">
        <v>85</v>
      </c>
      <c r="I47" s="404">
        <v>3.7182852143481999</v>
      </c>
    </row>
    <row r="48" spans="1:9" x14ac:dyDescent="0.2">
      <c r="A48" s="404">
        <v>85</v>
      </c>
      <c r="B48" s="404" t="s">
        <v>211</v>
      </c>
      <c r="C48" s="404" t="s">
        <v>500</v>
      </c>
      <c r="D48" s="404">
        <v>3193</v>
      </c>
      <c r="E48" s="404">
        <v>0.47366859516392201</v>
      </c>
      <c r="F48" s="404">
        <v>3115</v>
      </c>
      <c r="G48" s="404">
        <v>0.46471729076532903</v>
      </c>
      <c r="H48" s="404">
        <v>78</v>
      </c>
      <c r="I48" s="404">
        <v>2.5040128410914999</v>
      </c>
    </row>
    <row r="49" spans="1:9" x14ac:dyDescent="0.2">
      <c r="A49" s="404">
        <v>13</v>
      </c>
      <c r="B49" s="404" t="s">
        <v>244</v>
      </c>
      <c r="C49" s="404" t="s">
        <v>501</v>
      </c>
      <c r="D49" s="404">
        <v>4904</v>
      </c>
      <c r="E49" s="404">
        <v>0.52153568010209495</v>
      </c>
      <c r="F49" s="404">
        <v>4829</v>
      </c>
      <c r="G49" s="404">
        <v>0.51818864685052002</v>
      </c>
      <c r="H49" s="404">
        <v>75</v>
      </c>
      <c r="I49" s="404">
        <v>1.55311658728514</v>
      </c>
    </row>
    <row r="50" spans="1:9" x14ac:dyDescent="0.2">
      <c r="A50" s="404">
        <v>9</v>
      </c>
      <c r="B50" s="404" t="s">
        <v>316</v>
      </c>
      <c r="C50" s="404" t="s">
        <v>503</v>
      </c>
      <c r="D50" s="404">
        <v>419</v>
      </c>
      <c r="E50" s="404">
        <v>0.23059988992845301</v>
      </c>
      <c r="F50" s="404">
        <v>349</v>
      </c>
      <c r="G50" s="404">
        <v>0.194320712694877</v>
      </c>
      <c r="H50" s="404">
        <v>70</v>
      </c>
      <c r="I50" s="404">
        <v>20.057306590257902</v>
      </c>
    </row>
    <row r="51" spans="1:9" x14ac:dyDescent="0.2">
      <c r="A51" s="404">
        <v>53</v>
      </c>
      <c r="B51" s="404" t="s">
        <v>209</v>
      </c>
      <c r="C51" s="404" t="s">
        <v>503</v>
      </c>
      <c r="D51" s="404">
        <v>3995</v>
      </c>
      <c r="E51" s="404">
        <v>0.116857284932869</v>
      </c>
      <c r="F51" s="404">
        <v>3930</v>
      </c>
      <c r="G51" s="404">
        <v>0.116151913698833</v>
      </c>
      <c r="H51" s="404">
        <v>65</v>
      </c>
      <c r="I51" s="404">
        <v>1.6539440203562401</v>
      </c>
    </row>
    <row r="52" spans="1:9" x14ac:dyDescent="0.2">
      <c r="A52" s="404">
        <v>39</v>
      </c>
      <c r="B52" s="404" t="s">
        <v>62</v>
      </c>
      <c r="C52" s="404" t="s">
        <v>506</v>
      </c>
      <c r="D52" s="404">
        <v>4586</v>
      </c>
      <c r="E52" s="404">
        <v>6.5653941025982402E-3</v>
      </c>
      <c r="F52" s="404">
        <v>4522</v>
      </c>
      <c r="G52" s="404">
        <v>6.51652621021201E-3</v>
      </c>
      <c r="H52" s="404">
        <v>64</v>
      </c>
      <c r="I52" s="404">
        <v>1.41530296329058</v>
      </c>
    </row>
    <row r="53" spans="1:9" x14ac:dyDescent="0.2">
      <c r="A53" s="404">
        <v>78</v>
      </c>
      <c r="B53" s="404" t="s">
        <v>239</v>
      </c>
      <c r="C53" s="404" t="s">
        <v>500</v>
      </c>
      <c r="D53" s="404">
        <v>1198</v>
      </c>
      <c r="E53" s="404">
        <v>0.32074966532797899</v>
      </c>
      <c r="F53" s="404">
        <v>1141</v>
      </c>
      <c r="G53" s="404">
        <v>0.30946569026308701</v>
      </c>
      <c r="H53" s="404">
        <v>57</v>
      </c>
      <c r="I53" s="404">
        <v>4.9956178790534702</v>
      </c>
    </row>
    <row r="54" spans="1:9" x14ac:dyDescent="0.2">
      <c r="A54" s="404">
        <v>30</v>
      </c>
      <c r="B54" s="404" t="s">
        <v>226</v>
      </c>
      <c r="C54" s="404" t="s">
        <v>499</v>
      </c>
      <c r="D54" s="404">
        <v>1301</v>
      </c>
      <c r="E54" s="404">
        <v>0.22307956104252399</v>
      </c>
      <c r="F54" s="404">
        <v>1245</v>
      </c>
      <c r="G54" s="404">
        <v>0.21495165745856401</v>
      </c>
      <c r="H54" s="404">
        <v>56</v>
      </c>
      <c r="I54" s="404">
        <v>4.4979919678714797</v>
      </c>
    </row>
    <row r="55" spans="1:9" x14ac:dyDescent="0.2">
      <c r="A55" s="404">
        <v>51</v>
      </c>
      <c r="B55" s="404" t="s">
        <v>224</v>
      </c>
      <c r="C55" s="404" t="s">
        <v>501</v>
      </c>
      <c r="D55" s="404">
        <v>777</v>
      </c>
      <c r="E55" s="404">
        <v>0.66638078902229803</v>
      </c>
      <c r="F55" s="404">
        <v>722</v>
      </c>
      <c r="G55" s="404">
        <v>0.64063886424134897</v>
      </c>
      <c r="H55" s="404">
        <v>55</v>
      </c>
      <c r="I55" s="404">
        <v>7.6177285318559598</v>
      </c>
    </row>
    <row r="56" spans="1:9" x14ac:dyDescent="0.2">
      <c r="A56" s="404">
        <v>93</v>
      </c>
      <c r="B56" s="404" t="s">
        <v>317</v>
      </c>
      <c r="C56" s="404" t="s">
        <v>501</v>
      </c>
      <c r="D56" s="404">
        <v>10808</v>
      </c>
      <c r="E56" s="404">
        <v>0.29294736271480498</v>
      </c>
      <c r="F56" s="404">
        <v>10755</v>
      </c>
      <c r="G56" s="404">
        <v>0.29096664231799402</v>
      </c>
      <c r="H56" s="404">
        <v>53</v>
      </c>
      <c r="I56" s="404">
        <v>0.49279404927939902</v>
      </c>
    </row>
    <row r="57" spans="1:9" x14ac:dyDescent="0.2">
      <c r="A57" s="404">
        <v>70</v>
      </c>
      <c r="B57" s="404" t="s">
        <v>214</v>
      </c>
      <c r="C57" s="404" t="s">
        <v>505</v>
      </c>
      <c r="D57" s="404">
        <v>3260</v>
      </c>
      <c r="E57" s="404">
        <v>6.4542952741095602E-2</v>
      </c>
      <c r="F57" s="404">
        <v>3211</v>
      </c>
      <c r="G57" s="404">
        <v>6.4109731262229006E-2</v>
      </c>
      <c r="H57" s="404">
        <v>49</v>
      </c>
      <c r="I57" s="404">
        <v>1.52600436001247</v>
      </c>
    </row>
    <row r="58" spans="1:9" x14ac:dyDescent="0.2">
      <c r="A58" s="404">
        <v>21</v>
      </c>
      <c r="B58" s="404" t="s">
        <v>245</v>
      </c>
      <c r="C58" s="404" t="s">
        <v>500</v>
      </c>
      <c r="D58" s="404">
        <v>1771</v>
      </c>
      <c r="E58" s="404">
        <v>0.60361281526925703</v>
      </c>
      <c r="F58" s="404">
        <v>1726</v>
      </c>
      <c r="G58" s="404">
        <v>0.59888965995836196</v>
      </c>
      <c r="H58" s="404">
        <v>45</v>
      </c>
      <c r="I58" s="404">
        <v>2.6071842410196902</v>
      </c>
    </row>
    <row r="59" spans="1:9" x14ac:dyDescent="0.2">
      <c r="A59" s="404">
        <v>23</v>
      </c>
      <c r="B59" s="404" t="s">
        <v>204</v>
      </c>
      <c r="C59" s="404" t="s">
        <v>501</v>
      </c>
      <c r="D59" s="404">
        <v>2787</v>
      </c>
      <c r="E59" s="404">
        <v>8.1500760322844798E-2</v>
      </c>
      <c r="F59" s="404">
        <v>2746</v>
      </c>
      <c r="G59" s="404">
        <v>8.3783371472158696E-2</v>
      </c>
      <c r="H59" s="404">
        <v>41</v>
      </c>
      <c r="I59" s="404">
        <v>1.4930808448652599</v>
      </c>
    </row>
    <row r="60" spans="1:9" x14ac:dyDescent="0.2">
      <c r="A60" s="404">
        <v>64</v>
      </c>
      <c r="B60" s="404" t="s">
        <v>303</v>
      </c>
      <c r="C60" s="404" t="s">
        <v>499</v>
      </c>
      <c r="D60" s="404">
        <v>152</v>
      </c>
      <c r="E60" s="404">
        <v>0.28952380952381002</v>
      </c>
      <c r="F60" s="404">
        <v>111</v>
      </c>
      <c r="G60" s="404">
        <v>0.22560975609756101</v>
      </c>
      <c r="H60" s="404">
        <v>41</v>
      </c>
      <c r="I60" s="404">
        <v>36.936936936936902</v>
      </c>
    </row>
    <row r="61" spans="1:9" x14ac:dyDescent="0.2">
      <c r="A61" s="404">
        <v>79</v>
      </c>
      <c r="B61" s="404" t="s">
        <v>296</v>
      </c>
      <c r="C61" s="404" t="s">
        <v>501</v>
      </c>
      <c r="D61" s="404">
        <v>532</v>
      </c>
      <c r="E61" s="404">
        <v>0.34234234234234201</v>
      </c>
      <c r="F61" s="404">
        <v>491</v>
      </c>
      <c r="G61" s="404">
        <v>0.33584131326949401</v>
      </c>
      <c r="H61" s="404">
        <v>41</v>
      </c>
      <c r="I61" s="404">
        <v>8.3503054989816796</v>
      </c>
    </row>
    <row r="62" spans="1:9" x14ac:dyDescent="0.2">
      <c r="A62" s="404">
        <v>79</v>
      </c>
      <c r="B62" s="404" t="s">
        <v>296</v>
      </c>
      <c r="C62" s="404" t="s">
        <v>500</v>
      </c>
      <c r="D62" s="404">
        <v>576</v>
      </c>
      <c r="E62" s="404">
        <v>0.37065637065637103</v>
      </c>
      <c r="F62" s="404">
        <v>536</v>
      </c>
      <c r="G62" s="404">
        <v>0.36662106703146402</v>
      </c>
      <c r="H62" s="404">
        <v>40</v>
      </c>
      <c r="I62" s="404">
        <v>7.4626865671641802</v>
      </c>
    </row>
    <row r="63" spans="1:9" x14ac:dyDescent="0.2">
      <c r="A63" s="404">
        <v>94</v>
      </c>
      <c r="B63" s="404" t="s">
        <v>309</v>
      </c>
      <c r="C63" s="404" t="s">
        <v>503</v>
      </c>
      <c r="D63" s="404">
        <v>803</v>
      </c>
      <c r="E63" s="404">
        <v>0.12987223030891201</v>
      </c>
      <c r="F63" s="404">
        <v>766</v>
      </c>
      <c r="G63" s="404">
        <v>0.12590401051939501</v>
      </c>
      <c r="H63" s="404">
        <v>37</v>
      </c>
      <c r="I63" s="404">
        <v>4.8302872062663296</v>
      </c>
    </row>
    <row r="64" spans="1:9" x14ac:dyDescent="0.2">
      <c r="A64" s="404">
        <v>53</v>
      </c>
      <c r="B64" s="404" t="s">
        <v>209</v>
      </c>
      <c r="C64" s="404" t="s">
        <v>498</v>
      </c>
      <c r="D64" s="404">
        <v>2811</v>
      </c>
      <c r="E64" s="404">
        <v>8.2224237283177806E-2</v>
      </c>
      <c r="F64" s="404">
        <v>2775</v>
      </c>
      <c r="G64" s="404">
        <v>8.2015664252992504E-2</v>
      </c>
      <c r="H64" s="404">
        <v>36</v>
      </c>
      <c r="I64" s="404">
        <v>1.29729729729731</v>
      </c>
    </row>
    <row r="65" spans="1:9" x14ac:dyDescent="0.2">
      <c r="A65" s="404">
        <v>3</v>
      </c>
      <c r="B65" s="404" t="s">
        <v>215</v>
      </c>
      <c r="C65" s="404" t="s">
        <v>500</v>
      </c>
      <c r="D65" s="404">
        <v>502</v>
      </c>
      <c r="E65" s="404">
        <v>0.378296910324039</v>
      </c>
      <c r="F65" s="404">
        <v>467</v>
      </c>
      <c r="G65" s="404">
        <v>0.36541471048513302</v>
      </c>
      <c r="H65" s="404">
        <v>35</v>
      </c>
      <c r="I65" s="404">
        <v>7.4946466809421697</v>
      </c>
    </row>
    <row r="66" spans="1:9" x14ac:dyDescent="0.2">
      <c r="A66" s="404">
        <v>8</v>
      </c>
      <c r="B66" s="404" t="s">
        <v>206</v>
      </c>
      <c r="C66" s="404" t="s">
        <v>503</v>
      </c>
      <c r="D66" s="404">
        <v>2074</v>
      </c>
      <c r="E66" s="404">
        <v>0.18165892966628699</v>
      </c>
      <c r="F66" s="404">
        <v>2040</v>
      </c>
      <c r="G66" s="404">
        <v>0.181656277827248</v>
      </c>
      <c r="H66" s="404">
        <v>34</v>
      </c>
      <c r="I66" s="404">
        <v>1.6666666666666601</v>
      </c>
    </row>
    <row r="67" spans="1:9" x14ac:dyDescent="0.2">
      <c r="A67" s="404">
        <v>24</v>
      </c>
      <c r="B67" s="404" t="s">
        <v>223</v>
      </c>
      <c r="C67" s="404" t="s">
        <v>503</v>
      </c>
      <c r="D67" s="404">
        <v>691</v>
      </c>
      <c r="E67" s="404">
        <v>0.28273322422258601</v>
      </c>
      <c r="F67" s="404">
        <v>658</v>
      </c>
      <c r="G67" s="404">
        <v>0.277052631578947</v>
      </c>
      <c r="H67" s="404">
        <v>33</v>
      </c>
      <c r="I67" s="404">
        <v>5.0151975683890599</v>
      </c>
    </row>
    <row r="68" spans="1:9" x14ac:dyDescent="0.2">
      <c r="A68" s="404">
        <v>15</v>
      </c>
      <c r="B68" s="404" t="s">
        <v>313</v>
      </c>
      <c r="C68" s="404" t="s">
        <v>503</v>
      </c>
      <c r="D68" s="404">
        <v>2264</v>
      </c>
      <c r="E68" s="404">
        <v>0.204701627486438</v>
      </c>
      <c r="F68" s="404">
        <v>2232</v>
      </c>
      <c r="G68" s="404">
        <v>0.20182656659734199</v>
      </c>
      <c r="H68" s="404">
        <v>32</v>
      </c>
      <c r="I68" s="404">
        <v>1.4336917562723901</v>
      </c>
    </row>
    <row r="69" spans="1:9" x14ac:dyDescent="0.2">
      <c r="A69" s="404">
        <v>83</v>
      </c>
      <c r="B69" s="404" t="s">
        <v>218</v>
      </c>
      <c r="C69" s="404" t="s">
        <v>500</v>
      </c>
      <c r="D69" s="404">
        <v>7192</v>
      </c>
      <c r="E69" s="404">
        <v>0.53784026323661405</v>
      </c>
      <c r="F69" s="404">
        <v>7160</v>
      </c>
      <c r="G69" s="404">
        <v>0.53604851388784902</v>
      </c>
      <c r="H69" s="404">
        <v>32</v>
      </c>
      <c r="I69" s="404">
        <v>0.44692737430167601</v>
      </c>
    </row>
    <row r="70" spans="1:9" x14ac:dyDescent="0.2">
      <c r="A70" s="404">
        <v>5</v>
      </c>
      <c r="B70" s="404" t="s">
        <v>234</v>
      </c>
      <c r="C70" s="404" t="s">
        <v>501</v>
      </c>
      <c r="D70" s="404">
        <v>1233</v>
      </c>
      <c r="E70" s="404">
        <v>0.73699940227136895</v>
      </c>
      <c r="F70" s="404">
        <v>1202</v>
      </c>
      <c r="G70" s="404">
        <v>0.732926829268293</v>
      </c>
      <c r="H70" s="404">
        <v>31</v>
      </c>
      <c r="I70" s="404">
        <v>2.5790349417637199</v>
      </c>
    </row>
    <row r="71" spans="1:9" x14ac:dyDescent="0.2">
      <c r="A71" s="404">
        <v>77</v>
      </c>
      <c r="B71" s="404" t="s">
        <v>238</v>
      </c>
      <c r="C71" s="404" t="s">
        <v>500</v>
      </c>
      <c r="D71" s="404">
        <v>252</v>
      </c>
      <c r="E71" s="404">
        <v>0.250497017892644</v>
      </c>
      <c r="F71" s="404">
        <v>221</v>
      </c>
      <c r="G71" s="404">
        <v>0.22368421052631601</v>
      </c>
      <c r="H71" s="404">
        <v>31</v>
      </c>
      <c r="I71" s="404">
        <v>14.027149321267</v>
      </c>
    </row>
    <row r="72" spans="1:9" x14ac:dyDescent="0.2">
      <c r="A72" s="404">
        <v>107</v>
      </c>
      <c r="B72" s="404" t="s">
        <v>312</v>
      </c>
      <c r="C72" s="404" t="s">
        <v>500</v>
      </c>
      <c r="D72" s="404">
        <v>301</v>
      </c>
      <c r="E72" s="404">
        <v>0.82016348773841996</v>
      </c>
      <c r="F72" s="404">
        <v>270</v>
      </c>
      <c r="G72" s="404">
        <v>0.79411764705882304</v>
      </c>
      <c r="H72" s="404">
        <v>31</v>
      </c>
      <c r="I72" s="404">
        <v>11.4814814814815</v>
      </c>
    </row>
    <row r="73" spans="1:9" x14ac:dyDescent="0.2">
      <c r="A73" s="404">
        <v>117</v>
      </c>
      <c r="B73" s="404" t="s">
        <v>268</v>
      </c>
      <c r="C73" s="404" t="s">
        <v>501</v>
      </c>
      <c r="D73" s="404">
        <v>33</v>
      </c>
      <c r="E73" s="404">
        <v>0.71739130434782605</v>
      </c>
      <c r="F73" s="404">
        <v>2</v>
      </c>
      <c r="G73" s="404">
        <v>0.133333333333333</v>
      </c>
      <c r="H73" s="404">
        <v>31</v>
      </c>
      <c r="I73" s="404">
        <v>1550</v>
      </c>
    </row>
    <row r="74" spans="1:9" x14ac:dyDescent="0.2">
      <c r="A74" s="404">
        <v>8</v>
      </c>
      <c r="B74" s="404" t="s">
        <v>206</v>
      </c>
      <c r="C74" s="404" t="s">
        <v>500</v>
      </c>
      <c r="D74" s="404">
        <v>1339</v>
      </c>
      <c r="E74" s="404">
        <v>0.11728124726285399</v>
      </c>
      <c r="F74" s="404">
        <v>1309</v>
      </c>
      <c r="G74" s="404">
        <v>0.116562778272484</v>
      </c>
      <c r="H74" s="404">
        <v>30</v>
      </c>
      <c r="I74" s="404">
        <v>2.2918258212375902</v>
      </c>
    </row>
    <row r="75" spans="1:9" x14ac:dyDescent="0.2">
      <c r="A75" s="404">
        <v>8</v>
      </c>
      <c r="B75" s="404" t="s">
        <v>206</v>
      </c>
      <c r="C75" s="404" t="s">
        <v>499</v>
      </c>
      <c r="D75" s="404">
        <v>657</v>
      </c>
      <c r="E75" s="404">
        <v>5.7545765087150702E-2</v>
      </c>
      <c r="F75" s="404">
        <v>627</v>
      </c>
      <c r="G75" s="404">
        <v>5.58325912733749E-2</v>
      </c>
      <c r="H75" s="404">
        <v>30</v>
      </c>
      <c r="I75" s="404">
        <v>4.7846889952153102</v>
      </c>
    </row>
    <row r="76" spans="1:9" x14ac:dyDescent="0.2">
      <c r="A76" s="404">
        <v>98</v>
      </c>
      <c r="B76" s="404" t="s">
        <v>203</v>
      </c>
      <c r="C76" s="404" t="s">
        <v>500</v>
      </c>
      <c r="D76" s="404">
        <v>436</v>
      </c>
      <c r="E76" s="404">
        <v>3.8752455359126799E-3</v>
      </c>
      <c r="F76" s="404">
        <v>406</v>
      </c>
      <c r="G76" s="404">
        <v>3.6799361902690201E-3</v>
      </c>
      <c r="H76" s="404">
        <v>30</v>
      </c>
      <c r="I76" s="404">
        <v>7.3891625615763603</v>
      </c>
    </row>
    <row r="77" spans="1:9" x14ac:dyDescent="0.2">
      <c r="A77" s="404">
        <v>12</v>
      </c>
      <c r="B77" s="404" t="s">
        <v>269</v>
      </c>
      <c r="C77" s="404" t="s">
        <v>501</v>
      </c>
      <c r="D77" s="404">
        <v>57</v>
      </c>
      <c r="E77" s="404">
        <v>0.73076923076923095</v>
      </c>
      <c r="F77" s="404">
        <v>29</v>
      </c>
      <c r="G77" s="404">
        <v>0.55769230769230804</v>
      </c>
      <c r="H77" s="404">
        <v>28</v>
      </c>
      <c r="I77" s="404">
        <v>96.551724137931004</v>
      </c>
    </row>
    <row r="78" spans="1:9" x14ac:dyDescent="0.2">
      <c r="A78" s="404">
        <v>36</v>
      </c>
      <c r="B78" s="404" t="s">
        <v>253</v>
      </c>
      <c r="C78" s="404" t="s">
        <v>499</v>
      </c>
      <c r="D78" s="404">
        <v>62</v>
      </c>
      <c r="E78" s="404">
        <v>9.7026604068857603E-2</v>
      </c>
      <c r="F78" s="404">
        <v>34</v>
      </c>
      <c r="G78" s="404">
        <v>5.5105348460291699E-2</v>
      </c>
      <c r="H78" s="404">
        <v>28</v>
      </c>
      <c r="I78" s="404">
        <v>82.352941176470594</v>
      </c>
    </row>
    <row r="79" spans="1:9" x14ac:dyDescent="0.2">
      <c r="A79" s="404">
        <v>86</v>
      </c>
      <c r="B79" s="404" t="s">
        <v>213</v>
      </c>
      <c r="C79" s="404" t="s">
        <v>499</v>
      </c>
      <c r="D79" s="404">
        <v>328</v>
      </c>
      <c r="E79" s="404">
        <v>0.144748455428067</v>
      </c>
      <c r="F79" s="404">
        <v>301</v>
      </c>
      <c r="G79" s="404">
        <v>0.151332327802916</v>
      </c>
      <c r="H79" s="404">
        <v>27</v>
      </c>
      <c r="I79" s="404">
        <v>8.9700996677740896</v>
      </c>
    </row>
    <row r="80" spans="1:9" x14ac:dyDescent="0.2">
      <c r="A80" s="404">
        <v>101</v>
      </c>
      <c r="B80" s="404" t="s">
        <v>212</v>
      </c>
      <c r="C80" s="404" t="s">
        <v>502</v>
      </c>
      <c r="D80" s="404">
        <v>5497</v>
      </c>
      <c r="E80" s="404">
        <v>0.18509663950434399</v>
      </c>
      <c r="F80" s="404">
        <v>5470</v>
      </c>
      <c r="G80" s="404">
        <v>0.186804180042347</v>
      </c>
      <c r="H80" s="404">
        <v>27</v>
      </c>
      <c r="I80" s="404">
        <v>0.49360146252284098</v>
      </c>
    </row>
    <row r="81" spans="1:9" x14ac:dyDescent="0.2">
      <c r="A81" s="404">
        <v>124</v>
      </c>
      <c r="B81" s="404" t="s">
        <v>285</v>
      </c>
      <c r="C81" s="404" t="s">
        <v>503</v>
      </c>
      <c r="D81" s="404">
        <v>1937</v>
      </c>
      <c r="E81" s="404">
        <v>0.30824315722469797</v>
      </c>
      <c r="F81" s="404">
        <v>1910</v>
      </c>
      <c r="G81" s="404">
        <v>0.30202403542062001</v>
      </c>
      <c r="H81" s="404">
        <v>27</v>
      </c>
      <c r="I81" s="404">
        <v>1.41361256544503</v>
      </c>
    </row>
    <row r="82" spans="1:9" x14ac:dyDescent="0.2">
      <c r="A82" s="404">
        <v>6</v>
      </c>
      <c r="B82" s="404" t="s">
        <v>230</v>
      </c>
      <c r="C82" s="404" t="s">
        <v>503</v>
      </c>
      <c r="D82" s="404">
        <v>1612</v>
      </c>
      <c r="E82" s="404">
        <v>0.28246013667426001</v>
      </c>
      <c r="F82" s="404">
        <v>1586</v>
      </c>
      <c r="G82" s="404">
        <v>0.29667040778151899</v>
      </c>
      <c r="H82" s="404">
        <v>26</v>
      </c>
      <c r="I82" s="404">
        <v>1.63934426229508</v>
      </c>
    </row>
    <row r="83" spans="1:9" x14ac:dyDescent="0.2">
      <c r="A83" s="404">
        <v>53</v>
      </c>
      <c r="B83" s="404" t="s">
        <v>209</v>
      </c>
      <c r="C83" s="404" t="s">
        <v>502</v>
      </c>
      <c r="D83" s="404">
        <v>1296</v>
      </c>
      <c r="E83" s="404">
        <v>3.7909146751689202E-2</v>
      </c>
      <c r="F83" s="404">
        <v>1270</v>
      </c>
      <c r="G83" s="404">
        <v>3.7535096793261398E-2</v>
      </c>
      <c r="H83" s="404">
        <v>26</v>
      </c>
      <c r="I83" s="404">
        <v>2.0472440944882</v>
      </c>
    </row>
    <row r="84" spans="1:9" x14ac:dyDescent="0.2">
      <c r="A84" s="404">
        <v>65</v>
      </c>
      <c r="B84" s="404" t="s">
        <v>255</v>
      </c>
      <c r="C84" s="404" t="s">
        <v>505</v>
      </c>
      <c r="D84" s="404">
        <v>133</v>
      </c>
      <c r="E84" s="404">
        <v>0.31442080378250598</v>
      </c>
      <c r="F84" s="404">
        <v>107</v>
      </c>
      <c r="G84" s="404">
        <v>0.27020202020202</v>
      </c>
      <c r="H84" s="404">
        <v>26</v>
      </c>
      <c r="I84" s="404">
        <v>24.299065420560801</v>
      </c>
    </row>
    <row r="85" spans="1:9" x14ac:dyDescent="0.2">
      <c r="A85" s="404">
        <v>18</v>
      </c>
      <c r="B85" s="404" t="s">
        <v>323</v>
      </c>
      <c r="C85" s="404" t="s">
        <v>501</v>
      </c>
      <c r="D85" s="404">
        <v>1419</v>
      </c>
      <c r="E85" s="404">
        <v>0.27736512900703703</v>
      </c>
      <c r="F85" s="404">
        <v>1394</v>
      </c>
      <c r="G85" s="404">
        <v>0.27094266277939699</v>
      </c>
      <c r="H85" s="404">
        <v>25</v>
      </c>
      <c r="I85" s="404">
        <v>1.79340028694404</v>
      </c>
    </row>
    <row r="86" spans="1:9" x14ac:dyDescent="0.2">
      <c r="A86" s="404">
        <v>42</v>
      </c>
      <c r="B86" s="404" t="s">
        <v>233</v>
      </c>
      <c r="C86" s="404" t="s">
        <v>499</v>
      </c>
      <c r="D86" s="404">
        <v>63</v>
      </c>
      <c r="E86" s="404">
        <v>0.103109656301146</v>
      </c>
      <c r="F86" s="404">
        <v>38</v>
      </c>
      <c r="G86" s="404">
        <v>6.50684931506849E-2</v>
      </c>
      <c r="H86" s="404">
        <v>25</v>
      </c>
      <c r="I86" s="404">
        <v>65.789473684210506</v>
      </c>
    </row>
    <row r="87" spans="1:9" x14ac:dyDescent="0.2">
      <c r="A87" s="404">
        <v>70</v>
      </c>
      <c r="B87" s="404" t="s">
        <v>214</v>
      </c>
      <c r="C87" s="404" t="s">
        <v>502</v>
      </c>
      <c r="D87" s="404">
        <v>4060</v>
      </c>
      <c r="E87" s="404">
        <v>8.0381714149953501E-2</v>
      </c>
      <c r="F87" s="404">
        <v>4035</v>
      </c>
      <c r="G87" s="404">
        <v>8.0561434332947296E-2</v>
      </c>
      <c r="H87" s="404">
        <v>25</v>
      </c>
      <c r="I87" s="404">
        <v>0.61957868649318304</v>
      </c>
    </row>
    <row r="88" spans="1:9" x14ac:dyDescent="0.2">
      <c r="A88" s="404">
        <v>73</v>
      </c>
      <c r="B88" s="404" t="s">
        <v>240</v>
      </c>
      <c r="C88" s="404" t="s">
        <v>503</v>
      </c>
      <c r="D88" s="404">
        <v>1975</v>
      </c>
      <c r="E88" s="404">
        <v>0.14043945104174099</v>
      </c>
      <c r="F88" s="404">
        <v>1950</v>
      </c>
      <c r="G88" s="404">
        <v>0.13903743315507999</v>
      </c>
      <c r="H88" s="404">
        <v>25</v>
      </c>
      <c r="I88" s="404">
        <v>1.2820512820512799</v>
      </c>
    </row>
    <row r="89" spans="1:9" x14ac:dyDescent="0.2">
      <c r="A89" s="404">
        <v>108</v>
      </c>
      <c r="B89" s="404" t="s">
        <v>216</v>
      </c>
      <c r="C89" s="404" t="s">
        <v>499</v>
      </c>
      <c r="D89" s="404">
        <v>187</v>
      </c>
      <c r="E89" s="404">
        <v>5.6173024932412101E-2</v>
      </c>
      <c r="F89" s="404">
        <v>163</v>
      </c>
      <c r="G89" s="404">
        <v>5.2344251766217098E-2</v>
      </c>
      <c r="H89" s="404">
        <v>24</v>
      </c>
      <c r="I89" s="404">
        <v>14.7239263803681</v>
      </c>
    </row>
    <row r="90" spans="1:9" x14ac:dyDescent="0.2">
      <c r="A90" s="404">
        <v>13</v>
      </c>
      <c r="B90" s="404" t="s">
        <v>244</v>
      </c>
      <c r="C90" s="404" t="s">
        <v>503</v>
      </c>
      <c r="D90" s="404">
        <v>1395</v>
      </c>
      <c r="E90" s="404">
        <v>0.14835690736998799</v>
      </c>
      <c r="F90" s="404">
        <v>1372</v>
      </c>
      <c r="G90" s="404">
        <v>0.14722609722073199</v>
      </c>
      <c r="H90" s="404">
        <v>23</v>
      </c>
      <c r="I90" s="404">
        <v>1.67638483965014</v>
      </c>
    </row>
    <row r="91" spans="1:9" x14ac:dyDescent="0.2">
      <c r="A91" s="404">
        <v>23</v>
      </c>
      <c r="B91" s="404" t="s">
        <v>204</v>
      </c>
      <c r="C91" s="404" t="s">
        <v>505</v>
      </c>
      <c r="D91" s="404">
        <v>2705</v>
      </c>
      <c r="E91" s="404">
        <v>7.9102819043162895E-2</v>
      </c>
      <c r="F91" s="404">
        <v>2682</v>
      </c>
      <c r="G91" s="404">
        <v>8.18306636155606E-2</v>
      </c>
      <c r="H91" s="404">
        <v>23</v>
      </c>
      <c r="I91" s="404">
        <v>0.85756897837434598</v>
      </c>
    </row>
    <row r="92" spans="1:9" x14ac:dyDescent="0.2">
      <c r="A92" s="404">
        <v>1</v>
      </c>
      <c r="B92" s="404" t="s">
        <v>232</v>
      </c>
      <c r="C92" s="404" t="s">
        <v>501</v>
      </c>
      <c r="D92" s="404">
        <v>2559</v>
      </c>
      <c r="E92" s="404">
        <v>0.54493185689948898</v>
      </c>
      <c r="F92" s="404">
        <v>2538</v>
      </c>
      <c r="G92" s="404">
        <v>0.53908241291418901</v>
      </c>
      <c r="H92" s="404">
        <v>21</v>
      </c>
      <c r="I92" s="404">
        <v>0.82742316784869496</v>
      </c>
    </row>
    <row r="93" spans="1:9" x14ac:dyDescent="0.2">
      <c r="A93" s="404">
        <v>5</v>
      </c>
      <c r="B93" s="404" t="s">
        <v>234</v>
      </c>
      <c r="C93" s="404" t="s">
        <v>502</v>
      </c>
      <c r="D93" s="404">
        <v>63</v>
      </c>
      <c r="E93" s="404">
        <v>3.7656903765690398E-2</v>
      </c>
      <c r="F93" s="404">
        <v>42</v>
      </c>
      <c r="G93" s="404">
        <v>2.5609756097560998E-2</v>
      </c>
      <c r="H93" s="404">
        <v>21</v>
      </c>
      <c r="I93" s="404">
        <v>50</v>
      </c>
    </row>
    <row r="94" spans="1:9" x14ac:dyDescent="0.2">
      <c r="A94" s="404">
        <v>68</v>
      </c>
      <c r="B94" s="404" t="s">
        <v>276</v>
      </c>
      <c r="C94" s="404" t="s">
        <v>499</v>
      </c>
      <c r="D94" s="404">
        <v>62</v>
      </c>
      <c r="E94" s="404">
        <v>0.33155080213903698</v>
      </c>
      <c r="F94" s="404">
        <v>41</v>
      </c>
      <c r="G94" s="404">
        <v>0.25786163522012601</v>
      </c>
      <c r="H94" s="404">
        <v>21</v>
      </c>
      <c r="I94" s="404">
        <v>51.219512195122</v>
      </c>
    </row>
    <row r="95" spans="1:9" x14ac:dyDescent="0.2">
      <c r="A95" s="404">
        <v>93</v>
      </c>
      <c r="B95" s="404" t="s">
        <v>317</v>
      </c>
      <c r="C95" s="404" t="s">
        <v>505</v>
      </c>
      <c r="D95" s="404">
        <v>2901</v>
      </c>
      <c r="E95" s="404">
        <v>7.8630671653927495E-2</v>
      </c>
      <c r="F95" s="404">
        <v>2880</v>
      </c>
      <c r="G95" s="404">
        <v>7.7915753591429299E-2</v>
      </c>
      <c r="H95" s="404">
        <v>21</v>
      </c>
      <c r="I95" s="404">
        <v>0.72916666666666996</v>
      </c>
    </row>
    <row r="96" spans="1:9" x14ac:dyDescent="0.2">
      <c r="A96" s="404">
        <v>108</v>
      </c>
      <c r="B96" s="404" t="s">
        <v>216</v>
      </c>
      <c r="C96" s="404" t="s">
        <v>501</v>
      </c>
      <c r="D96" s="404">
        <v>1113</v>
      </c>
      <c r="E96" s="404">
        <v>0.33433463502553301</v>
      </c>
      <c r="F96" s="404">
        <v>1092</v>
      </c>
      <c r="G96" s="404">
        <v>0.350674373795761</v>
      </c>
      <c r="H96" s="404">
        <v>21</v>
      </c>
      <c r="I96" s="404">
        <v>1.92307692307692</v>
      </c>
    </row>
    <row r="97" spans="1:9" x14ac:dyDescent="0.2">
      <c r="A97" s="404">
        <v>113</v>
      </c>
      <c r="B97" s="404" t="s">
        <v>321</v>
      </c>
      <c r="C97" s="404" t="s">
        <v>499</v>
      </c>
      <c r="D97" s="404">
        <v>115</v>
      </c>
      <c r="E97" s="404">
        <v>2.54424778761062E-2</v>
      </c>
      <c r="F97" s="404">
        <v>94</v>
      </c>
      <c r="G97" s="404">
        <v>2.1875727251570901E-2</v>
      </c>
      <c r="H97" s="404">
        <v>21</v>
      </c>
      <c r="I97" s="404">
        <v>22.340425531914899</v>
      </c>
    </row>
    <row r="98" spans="1:9" x14ac:dyDescent="0.2">
      <c r="A98" s="404">
        <v>2</v>
      </c>
      <c r="B98" s="404" t="s">
        <v>301</v>
      </c>
      <c r="C98" s="404" t="s">
        <v>503</v>
      </c>
      <c r="D98" s="404">
        <v>930</v>
      </c>
      <c r="E98" s="404">
        <v>0.17877739331026499</v>
      </c>
      <c r="F98" s="404">
        <v>910</v>
      </c>
      <c r="G98" s="404">
        <v>0.18084260731319601</v>
      </c>
      <c r="H98" s="404">
        <v>20</v>
      </c>
      <c r="I98" s="404">
        <v>2.19780219780219</v>
      </c>
    </row>
    <row r="99" spans="1:9" x14ac:dyDescent="0.2">
      <c r="A99" s="404">
        <v>16</v>
      </c>
      <c r="B99" s="404" t="s">
        <v>319</v>
      </c>
      <c r="C99" s="404" t="s">
        <v>499</v>
      </c>
      <c r="D99" s="404">
        <v>104</v>
      </c>
      <c r="E99" s="404">
        <v>3.4887621603488801E-2</v>
      </c>
      <c r="F99" s="404">
        <v>84</v>
      </c>
      <c r="G99" s="404">
        <v>2.8387968908414999E-2</v>
      </c>
      <c r="H99" s="404">
        <v>20</v>
      </c>
      <c r="I99" s="404">
        <v>23.8095238095238</v>
      </c>
    </row>
    <row r="100" spans="1:9" x14ac:dyDescent="0.2">
      <c r="A100" s="404">
        <v>50</v>
      </c>
      <c r="B100" s="404" t="s">
        <v>210</v>
      </c>
      <c r="C100" s="404" t="s">
        <v>503</v>
      </c>
      <c r="D100" s="404">
        <v>551</v>
      </c>
      <c r="E100" s="404">
        <v>6.5493878521335994E-2</v>
      </c>
      <c r="F100" s="404">
        <v>531</v>
      </c>
      <c r="G100" s="404">
        <v>6.8471953578336603E-2</v>
      </c>
      <c r="H100" s="404">
        <v>20</v>
      </c>
      <c r="I100" s="404">
        <v>3.7664783427495201</v>
      </c>
    </row>
    <row r="101" spans="1:9" x14ac:dyDescent="0.2">
      <c r="A101" s="404">
        <v>63</v>
      </c>
      <c r="B101" s="404" t="s">
        <v>205</v>
      </c>
      <c r="C101" s="404" t="s">
        <v>503</v>
      </c>
      <c r="D101" s="404">
        <v>4010</v>
      </c>
      <c r="E101" s="404">
        <v>0.192215511456236</v>
      </c>
      <c r="F101" s="404">
        <v>3991</v>
      </c>
      <c r="G101" s="404">
        <v>0.194512135685739</v>
      </c>
      <c r="H101" s="404">
        <v>19</v>
      </c>
      <c r="I101" s="404">
        <v>0.47607116011025902</v>
      </c>
    </row>
    <row r="102" spans="1:9" x14ac:dyDescent="0.2">
      <c r="A102" s="404">
        <v>95</v>
      </c>
      <c r="B102" s="404" t="s">
        <v>219</v>
      </c>
      <c r="C102" s="404" t="s">
        <v>500</v>
      </c>
      <c r="D102" s="404">
        <v>401</v>
      </c>
      <c r="E102" s="404">
        <v>0.75803402646502804</v>
      </c>
      <c r="F102" s="404">
        <v>382</v>
      </c>
      <c r="G102" s="404">
        <v>0.74609375</v>
      </c>
      <c r="H102" s="404">
        <v>19</v>
      </c>
      <c r="I102" s="404">
        <v>4.9738219895288003</v>
      </c>
    </row>
    <row r="103" spans="1:9" x14ac:dyDescent="0.2">
      <c r="A103" s="404">
        <v>16</v>
      </c>
      <c r="B103" s="404" t="s">
        <v>319</v>
      </c>
      <c r="C103" s="404" t="s">
        <v>501</v>
      </c>
      <c r="D103" s="404">
        <v>2094</v>
      </c>
      <c r="E103" s="404">
        <v>0.70244884267024499</v>
      </c>
      <c r="F103" s="404">
        <v>2076</v>
      </c>
      <c r="G103" s="404">
        <v>0.701588374450828</v>
      </c>
      <c r="H103" s="404">
        <v>18</v>
      </c>
      <c r="I103" s="404">
        <v>0.86705202312138396</v>
      </c>
    </row>
    <row r="104" spans="1:9" x14ac:dyDescent="0.2">
      <c r="A104" s="404">
        <v>97</v>
      </c>
      <c r="B104" s="404" t="s">
        <v>201</v>
      </c>
      <c r="C104" s="404" t="s">
        <v>504</v>
      </c>
      <c r="D104" s="404">
        <v>64</v>
      </c>
      <c r="E104" s="404">
        <v>7.4405626925536203E-4</v>
      </c>
      <c r="F104" s="404">
        <v>46</v>
      </c>
      <c r="G104" s="404">
        <v>5.3950084443610399E-4</v>
      </c>
      <c r="H104" s="404">
        <v>18</v>
      </c>
      <c r="I104" s="404">
        <v>39.130434782608702</v>
      </c>
    </row>
    <row r="105" spans="1:9" x14ac:dyDescent="0.2">
      <c r="A105" s="404">
        <v>124</v>
      </c>
      <c r="B105" s="404" t="s">
        <v>285</v>
      </c>
      <c r="C105" s="404" t="s">
        <v>505</v>
      </c>
      <c r="D105" s="404">
        <v>421</v>
      </c>
      <c r="E105" s="404">
        <v>6.6995544239337998E-2</v>
      </c>
      <c r="F105" s="404">
        <v>403</v>
      </c>
      <c r="G105" s="404">
        <v>6.3725490196078399E-2</v>
      </c>
      <c r="H105" s="404">
        <v>18</v>
      </c>
      <c r="I105" s="404">
        <v>4.4665012406947904</v>
      </c>
    </row>
    <row r="106" spans="1:9" x14ac:dyDescent="0.2">
      <c r="A106" s="404">
        <v>3</v>
      </c>
      <c r="B106" s="404" t="s">
        <v>215</v>
      </c>
      <c r="C106" s="404" t="s">
        <v>503</v>
      </c>
      <c r="D106" s="404">
        <v>397</v>
      </c>
      <c r="E106" s="404">
        <v>0.29917106254709902</v>
      </c>
      <c r="F106" s="404">
        <v>380</v>
      </c>
      <c r="G106" s="404">
        <v>0.29733959311424102</v>
      </c>
      <c r="H106" s="404">
        <v>17</v>
      </c>
      <c r="I106" s="404">
        <v>4.4736842105263204</v>
      </c>
    </row>
    <row r="107" spans="1:9" x14ac:dyDescent="0.2">
      <c r="A107" s="404">
        <v>83</v>
      </c>
      <c r="B107" s="404" t="s">
        <v>218</v>
      </c>
      <c r="C107" s="404" t="s">
        <v>501</v>
      </c>
      <c r="D107" s="404">
        <v>2351</v>
      </c>
      <c r="E107" s="404">
        <v>0.17581513610529501</v>
      </c>
      <c r="F107" s="404">
        <v>2334</v>
      </c>
      <c r="G107" s="404">
        <v>0.17473983678969801</v>
      </c>
      <c r="H107" s="404">
        <v>17</v>
      </c>
      <c r="I107" s="404">
        <v>0.72836332476435806</v>
      </c>
    </row>
    <row r="108" spans="1:9" x14ac:dyDescent="0.2">
      <c r="A108" s="404">
        <v>44</v>
      </c>
      <c r="B108" s="404" t="s">
        <v>304</v>
      </c>
      <c r="C108" s="404" t="s">
        <v>505</v>
      </c>
      <c r="D108" s="404">
        <v>292</v>
      </c>
      <c r="E108" s="404">
        <v>7.1115440818314696E-2</v>
      </c>
      <c r="F108" s="404">
        <v>276</v>
      </c>
      <c r="G108" s="404">
        <v>6.80641183723798E-2</v>
      </c>
      <c r="H108" s="404">
        <v>16</v>
      </c>
      <c r="I108" s="404">
        <v>5.7971014492753703</v>
      </c>
    </row>
    <row r="109" spans="1:9" x14ac:dyDescent="0.2">
      <c r="A109" s="404">
        <v>93</v>
      </c>
      <c r="B109" s="404" t="s">
        <v>317</v>
      </c>
      <c r="C109" s="404" t="s">
        <v>503</v>
      </c>
      <c r="D109" s="404">
        <v>7835</v>
      </c>
      <c r="E109" s="404">
        <v>0.212365154225619</v>
      </c>
      <c r="F109" s="404">
        <v>7819</v>
      </c>
      <c r="G109" s="404">
        <v>0.21153586018450901</v>
      </c>
      <c r="H109" s="404">
        <v>16</v>
      </c>
      <c r="I109" s="404">
        <v>0.204629748049623</v>
      </c>
    </row>
    <row r="110" spans="1:9" x14ac:dyDescent="0.2">
      <c r="A110" s="404">
        <v>30</v>
      </c>
      <c r="B110" s="404" t="s">
        <v>226</v>
      </c>
      <c r="C110" s="404" t="s">
        <v>503</v>
      </c>
      <c r="D110" s="404">
        <v>1462</v>
      </c>
      <c r="E110" s="404">
        <v>0.25068587105624102</v>
      </c>
      <c r="F110" s="404">
        <v>1447</v>
      </c>
      <c r="G110" s="404">
        <v>0.249827348066298</v>
      </c>
      <c r="H110" s="404">
        <v>15</v>
      </c>
      <c r="I110" s="404">
        <v>1.03662750518314</v>
      </c>
    </row>
    <row r="111" spans="1:9" x14ac:dyDescent="0.2">
      <c r="A111" s="404">
        <v>35</v>
      </c>
      <c r="B111" s="404" t="s">
        <v>227</v>
      </c>
      <c r="C111" s="404" t="s">
        <v>501</v>
      </c>
      <c r="D111" s="404">
        <v>857</v>
      </c>
      <c r="E111" s="404">
        <v>0.26088280060882801</v>
      </c>
      <c r="F111" s="404">
        <v>842</v>
      </c>
      <c r="G111" s="404">
        <v>0.25828220858895701</v>
      </c>
      <c r="H111" s="404">
        <v>15</v>
      </c>
      <c r="I111" s="404">
        <v>1.78147268408551</v>
      </c>
    </row>
    <row r="112" spans="1:9" x14ac:dyDescent="0.2">
      <c r="A112" s="404">
        <v>82</v>
      </c>
      <c r="B112" s="404" t="s">
        <v>222</v>
      </c>
      <c r="C112" s="404" t="s">
        <v>499</v>
      </c>
      <c r="D112" s="404">
        <v>101</v>
      </c>
      <c r="E112" s="404">
        <v>2.42905242905243E-2</v>
      </c>
      <c r="F112" s="404">
        <v>86</v>
      </c>
      <c r="G112" s="404">
        <v>2.0803096274794399E-2</v>
      </c>
      <c r="H112" s="404">
        <v>15</v>
      </c>
      <c r="I112" s="404">
        <v>17.441860465116299</v>
      </c>
    </row>
    <row r="113" spans="1:9" x14ac:dyDescent="0.2">
      <c r="A113" s="404">
        <v>121</v>
      </c>
      <c r="B113" s="404" t="s">
        <v>207</v>
      </c>
      <c r="C113" s="404" t="s">
        <v>499</v>
      </c>
      <c r="D113" s="404">
        <v>466</v>
      </c>
      <c r="E113" s="404">
        <v>5.9567940687715697E-2</v>
      </c>
      <c r="F113" s="404">
        <v>451</v>
      </c>
      <c r="G113" s="404">
        <v>5.8693388859968797E-2</v>
      </c>
      <c r="H113" s="404">
        <v>15</v>
      </c>
      <c r="I113" s="404">
        <v>3.32594235033259</v>
      </c>
    </row>
    <row r="114" spans="1:9" x14ac:dyDescent="0.2">
      <c r="A114" s="404">
        <v>44</v>
      </c>
      <c r="B114" s="404" t="s">
        <v>304</v>
      </c>
      <c r="C114" s="404" t="s">
        <v>503</v>
      </c>
      <c r="D114" s="404">
        <v>364</v>
      </c>
      <c r="E114" s="404">
        <v>8.8650754992693606E-2</v>
      </c>
      <c r="F114" s="404">
        <v>350</v>
      </c>
      <c r="G114" s="404">
        <v>8.6313193588162807E-2</v>
      </c>
      <c r="H114" s="404">
        <v>14</v>
      </c>
      <c r="I114" s="404">
        <v>4</v>
      </c>
    </row>
    <row r="115" spans="1:9" x14ac:dyDescent="0.2">
      <c r="A115" s="404">
        <v>63</v>
      </c>
      <c r="B115" s="404" t="s">
        <v>205</v>
      </c>
      <c r="C115" s="404" t="s">
        <v>499</v>
      </c>
      <c r="D115" s="404">
        <v>2172</v>
      </c>
      <c r="E115" s="404">
        <v>0.10411274086856501</v>
      </c>
      <c r="F115" s="404">
        <v>2158</v>
      </c>
      <c r="G115" s="404">
        <v>0.105175943074374</v>
      </c>
      <c r="H115" s="404">
        <v>14</v>
      </c>
      <c r="I115" s="404">
        <v>0.64874884151993095</v>
      </c>
    </row>
    <row r="116" spans="1:9" x14ac:dyDescent="0.2">
      <c r="A116" s="404">
        <v>73</v>
      </c>
      <c r="B116" s="404" t="s">
        <v>240</v>
      </c>
      <c r="C116" s="404" t="s">
        <v>502</v>
      </c>
      <c r="D116" s="404">
        <v>1041</v>
      </c>
      <c r="E116" s="404">
        <v>7.4024034700988395E-2</v>
      </c>
      <c r="F116" s="404">
        <v>1027</v>
      </c>
      <c r="G116" s="404">
        <v>7.3226381461675594E-2</v>
      </c>
      <c r="H116" s="404">
        <v>14</v>
      </c>
      <c r="I116" s="404">
        <v>1.3631937682570601</v>
      </c>
    </row>
    <row r="117" spans="1:9" x14ac:dyDescent="0.2">
      <c r="A117" s="404">
        <v>85</v>
      </c>
      <c r="B117" s="404" t="s">
        <v>211</v>
      </c>
      <c r="C117" s="404" t="s">
        <v>502</v>
      </c>
      <c r="D117" s="404">
        <v>478</v>
      </c>
      <c r="E117" s="404">
        <v>7.0909360628986798E-2</v>
      </c>
      <c r="F117" s="404">
        <v>464</v>
      </c>
      <c r="G117" s="404">
        <v>6.9222736088318707E-2</v>
      </c>
      <c r="H117" s="404">
        <v>14</v>
      </c>
      <c r="I117" s="404">
        <v>3.0172413793103399</v>
      </c>
    </row>
    <row r="118" spans="1:9" x14ac:dyDescent="0.2">
      <c r="A118" s="404">
        <v>6</v>
      </c>
      <c r="B118" s="404" t="s">
        <v>230</v>
      </c>
      <c r="C118" s="404" t="s">
        <v>499</v>
      </c>
      <c r="D118" s="404">
        <v>91</v>
      </c>
      <c r="E118" s="404">
        <v>1.5945330296127599E-2</v>
      </c>
      <c r="F118" s="404">
        <v>78</v>
      </c>
      <c r="G118" s="404">
        <v>1.45903479236813E-2</v>
      </c>
      <c r="H118" s="404">
        <v>13</v>
      </c>
      <c r="I118" s="404">
        <v>16.6666666666667</v>
      </c>
    </row>
    <row r="119" spans="1:9" x14ac:dyDescent="0.2">
      <c r="A119" s="404">
        <v>44</v>
      </c>
      <c r="B119" s="404" t="s">
        <v>304</v>
      </c>
      <c r="C119" s="404" t="s">
        <v>502</v>
      </c>
      <c r="D119" s="404">
        <v>212</v>
      </c>
      <c r="E119" s="404">
        <v>5.1631758402338003E-2</v>
      </c>
      <c r="F119" s="404">
        <v>199</v>
      </c>
      <c r="G119" s="404">
        <v>4.9075215782984002E-2</v>
      </c>
      <c r="H119" s="404">
        <v>13</v>
      </c>
      <c r="I119" s="404">
        <v>6.5326633165829104</v>
      </c>
    </row>
    <row r="120" spans="1:9" x14ac:dyDescent="0.2">
      <c r="A120" s="404">
        <v>70</v>
      </c>
      <c r="B120" s="404" t="s">
        <v>214</v>
      </c>
      <c r="C120" s="404" t="s">
        <v>498</v>
      </c>
      <c r="D120" s="404">
        <v>250</v>
      </c>
      <c r="E120" s="404">
        <v>4.9496129402680699E-3</v>
      </c>
      <c r="F120" s="404">
        <v>237</v>
      </c>
      <c r="G120" s="404">
        <v>4.7318611987381704E-3</v>
      </c>
      <c r="H120" s="404">
        <v>13</v>
      </c>
      <c r="I120" s="404">
        <v>5.4852320675105499</v>
      </c>
    </row>
    <row r="121" spans="1:9" x14ac:dyDescent="0.2">
      <c r="A121" s="404">
        <v>76</v>
      </c>
      <c r="B121" s="404" t="s">
        <v>265</v>
      </c>
      <c r="C121" s="404" t="s">
        <v>499</v>
      </c>
      <c r="D121" s="404">
        <v>60</v>
      </c>
      <c r="E121" s="404">
        <v>0.175953079178886</v>
      </c>
      <c r="F121" s="404">
        <v>47</v>
      </c>
      <c r="G121" s="404">
        <v>0.14373088685015301</v>
      </c>
      <c r="H121" s="404">
        <v>13</v>
      </c>
      <c r="I121" s="404">
        <v>27.659574468085101</v>
      </c>
    </row>
    <row r="122" spans="1:9" x14ac:dyDescent="0.2">
      <c r="A122" s="404">
        <v>110</v>
      </c>
      <c r="B122" s="404" t="s">
        <v>284</v>
      </c>
      <c r="C122" s="404" t="s">
        <v>499</v>
      </c>
      <c r="D122" s="404">
        <v>76</v>
      </c>
      <c r="E122" s="404">
        <v>0.141263940520446</v>
      </c>
      <c r="F122" s="404">
        <v>63</v>
      </c>
      <c r="G122" s="404">
        <v>0.11864406779661001</v>
      </c>
      <c r="H122" s="404">
        <v>13</v>
      </c>
      <c r="I122" s="404">
        <v>20.634920634920601</v>
      </c>
    </row>
    <row r="123" spans="1:9" x14ac:dyDescent="0.2">
      <c r="A123" s="404">
        <v>121</v>
      </c>
      <c r="B123" s="404" t="s">
        <v>207</v>
      </c>
      <c r="C123" s="404" t="s">
        <v>505</v>
      </c>
      <c r="D123" s="404">
        <v>249</v>
      </c>
      <c r="E123" s="404">
        <v>3.18292215262687E-2</v>
      </c>
      <c r="F123" s="404">
        <v>236</v>
      </c>
      <c r="G123" s="404">
        <v>3.07131702238417E-2</v>
      </c>
      <c r="H123" s="404">
        <v>13</v>
      </c>
      <c r="I123" s="404">
        <v>5.5084745762711904</v>
      </c>
    </row>
    <row r="124" spans="1:9" x14ac:dyDescent="0.2">
      <c r="A124" s="404">
        <v>1</v>
      </c>
      <c r="B124" s="404" t="s">
        <v>232</v>
      </c>
      <c r="C124" s="404" t="s">
        <v>498</v>
      </c>
      <c r="D124" s="404">
        <v>322</v>
      </c>
      <c r="E124" s="404">
        <v>6.8568994889267501E-2</v>
      </c>
      <c r="F124" s="404">
        <v>310</v>
      </c>
      <c r="G124" s="404">
        <v>6.5845369583687294E-2</v>
      </c>
      <c r="H124" s="404">
        <v>12</v>
      </c>
      <c r="I124" s="404">
        <v>3.8709677419354902</v>
      </c>
    </row>
    <row r="125" spans="1:9" x14ac:dyDescent="0.2">
      <c r="A125" s="404">
        <v>6</v>
      </c>
      <c r="B125" s="404" t="s">
        <v>230</v>
      </c>
      <c r="C125" s="404" t="s">
        <v>501</v>
      </c>
      <c r="D125" s="404">
        <v>361</v>
      </c>
      <c r="E125" s="404">
        <v>6.3255650954967602E-2</v>
      </c>
      <c r="F125" s="404">
        <v>349</v>
      </c>
      <c r="G125" s="404">
        <v>6.5282454171343096E-2</v>
      </c>
      <c r="H125" s="404">
        <v>12</v>
      </c>
      <c r="I125" s="404">
        <v>3.4383954154727698</v>
      </c>
    </row>
    <row r="126" spans="1:9" x14ac:dyDescent="0.2">
      <c r="A126" s="404">
        <v>23</v>
      </c>
      <c r="B126" s="404" t="s">
        <v>204</v>
      </c>
      <c r="C126" s="404" t="s">
        <v>498</v>
      </c>
      <c r="D126" s="404">
        <v>3872</v>
      </c>
      <c r="E126" s="404">
        <v>0.113229617499123</v>
      </c>
      <c r="F126" s="404">
        <v>3860</v>
      </c>
      <c r="G126" s="404">
        <v>0.117772692601068</v>
      </c>
      <c r="H126" s="404">
        <v>12</v>
      </c>
      <c r="I126" s="404">
        <v>0.31088082901553599</v>
      </c>
    </row>
    <row r="127" spans="1:9" x14ac:dyDescent="0.2">
      <c r="A127" s="404">
        <v>43</v>
      </c>
      <c r="B127" s="404" t="s">
        <v>217</v>
      </c>
      <c r="C127" s="404" t="s">
        <v>505</v>
      </c>
      <c r="D127" s="404">
        <v>1095</v>
      </c>
      <c r="E127" s="404">
        <v>0.44224555735056498</v>
      </c>
      <c r="F127" s="404">
        <v>1083</v>
      </c>
      <c r="G127" s="404">
        <v>0.43285371702637898</v>
      </c>
      <c r="H127" s="404">
        <v>12</v>
      </c>
      <c r="I127" s="404">
        <v>1.10803324099722</v>
      </c>
    </row>
    <row r="128" spans="1:9" x14ac:dyDescent="0.2">
      <c r="A128" s="404">
        <v>63</v>
      </c>
      <c r="B128" s="404" t="s">
        <v>205</v>
      </c>
      <c r="C128" s="404" t="s">
        <v>500</v>
      </c>
      <c r="D128" s="404">
        <v>384</v>
      </c>
      <c r="E128" s="404">
        <v>1.84066724187518E-2</v>
      </c>
      <c r="F128" s="404">
        <v>372</v>
      </c>
      <c r="G128" s="404">
        <v>1.8130422068427701E-2</v>
      </c>
      <c r="H128" s="404">
        <v>12</v>
      </c>
      <c r="I128" s="404">
        <v>3.2258064516128999</v>
      </c>
    </row>
    <row r="129" spans="1:9" x14ac:dyDescent="0.2">
      <c r="A129" s="404">
        <v>108</v>
      </c>
      <c r="B129" s="404" t="s">
        <v>216</v>
      </c>
      <c r="C129" s="404" t="s">
        <v>503</v>
      </c>
      <c r="D129" s="404">
        <v>477</v>
      </c>
      <c r="E129" s="404">
        <v>0.14328627215379999</v>
      </c>
      <c r="F129" s="404">
        <v>465</v>
      </c>
      <c r="G129" s="404">
        <v>0.149325626204239</v>
      </c>
      <c r="H129" s="404">
        <v>12</v>
      </c>
      <c r="I129" s="404">
        <v>2.5806451612903301</v>
      </c>
    </row>
    <row r="130" spans="1:9" x14ac:dyDescent="0.2">
      <c r="A130" s="404">
        <v>109</v>
      </c>
      <c r="B130" s="404" t="s">
        <v>242</v>
      </c>
      <c r="C130" s="404" t="s">
        <v>501</v>
      </c>
      <c r="D130" s="404">
        <v>915</v>
      </c>
      <c r="E130" s="404">
        <v>0.78005115089514099</v>
      </c>
      <c r="F130" s="404">
        <v>903</v>
      </c>
      <c r="G130" s="404">
        <v>0.77710843373493999</v>
      </c>
      <c r="H130" s="404">
        <v>12</v>
      </c>
      <c r="I130" s="404">
        <v>1.3289036544850601</v>
      </c>
    </row>
    <row r="131" spans="1:9" x14ac:dyDescent="0.2">
      <c r="A131" s="404">
        <v>112</v>
      </c>
      <c r="B131" s="404" t="s">
        <v>307</v>
      </c>
      <c r="C131" s="404" t="s">
        <v>502</v>
      </c>
      <c r="D131" s="404">
        <v>117</v>
      </c>
      <c r="E131" s="404">
        <v>0.28676470588235298</v>
      </c>
      <c r="F131" s="404">
        <v>105</v>
      </c>
      <c r="G131" s="404">
        <v>0.25609756097560998</v>
      </c>
      <c r="H131" s="404">
        <v>12</v>
      </c>
      <c r="I131" s="404">
        <v>11.4285714285714</v>
      </c>
    </row>
    <row r="132" spans="1:9" x14ac:dyDescent="0.2">
      <c r="A132" s="404">
        <v>24</v>
      </c>
      <c r="B132" s="404" t="s">
        <v>223</v>
      </c>
      <c r="C132" s="404" t="s">
        <v>500</v>
      </c>
      <c r="D132" s="404">
        <v>187</v>
      </c>
      <c r="E132" s="404">
        <v>7.6513911620294597E-2</v>
      </c>
      <c r="F132" s="404">
        <v>176</v>
      </c>
      <c r="G132" s="404">
        <v>7.4105263157894702E-2</v>
      </c>
      <c r="H132" s="404">
        <v>11</v>
      </c>
      <c r="I132" s="404">
        <v>6.25</v>
      </c>
    </row>
    <row r="133" spans="1:9" x14ac:dyDescent="0.2">
      <c r="A133" s="404">
        <v>33</v>
      </c>
      <c r="B133" s="404" t="s">
        <v>249</v>
      </c>
      <c r="C133" s="404" t="s">
        <v>501</v>
      </c>
      <c r="D133" s="404">
        <v>323</v>
      </c>
      <c r="E133" s="404">
        <v>0.44246575342465799</v>
      </c>
      <c r="F133" s="404">
        <v>312</v>
      </c>
      <c r="G133" s="404">
        <v>0.43093922651933703</v>
      </c>
      <c r="H133" s="404">
        <v>11</v>
      </c>
      <c r="I133" s="404">
        <v>3.5256410256410402</v>
      </c>
    </row>
    <row r="134" spans="1:9" x14ac:dyDescent="0.2">
      <c r="A134" s="404">
        <v>119</v>
      </c>
      <c r="B134" s="404" t="s">
        <v>322</v>
      </c>
      <c r="C134" s="404" t="s">
        <v>503</v>
      </c>
      <c r="D134" s="404">
        <v>462</v>
      </c>
      <c r="E134" s="404">
        <v>0.162905500705219</v>
      </c>
      <c r="F134" s="404">
        <v>451</v>
      </c>
      <c r="G134" s="404">
        <v>0.17534992223950199</v>
      </c>
      <c r="H134" s="404">
        <v>11</v>
      </c>
      <c r="I134" s="404">
        <v>2.4390243902439002</v>
      </c>
    </row>
    <row r="135" spans="1:9" x14ac:dyDescent="0.2">
      <c r="A135" s="404">
        <v>24</v>
      </c>
      <c r="B135" s="404" t="s">
        <v>223</v>
      </c>
      <c r="C135" s="404" t="s">
        <v>501</v>
      </c>
      <c r="D135" s="404">
        <v>844</v>
      </c>
      <c r="E135" s="404">
        <v>0.34533551554828201</v>
      </c>
      <c r="F135" s="404">
        <v>834</v>
      </c>
      <c r="G135" s="404">
        <v>0.351157894736842</v>
      </c>
      <c r="H135" s="404">
        <v>10</v>
      </c>
      <c r="I135" s="404">
        <v>1.1990407673860799</v>
      </c>
    </row>
    <row r="136" spans="1:9" x14ac:dyDescent="0.2">
      <c r="A136" s="404">
        <v>50</v>
      </c>
      <c r="B136" s="404" t="s">
        <v>210</v>
      </c>
      <c r="C136" s="404" t="s">
        <v>499</v>
      </c>
      <c r="D136" s="404">
        <v>248</v>
      </c>
      <c r="E136" s="404">
        <v>2.94781885177701E-2</v>
      </c>
      <c r="F136" s="404">
        <v>238</v>
      </c>
      <c r="G136" s="404">
        <v>3.0689877498388099E-2</v>
      </c>
      <c r="H136" s="404">
        <v>10</v>
      </c>
      <c r="I136" s="404">
        <v>4.2016806722689104</v>
      </c>
    </row>
    <row r="137" spans="1:9" x14ac:dyDescent="0.2">
      <c r="A137" s="404">
        <v>85</v>
      </c>
      <c r="B137" s="404" t="s">
        <v>211</v>
      </c>
      <c r="C137" s="404" t="s">
        <v>499</v>
      </c>
      <c r="D137" s="404">
        <v>233</v>
      </c>
      <c r="E137" s="404">
        <v>3.4564604658062603E-2</v>
      </c>
      <c r="F137" s="404">
        <v>223</v>
      </c>
      <c r="G137" s="404">
        <v>3.32686856631359E-2</v>
      </c>
      <c r="H137" s="404">
        <v>10</v>
      </c>
      <c r="I137" s="404">
        <v>4.4843049327354203</v>
      </c>
    </row>
    <row r="138" spans="1:9" x14ac:dyDescent="0.2">
      <c r="A138" s="404">
        <v>93</v>
      </c>
      <c r="B138" s="404" t="s">
        <v>317</v>
      </c>
      <c r="C138" s="404" t="s">
        <v>498</v>
      </c>
      <c r="D138" s="404">
        <v>3526</v>
      </c>
      <c r="E138" s="404">
        <v>9.5571095571095596E-2</v>
      </c>
      <c r="F138" s="404">
        <v>3516</v>
      </c>
      <c r="G138" s="404">
        <v>9.5122149176203194E-2</v>
      </c>
      <c r="H138" s="404">
        <v>10</v>
      </c>
      <c r="I138" s="404">
        <v>0.28441410693971197</v>
      </c>
    </row>
    <row r="139" spans="1:9" x14ac:dyDescent="0.2">
      <c r="A139" s="404">
        <v>23</v>
      </c>
      <c r="B139" s="404" t="s">
        <v>204</v>
      </c>
      <c r="C139" s="404" t="s">
        <v>502</v>
      </c>
      <c r="D139" s="404">
        <v>1389</v>
      </c>
      <c r="E139" s="404">
        <v>4.0618785822903299E-2</v>
      </c>
      <c r="F139" s="404">
        <v>1380</v>
      </c>
      <c r="G139" s="404">
        <v>4.2105263157894701E-2</v>
      </c>
      <c r="H139" s="404">
        <v>9</v>
      </c>
      <c r="I139" s="404">
        <v>0.65217391304348604</v>
      </c>
    </row>
    <row r="140" spans="1:9" x14ac:dyDescent="0.2">
      <c r="A140" s="404">
        <v>35</v>
      </c>
      <c r="B140" s="404" t="s">
        <v>227</v>
      </c>
      <c r="C140" s="404" t="s">
        <v>499</v>
      </c>
      <c r="D140" s="404">
        <v>193</v>
      </c>
      <c r="E140" s="404">
        <v>5.8751902587519E-2</v>
      </c>
      <c r="F140" s="404">
        <v>184</v>
      </c>
      <c r="G140" s="404">
        <v>5.6441717791411002E-2</v>
      </c>
      <c r="H140" s="404">
        <v>9</v>
      </c>
      <c r="I140" s="404">
        <v>4.8913043478261002</v>
      </c>
    </row>
    <row r="141" spans="1:9" x14ac:dyDescent="0.2">
      <c r="A141" s="404">
        <v>50</v>
      </c>
      <c r="B141" s="404" t="s">
        <v>210</v>
      </c>
      <c r="C141" s="404" t="s">
        <v>505</v>
      </c>
      <c r="D141" s="404">
        <v>580</v>
      </c>
      <c r="E141" s="404">
        <v>6.8940924759301095E-2</v>
      </c>
      <c r="F141" s="404">
        <v>571</v>
      </c>
      <c r="G141" s="404">
        <v>7.3629916183107699E-2</v>
      </c>
      <c r="H141" s="404">
        <v>9</v>
      </c>
      <c r="I141" s="404">
        <v>1.57618213660244</v>
      </c>
    </row>
    <row r="142" spans="1:9" x14ac:dyDescent="0.2">
      <c r="A142" s="404">
        <v>79</v>
      </c>
      <c r="B142" s="404" t="s">
        <v>296</v>
      </c>
      <c r="C142" s="404" t="s">
        <v>498</v>
      </c>
      <c r="D142" s="404">
        <v>99</v>
      </c>
      <c r="E142" s="404">
        <v>6.3706563706563704E-2</v>
      </c>
      <c r="F142" s="404">
        <v>90</v>
      </c>
      <c r="G142" s="404">
        <v>6.1559507523939801E-2</v>
      </c>
      <c r="H142" s="404">
        <v>9</v>
      </c>
      <c r="I142" s="404">
        <v>10</v>
      </c>
    </row>
    <row r="143" spans="1:9" x14ac:dyDescent="0.2">
      <c r="A143" s="404">
        <v>82</v>
      </c>
      <c r="B143" s="404" t="s">
        <v>222</v>
      </c>
      <c r="C143" s="404" t="s">
        <v>503</v>
      </c>
      <c r="D143" s="404">
        <v>557</v>
      </c>
      <c r="E143" s="404">
        <v>0.133958633958634</v>
      </c>
      <c r="F143" s="404">
        <v>548</v>
      </c>
      <c r="G143" s="404">
        <v>0.132559264634736</v>
      </c>
      <c r="H143" s="404">
        <v>9</v>
      </c>
      <c r="I143" s="404">
        <v>1.64233576642336</v>
      </c>
    </row>
    <row r="144" spans="1:9" x14ac:dyDescent="0.2">
      <c r="A144" s="404">
        <v>85</v>
      </c>
      <c r="B144" s="404" t="s">
        <v>211</v>
      </c>
      <c r="C144" s="404" t="s">
        <v>498</v>
      </c>
      <c r="D144" s="404">
        <v>604</v>
      </c>
      <c r="E144" s="404">
        <v>8.9600949414033501E-2</v>
      </c>
      <c r="F144" s="404">
        <v>595</v>
      </c>
      <c r="G144" s="404">
        <v>8.8766224078770703E-2</v>
      </c>
      <c r="H144" s="404">
        <v>9</v>
      </c>
      <c r="I144" s="404">
        <v>1.5126050420168</v>
      </c>
    </row>
    <row r="145" spans="1:9" x14ac:dyDescent="0.2">
      <c r="A145" s="404">
        <v>91</v>
      </c>
      <c r="B145" s="404" t="s">
        <v>236</v>
      </c>
      <c r="C145" s="404" t="s">
        <v>501</v>
      </c>
      <c r="D145" s="404">
        <v>616</v>
      </c>
      <c r="E145" s="404">
        <v>0.35751596053395202</v>
      </c>
      <c r="F145" s="404">
        <v>607</v>
      </c>
      <c r="G145" s="404">
        <v>0.35642982971227199</v>
      </c>
      <c r="H145" s="404">
        <v>9</v>
      </c>
      <c r="I145" s="404">
        <v>1.4827018121911</v>
      </c>
    </row>
    <row r="146" spans="1:9" x14ac:dyDescent="0.2">
      <c r="A146" s="404">
        <v>94</v>
      </c>
      <c r="B146" s="404" t="s">
        <v>309</v>
      </c>
      <c r="C146" s="404" t="s">
        <v>505</v>
      </c>
      <c r="D146" s="404">
        <v>593</v>
      </c>
      <c r="E146" s="404">
        <v>9.59081352094453E-2</v>
      </c>
      <c r="F146" s="404">
        <v>584</v>
      </c>
      <c r="G146" s="404">
        <v>9.5989480604865202E-2</v>
      </c>
      <c r="H146" s="404">
        <v>9</v>
      </c>
      <c r="I146" s="404">
        <v>1.54109589041096</v>
      </c>
    </row>
    <row r="147" spans="1:9" x14ac:dyDescent="0.2">
      <c r="A147" s="404">
        <v>97</v>
      </c>
      <c r="B147" s="404" t="s">
        <v>201</v>
      </c>
      <c r="C147" s="404" t="s">
        <v>505</v>
      </c>
      <c r="D147" s="404">
        <v>6726</v>
      </c>
      <c r="E147" s="404">
        <v>7.8195663547055705E-2</v>
      </c>
      <c r="F147" s="404">
        <v>6717</v>
      </c>
      <c r="G147" s="404">
        <v>7.8778851566898095E-2</v>
      </c>
      <c r="H147" s="404">
        <v>9</v>
      </c>
      <c r="I147" s="404">
        <v>0.13398838767306701</v>
      </c>
    </row>
    <row r="148" spans="1:9" x14ac:dyDescent="0.2">
      <c r="A148" s="404">
        <v>116</v>
      </c>
      <c r="B148" s="404" t="s">
        <v>235</v>
      </c>
      <c r="C148" s="404" t="s">
        <v>499</v>
      </c>
      <c r="D148" s="404">
        <v>69</v>
      </c>
      <c r="E148" s="404">
        <v>0.104863221884498</v>
      </c>
      <c r="F148" s="404">
        <v>60</v>
      </c>
      <c r="G148" s="404">
        <v>9.3167701863354005E-2</v>
      </c>
      <c r="H148" s="404">
        <v>9</v>
      </c>
      <c r="I148" s="404">
        <v>15</v>
      </c>
    </row>
    <row r="149" spans="1:9" x14ac:dyDescent="0.2">
      <c r="A149" s="404">
        <v>9</v>
      </c>
      <c r="B149" s="404" t="s">
        <v>316</v>
      </c>
      <c r="C149" s="404" t="s">
        <v>501</v>
      </c>
      <c r="D149" s="404">
        <v>324</v>
      </c>
      <c r="E149" s="404">
        <v>0.17831590533847</v>
      </c>
      <c r="F149" s="404">
        <v>316</v>
      </c>
      <c r="G149" s="404">
        <v>0.17594654788418701</v>
      </c>
      <c r="H149" s="404">
        <v>8</v>
      </c>
      <c r="I149" s="404">
        <v>2.53164556962024</v>
      </c>
    </row>
    <row r="150" spans="1:9" x14ac:dyDescent="0.2">
      <c r="A150" s="404">
        <v>18</v>
      </c>
      <c r="B150" s="404" t="s">
        <v>323</v>
      </c>
      <c r="C150" s="404" t="s">
        <v>503</v>
      </c>
      <c r="D150" s="404">
        <v>1527</v>
      </c>
      <c r="E150" s="404">
        <v>0.29847537138389402</v>
      </c>
      <c r="F150" s="404">
        <v>1519</v>
      </c>
      <c r="G150" s="404">
        <v>0.29523809523809502</v>
      </c>
      <c r="H150" s="404">
        <v>8</v>
      </c>
      <c r="I150" s="404">
        <v>0.52666227781434904</v>
      </c>
    </row>
    <row r="151" spans="1:9" x14ac:dyDescent="0.2">
      <c r="A151" s="404">
        <v>18</v>
      </c>
      <c r="B151" s="404" t="s">
        <v>323</v>
      </c>
      <c r="C151" s="404" t="s">
        <v>505</v>
      </c>
      <c r="D151" s="404">
        <v>473</v>
      </c>
      <c r="E151" s="404">
        <v>9.2455043002345597E-2</v>
      </c>
      <c r="F151" s="404">
        <v>465</v>
      </c>
      <c r="G151" s="404">
        <v>9.0379008746355696E-2</v>
      </c>
      <c r="H151" s="404">
        <v>8</v>
      </c>
      <c r="I151" s="404">
        <v>1.72043010752687</v>
      </c>
    </row>
    <row r="152" spans="1:9" x14ac:dyDescent="0.2">
      <c r="A152" s="404">
        <v>20</v>
      </c>
      <c r="B152" s="404" t="s">
        <v>231</v>
      </c>
      <c r="C152" s="404" t="s">
        <v>499</v>
      </c>
      <c r="D152" s="404">
        <v>60</v>
      </c>
      <c r="E152" s="404">
        <v>0.265486725663717</v>
      </c>
      <c r="F152" s="404">
        <v>52</v>
      </c>
      <c r="G152" s="404">
        <v>0.23529411764705899</v>
      </c>
      <c r="H152" s="404">
        <v>8</v>
      </c>
      <c r="I152" s="404">
        <v>15.384615384615399</v>
      </c>
    </row>
    <row r="153" spans="1:9" x14ac:dyDescent="0.2">
      <c r="A153" s="404">
        <v>21</v>
      </c>
      <c r="B153" s="404" t="s">
        <v>245</v>
      </c>
      <c r="C153" s="404" t="s">
        <v>503</v>
      </c>
      <c r="D153" s="404">
        <v>328</v>
      </c>
      <c r="E153" s="404">
        <v>0.111792774369461</v>
      </c>
      <c r="F153" s="404">
        <v>320</v>
      </c>
      <c r="G153" s="404">
        <v>0.111034004163775</v>
      </c>
      <c r="H153" s="404">
        <v>8</v>
      </c>
      <c r="I153" s="404">
        <v>2.4999999999999898</v>
      </c>
    </row>
    <row r="154" spans="1:9" x14ac:dyDescent="0.2">
      <c r="A154" s="404">
        <v>22</v>
      </c>
      <c r="B154" s="404" t="s">
        <v>228</v>
      </c>
      <c r="C154" s="404" t="s">
        <v>501</v>
      </c>
      <c r="D154" s="404">
        <v>200</v>
      </c>
      <c r="E154" s="404">
        <v>9.60614793467819E-2</v>
      </c>
      <c r="F154" s="404">
        <v>192</v>
      </c>
      <c r="G154" s="404">
        <v>9.1954022988505704E-2</v>
      </c>
      <c r="H154" s="404">
        <v>8</v>
      </c>
      <c r="I154" s="404">
        <v>4.1666666666666696</v>
      </c>
    </row>
    <row r="155" spans="1:9" x14ac:dyDescent="0.2">
      <c r="A155" s="404">
        <v>24</v>
      </c>
      <c r="B155" s="404" t="s">
        <v>223</v>
      </c>
      <c r="C155" s="404" t="s">
        <v>502</v>
      </c>
      <c r="D155" s="404">
        <v>201</v>
      </c>
      <c r="E155" s="404">
        <v>8.2242225859247106E-2</v>
      </c>
      <c r="F155" s="404">
        <v>193</v>
      </c>
      <c r="G155" s="404">
        <v>8.1263157894736801E-2</v>
      </c>
      <c r="H155" s="404">
        <v>8</v>
      </c>
      <c r="I155" s="404">
        <v>4.14507772020725</v>
      </c>
    </row>
    <row r="156" spans="1:9" x14ac:dyDescent="0.2">
      <c r="A156" s="404">
        <v>37</v>
      </c>
      <c r="B156" s="404" t="s">
        <v>256</v>
      </c>
      <c r="C156" s="404" t="s">
        <v>499</v>
      </c>
      <c r="D156" s="404">
        <v>162</v>
      </c>
      <c r="E156" s="404">
        <v>6.5060240963855404E-2</v>
      </c>
      <c r="F156" s="404">
        <v>154</v>
      </c>
      <c r="G156" s="404">
        <v>6.1428001595532501E-2</v>
      </c>
      <c r="H156" s="404">
        <v>8</v>
      </c>
      <c r="I156" s="404">
        <v>5.1948051948052001</v>
      </c>
    </row>
    <row r="157" spans="1:9" x14ac:dyDescent="0.2">
      <c r="A157" s="404">
        <v>46</v>
      </c>
      <c r="B157" s="404" t="s">
        <v>225</v>
      </c>
      <c r="C157" s="404" t="s">
        <v>503</v>
      </c>
      <c r="D157" s="404">
        <v>810</v>
      </c>
      <c r="E157" s="404">
        <v>0.31739811912225702</v>
      </c>
      <c r="F157" s="404">
        <v>802</v>
      </c>
      <c r="G157" s="404">
        <v>0.31254871395167599</v>
      </c>
      <c r="H157" s="404">
        <v>8</v>
      </c>
      <c r="I157" s="404">
        <v>0.99750623441397002</v>
      </c>
    </row>
    <row r="158" spans="1:9" x14ac:dyDescent="0.2">
      <c r="A158" s="404">
        <v>66</v>
      </c>
      <c r="B158" s="404" t="s">
        <v>220</v>
      </c>
      <c r="C158" s="404" t="s">
        <v>503</v>
      </c>
      <c r="D158" s="404">
        <v>602</v>
      </c>
      <c r="E158" s="404">
        <v>0.14878892733564</v>
      </c>
      <c r="F158" s="404">
        <v>594</v>
      </c>
      <c r="G158" s="404">
        <v>0.14173228346456701</v>
      </c>
      <c r="H158" s="404">
        <v>8</v>
      </c>
      <c r="I158" s="404">
        <v>1.34680134680134</v>
      </c>
    </row>
    <row r="159" spans="1:9" x14ac:dyDescent="0.2">
      <c r="A159" s="404">
        <v>73</v>
      </c>
      <c r="B159" s="404" t="s">
        <v>240</v>
      </c>
      <c r="C159" s="404" t="s">
        <v>501</v>
      </c>
      <c r="D159" s="404">
        <v>1243</v>
      </c>
      <c r="E159" s="404">
        <v>8.8387968427789204E-2</v>
      </c>
      <c r="F159" s="404">
        <v>1235</v>
      </c>
      <c r="G159" s="404">
        <v>8.8057040998217498E-2</v>
      </c>
      <c r="H159" s="404">
        <v>8</v>
      </c>
      <c r="I159" s="404">
        <v>0.64777327935223705</v>
      </c>
    </row>
    <row r="160" spans="1:9" x14ac:dyDescent="0.2">
      <c r="A160" s="404">
        <v>79</v>
      </c>
      <c r="B160" s="404" t="s">
        <v>296</v>
      </c>
      <c r="C160" s="404" t="s">
        <v>502</v>
      </c>
      <c r="D160" s="404">
        <v>83</v>
      </c>
      <c r="E160" s="404">
        <v>5.3410553410553403E-2</v>
      </c>
      <c r="F160" s="404">
        <v>75</v>
      </c>
      <c r="G160" s="404">
        <v>5.1299589603283201E-2</v>
      </c>
      <c r="H160" s="404">
        <v>8</v>
      </c>
      <c r="I160" s="404">
        <v>10.6666666666667</v>
      </c>
    </row>
    <row r="161" spans="1:9" x14ac:dyDescent="0.2">
      <c r="A161" s="404">
        <v>87</v>
      </c>
      <c r="B161" s="404" t="s">
        <v>291</v>
      </c>
      <c r="C161" s="404" t="s">
        <v>505</v>
      </c>
      <c r="D161" s="404">
        <v>82</v>
      </c>
      <c r="E161" s="404">
        <v>0.11516853932584301</v>
      </c>
      <c r="F161" s="404">
        <v>74</v>
      </c>
      <c r="G161" s="404">
        <v>0.105413105413105</v>
      </c>
      <c r="H161" s="404">
        <v>8</v>
      </c>
      <c r="I161" s="404">
        <v>10.8108108108108</v>
      </c>
    </row>
    <row r="162" spans="1:9" x14ac:dyDescent="0.2">
      <c r="A162" s="404">
        <v>94</v>
      </c>
      <c r="B162" s="404" t="s">
        <v>309</v>
      </c>
      <c r="C162" s="404" t="s">
        <v>498</v>
      </c>
      <c r="D162" s="404">
        <v>578</v>
      </c>
      <c r="E162" s="404">
        <v>9.3482128416626203E-2</v>
      </c>
      <c r="F162" s="404">
        <v>570</v>
      </c>
      <c r="G162" s="404">
        <v>9.3688362919132198E-2</v>
      </c>
      <c r="H162" s="404">
        <v>8</v>
      </c>
      <c r="I162" s="404">
        <v>1.40350877192983</v>
      </c>
    </row>
    <row r="163" spans="1:9" x14ac:dyDescent="0.2">
      <c r="A163" s="404">
        <v>111</v>
      </c>
      <c r="B163" s="404" t="s">
        <v>315</v>
      </c>
      <c r="C163" s="404" t="s">
        <v>500</v>
      </c>
      <c r="D163" s="404">
        <v>1310</v>
      </c>
      <c r="E163" s="404">
        <v>0.65895372233400396</v>
      </c>
      <c r="F163" s="404">
        <v>1302</v>
      </c>
      <c r="G163" s="404">
        <v>0.65328650275965905</v>
      </c>
      <c r="H163" s="404">
        <v>8</v>
      </c>
      <c r="I163" s="404">
        <v>0.61443932411673297</v>
      </c>
    </row>
    <row r="164" spans="1:9" x14ac:dyDescent="0.2">
      <c r="A164" s="404">
        <v>66</v>
      </c>
      <c r="B164" s="404" t="s">
        <v>220</v>
      </c>
      <c r="C164" s="404" t="s">
        <v>501</v>
      </c>
      <c r="D164" s="404">
        <v>1369</v>
      </c>
      <c r="E164" s="404">
        <v>0.33835887296094902</v>
      </c>
      <c r="F164" s="404">
        <v>1362</v>
      </c>
      <c r="G164" s="404">
        <v>0.32498210450966403</v>
      </c>
      <c r="H164" s="404">
        <v>7</v>
      </c>
      <c r="I164" s="404">
        <v>0.51395007342143195</v>
      </c>
    </row>
    <row r="165" spans="1:9" x14ac:dyDescent="0.2">
      <c r="A165" s="404">
        <v>85</v>
      </c>
      <c r="B165" s="404" t="s">
        <v>211</v>
      </c>
      <c r="C165" s="404" t="s">
        <v>501</v>
      </c>
      <c r="D165" s="404">
        <v>750</v>
      </c>
      <c r="E165" s="404">
        <v>0.11125945705385</v>
      </c>
      <c r="F165" s="404">
        <v>743</v>
      </c>
      <c r="G165" s="404">
        <v>0.110845889900045</v>
      </c>
      <c r="H165" s="404">
        <v>7</v>
      </c>
      <c r="I165" s="404">
        <v>0.94212651413190196</v>
      </c>
    </row>
    <row r="166" spans="1:9" x14ac:dyDescent="0.2">
      <c r="A166" s="404">
        <v>88</v>
      </c>
      <c r="B166" s="404" t="s">
        <v>246</v>
      </c>
      <c r="C166" s="404" t="s">
        <v>503</v>
      </c>
      <c r="D166" s="404">
        <v>273</v>
      </c>
      <c r="E166" s="404">
        <v>0.287974683544304</v>
      </c>
      <c r="F166" s="404">
        <v>266</v>
      </c>
      <c r="G166" s="404">
        <v>0.279705573080967</v>
      </c>
      <c r="H166" s="404">
        <v>7</v>
      </c>
      <c r="I166" s="404">
        <v>2.6315789473684301</v>
      </c>
    </row>
    <row r="167" spans="1:9" x14ac:dyDescent="0.2">
      <c r="A167" s="404">
        <v>89</v>
      </c>
      <c r="B167" s="404" t="s">
        <v>282</v>
      </c>
      <c r="C167" s="404" t="s">
        <v>499</v>
      </c>
      <c r="D167" s="404">
        <v>9</v>
      </c>
      <c r="E167" s="404">
        <v>0.19148936170212799</v>
      </c>
      <c r="F167" s="404">
        <v>2</v>
      </c>
      <c r="G167" s="404">
        <v>0.05</v>
      </c>
      <c r="H167" s="404">
        <v>7</v>
      </c>
      <c r="I167" s="404">
        <v>350</v>
      </c>
    </row>
    <row r="168" spans="1:9" x14ac:dyDescent="0.2">
      <c r="A168" s="404">
        <v>14</v>
      </c>
      <c r="B168" s="404" t="s">
        <v>311</v>
      </c>
      <c r="C168" s="404" t="s">
        <v>499</v>
      </c>
      <c r="D168" s="404">
        <v>27</v>
      </c>
      <c r="E168" s="404">
        <v>4.47761194029851E-2</v>
      </c>
      <c r="F168" s="404">
        <v>21</v>
      </c>
      <c r="G168" s="404">
        <v>3.5175879396984903E-2</v>
      </c>
      <c r="H168" s="404">
        <v>6</v>
      </c>
      <c r="I168" s="404">
        <v>28.571428571428601</v>
      </c>
    </row>
    <row r="169" spans="1:9" x14ac:dyDescent="0.2">
      <c r="A169" s="404">
        <v>19</v>
      </c>
      <c r="B169" s="404" t="s">
        <v>318</v>
      </c>
      <c r="C169" s="404" t="s">
        <v>504</v>
      </c>
      <c r="D169" s="404">
        <v>656</v>
      </c>
      <c r="E169" s="404">
        <v>0.97910447761193997</v>
      </c>
      <c r="F169" s="404">
        <v>650</v>
      </c>
      <c r="G169" s="404">
        <v>0.98039215686274495</v>
      </c>
      <c r="H169" s="404">
        <v>6</v>
      </c>
      <c r="I169" s="404">
        <v>0.92307692307691502</v>
      </c>
    </row>
    <row r="170" spans="1:9" x14ac:dyDescent="0.2">
      <c r="A170" s="404">
        <v>35</v>
      </c>
      <c r="B170" s="404" t="s">
        <v>227</v>
      </c>
      <c r="C170" s="404" t="s">
        <v>500</v>
      </c>
      <c r="D170" s="404">
        <v>566</v>
      </c>
      <c r="E170" s="404">
        <v>0.17229832572298301</v>
      </c>
      <c r="F170" s="404">
        <v>560</v>
      </c>
      <c r="G170" s="404">
        <v>0.17177914110429399</v>
      </c>
      <c r="H170" s="404">
        <v>6</v>
      </c>
      <c r="I170" s="404">
        <v>1.0714285714285701</v>
      </c>
    </row>
    <row r="171" spans="1:9" x14ac:dyDescent="0.2">
      <c r="A171" s="404">
        <v>35</v>
      </c>
      <c r="B171" s="404" t="s">
        <v>227</v>
      </c>
      <c r="C171" s="404" t="s">
        <v>503</v>
      </c>
      <c r="D171" s="404">
        <v>729</v>
      </c>
      <c r="E171" s="404">
        <v>0.221917808219178</v>
      </c>
      <c r="F171" s="404">
        <v>723</v>
      </c>
      <c r="G171" s="404">
        <v>0.221779141104294</v>
      </c>
      <c r="H171" s="404">
        <v>6</v>
      </c>
      <c r="I171" s="404">
        <v>0.829875518672196</v>
      </c>
    </row>
    <row r="172" spans="1:9" x14ac:dyDescent="0.2">
      <c r="A172" s="404">
        <v>44</v>
      </c>
      <c r="B172" s="404" t="s">
        <v>304</v>
      </c>
      <c r="C172" s="404" t="s">
        <v>500</v>
      </c>
      <c r="D172" s="404">
        <v>133</v>
      </c>
      <c r="E172" s="404">
        <v>3.2391622016561102E-2</v>
      </c>
      <c r="F172" s="404">
        <v>127</v>
      </c>
      <c r="G172" s="404">
        <v>3.1319358816276198E-2</v>
      </c>
      <c r="H172" s="404">
        <v>6</v>
      </c>
      <c r="I172" s="404">
        <v>4.7244094488188901</v>
      </c>
    </row>
    <row r="173" spans="1:9" x14ac:dyDescent="0.2">
      <c r="A173" s="404">
        <v>44</v>
      </c>
      <c r="B173" s="404" t="s">
        <v>304</v>
      </c>
      <c r="C173" s="404" t="s">
        <v>501</v>
      </c>
      <c r="D173" s="404">
        <v>2848</v>
      </c>
      <c r="E173" s="404">
        <v>0.69361909400876798</v>
      </c>
      <c r="F173" s="404">
        <v>2842</v>
      </c>
      <c r="G173" s="404">
        <v>0.70086313193588201</v>
      </c>
      <c r="H173" s="404">
        <v>6</v>
      </c>
      <c r="I173" s="404">
        <v>0.211118930330745</v>
      </c>
    </row>
    <row r="174" spans="1:9" x14ac:dyDescent="0.2">
      <c r="A174" s="404">
        <v>58</v>
      </c>
      <c r="B174" s="404" t="s">
        <v>290</v>
      </c>
      <c r="C174" s="404" t="s">
        <v>499</v>
      </c>
      <c r="D174" s="404">
        <v>29</v>
      </c>
      <c r="E174" s="404">
        <v>5.3016453382084099E-2</v>
      </c>
      <c r="F174" s="404">
        <v>23</v>
      </c>
      <c r="G174" s="404">
        <v>4.2357274401473299E-2</v>
      </c>
      <c r="H174" s="404">
        <v>6</v>
      </c>
      <c r="I174" s="404">
        <v>26.086956521739101</v>
      </c>
    </row>
    <row r="175" spans="1:9" x14ac:dyDescent="0.2">
      <c r="A175" s="404">
        <v>67</v>
      </c>
      <c r="B175" s="404" t="s">
        <v>202</v>
      </c>
      <c r="C175" s="404" t="s">
        <v>504</v>
      </c>
      <c r="D175" s="404">
        <v>34</v>
      </c>
      <c r="E175" s="404">
        <v>5.00419469260998E-4</v>
      </c>
      <c r="F175" s="404">
        <v>28</v>
      </c>
      <c r="G175" s="404">
        <v>4.2197272247758303E-4</v>
      </c>
      <c r="H175" s="404">
        <v>6</v>
      </c>
      <c r="I175" s="404">
        <v>21.428571428571399</v>
      </c>
    </row>
    <row r="176" spans="1:9" x14ac:dyDescent="0.2">
      <c r="A176" s="404">
        <v>69</v>
      </c>
      <c r="B176" s="404" t="s">
        <v>277</v>
      </c>
      <c r="C176" s="404" t="s">
        <v>499</v>
      </c>
      <c r="D176" s="404">
        <v>67</v>
      </c>
      <c r="E176" s="404">
        <v>0.91780821917808197</v>
      </c>
      <c r="F176" s="404">
        <v>61</v>
      </c>
      <c r="G176" s="404">
        <v>0.91044776119403004</v>
      </c>
      <c r="H176" s="404">
        <v>6</v>
      </c>
      <c r="I176" s="404">
        <v>9.8360655737704992</v>
      </c>
    </row>
    <row r="177" spans="1:9" x14ac:dyDescent="0.2">
      <c r="A177" s="404">
        <v>73</v>
      </c>
      <c r="B177" s="404" t="s">
        <v>240</v>
      </c>
      <c r="C177" s="404" t="s">
        <v>500</v>
      </c>
      <c r="D177" s="404">
        <v>5785</v>
      </c>
      <c r="E177" s="404">
        <v>0.41136315153239</v>
      </c>
      <c r="F177" s="404">
        <v>5779</v>
      </c>
      <c r="G177" s="404">
        <v>0.41204991087344001</v>
      </c>
      <c r="H177" s="404">
        <v>6</v>
      </c>
      <c r="I177" s="404">
        <v>0.10382419103651699</v>
      </c>
    </row>
    <row r="178" spans="1:9" x14ac:dyDescent="0.2">
      <c r="A178" s="404">
        <v>73</v>
      </c>
      <c r="B178" s="404" t="s">
        <v>240</v>
      </c>
      <c r="C178" s="404" t="s">
        <v>505</v>
      </c>
      <c r="D178" s="404">
        <v>1038</v>
      </c>
      <c r="E178" s="404">
        <v>7.3810708952570594E-2</v>
      </c>
      <c r="F178" s="404">
        <v>1032</v>
      </c>
      <c r="G178" s="404">
        <v>7.3582887700534796E-2</v>
      </c>
      <c r="H178" s="404">
        <v>6</v>
      </c>
      <c r="I178" s="404">
        <v>0.58139534883721</v>
      </c>
    </row>
    <row r="179" spans="1:9" x14ac:dyDescent="0.2">
      <c r="A179" s="404">
        <v>84</v>
      </c>
      <c r="B179" s="404" t="s">
        <v>297</v>
      </c>
      <c r="C179" s="404" t="s">
        <v>499</v>
      </c>
      <c r="D179" s="404">
        <v>61</v>
      </c>
      <c r="E179" s="404">
        <v>0.15136476426799</v>
      </c>
      <c r="F179" s="404">
        <v>55</v>
      </c>
      <c r="G179" s="404">
        <v>0.13715710723192001</v>
      </c>
      <c r="H179" s="404">
        <v>6</v>
      </c>
      <c r="I179" s="404">
        <v>10.909090909090899</v>
      </c>
    </row>
    <row r="180" spans="1:9" x14ac:dyDescent="0.2">
      <c r="A180" s="404">
        <v>91</v>
      </c>
      <c r="B180" s="404" t="s">
        <v>236</v>
      </c>
      <c r="C180" s="404" t="s">
        <v>503</v>
      </c>
      <c r="D180" s="404">
        <v>510</v>
      </c>
      <c r="E180" s="404">
        <v>0.29599535693557699</v>
      </c>
      <c r="F180" s="404">
        <v>504</v>
      </c>
      <c r="G180" s="404">
        <v>0.29594832648267799</v>
      </c>
      <c r="H180" s="404">
        <v>6</v>
      </c>
      <c r="I180" s="404">
        <v>1.19047619047619</v>
      </c>
    </row>
    <row r="181" spans="1:9" x14ac:dyDescent="0.2">
      <c r="A181" s="404">
        <v>93</v>
      </c>
      <c r="B181" s="404" t="s">
        <v>317</v>
      </c>
      <c r="C181" s="404" t="s">
        <v>502</v>
      </c>
      <c r="D181" s="404">
        <v>1654</v>
      </c>
      <c r="E181" s="404">
        <v>4.4831137854393702E-2</v>
      </c>
      <c r="F181" s="404">
        <v>1648</v>
      </c>
      <c r="G181" s="404">
        <v>4.4585125666206697E-2</v>
      </c>
      <c r="H181" s="404">
        <v>6</v>
      </c>
      <c r="I181" s="404">
        <v>0.36407766990291801</v>
      </c>
    </row>
    <row r="182" spans="1:9" x14ac:dyDescent="0.2">
      <c r="A182" s="404">
        <v>100</v>
      </c>
      <c r="B182" s="404" t="s">
        <v>320</v>
      </c>
      <c r="C182" s="404" t="s">
        <v>503</v>
      </c>
      <c r="D182" s="404">
        <v>415</v>
      </c>
      <c r="E182" s="404">
        <v>0.41750503018108698</v>
      </c>
      <c r="F182" s="404">
        <v>409</v>
      </c>
      <c r="G182" s="404">
        <v>0.37557392102846598</v>
      </c>
      <c r="H182" s="404">
        <v>6</v>
      </c>
      <c r="I182" s="404">
        <v>1.46699266503667</v>
      </c>
    </row>
    <row r="183" spans="1:9" x14ac:dyDescent="0.2">
      <c r="A183" s="404">
        <v>105</v>
      </c>
      <c r="B183" s="404" t="s">
        <v>306</v>
      </c>
      <c r="C183" s="404" t="s">
        <v>500</v>
      </c>
      <c r="D183" s="404">
        <v>403</v>
      </c>
      <c r="E183" s="404">
        <v>0.21232876712328799</v>
      </c>
      <c r="F183" s="404">
        <v>397</v>
      </c>
      <c r="G183" s="404">
        <v>0.20872765509989499</v>
      </c>
      <c r="H183" s="404">
        <v>6</v>
      </c>
      <c r="I183" s="404">
        <v>1.51133501259446</v>
      </c>
    </row>
    <row r="184" spans="1:9" x14ac:dyDescent="0.2">
      <c r="A184" s="404">
        <v>2</v>
      </c>
      <c r="B184" s="404" t="s">
        <v>301</v>
      </c>
      <c r="C184" s="404" t="s">
        <v>498</v>
      </c>
      <c r="D184" s="404">
        <v>135</v>
      </c>
      <c r="E184" s="404">
        <v>2.5951557093425601E-2</v>
      </c>
      <c r="F184" s="404">
        <v>130</v>
      </c>
      <c r="G184" s="404">
        <v>2.5834658187599401E-2</v>
      </c>
      <c r="H184" s="404">
        <v>5</v>
      </c>
      <c r="I184" s="404">
        <v>3.8461538461538498</v>
      </c>
    </row>
    <row r="185" spans="1:9" x14ac:dyDescent="0.2">
      <c r="A185" s="404">
        <v>5</v>
      </c>
      <c r="B185" s="404" t="s">
        <v>234</v>
      </c>
      <c r="C185" s="404" t="s">
        <v>498</v>
      </c>
      <c r="D185" s="404">
        <v>128</v>
      </c>
      <c r="E185" s="404">
        <v>7.6509264793783602E-2</v>
      </c>
      <c r="F185" s="404">
        <v>123</v>
      </c>
      <c r="G185" s="404">
        <v>7.4999999999999997E-2</v>
      </c>
      <c r="H185" s="404">
        <v>5</v>
      </c>
      <c r="I185" s="404">
        <v>4.0650406504065204</v>
      </c>
    </row>
    <row r="186" spans="1:9" x14ac:dyDescent="0.2">
      <c r="A186" s="404">
        <v>13</v>
      </c>
      <c r="B186" s="404" t="s">
        <v>244</v>
      </c>
      <c r="C186" s="404" t="s">
        <v>505</v>
      </c>
      <c r="D186" s="404">
        <v>571</v>
      </c>
      <c r="E186" s="404">
        <v>6.0725300436031103E-2</v>
      </c>
      <c r="F186" s="404">
        <v>566</v>
      </c>
      <c r="G186" s="404">
        <v>6.0736130486103698E-2</v>
      </c>
      <c r="H186" s="404">
        <v>5</v>
      </c>
      <c r="I186" s="404">
        <v>0.88339222614841595</v>
      </c>
    </row>
    <row r="187" spans="1:9" x14ac:dyDescent="0.2">
      <c r="A187" s="404">
        <v>47</v>
      </c>
      <c r="B187" s="404" t="s">
        <v>237</v>
      </c>
      <c r="C187" s="404" t="s">
        <v>501</v>
      </c>
      <c r="D187" s="404">
        <v>592</v>
      </c>
      <c r="E187" s="404">
        <v>0.457496136012365</v>
      </c>
      <c r="F187" s="404">
        <v>587</v>
      </c>
      <c r="G187" s="404">
        <v>0.45680933852140099</v>
      </c>
      <c r="H187" s="404">
        <v>5</v>
      </c>
      <c r="I187" s="404">
        <v>0.85178875638840501</v>
      </c>
    </row>
    <row r="188" spans="1:9" x14ac:dyDescent="0.2">
      <c r="A188" s="404">
        <v>86</v>
      </c>
      <c r="B188" s="404" t="s">
        <v>213</v>
      </c>
      <c r="C188" s="404" t="s">
        <v>503</v>
      </c>
      <c r="D188" s="404">
        <v>170</v>
      </c>
      <c r="E188" s="404">
        <v>7.5022065313327405E-2</v>
      </c>
      <c r="F188" s="404">
        <v>165</v>
      </c>
      <c r="G188" s="404">
        <v>8.29562594268477E-2</v>
      </c>
      <c r="H188" s="404">
        <v>5</v>
      </c>
      <c r="I188" s="404">
        <v>3.0303030303030298</v>
      </c>
    </row>
    <row r="189" spans="1:9" x14ac:dyDescent="0.2">
      <c r="A189" s="404">
        <v>88</v>
      </c>
      <c r="B189" s="404" t="s">
        <v>246</v>
      </c>
      <c r="C189" s="404" t="s">
        <v>499</v>
      </c>
      <c r="D189" s="404">
        <v>7</v>
      </c>
      <c r="E189" s="404">
        <v>7.3839662447257402E-3</v>
      </c>
      <c r="F189" s="404">
        <v>2</v>
      </c>
      <c r="G189" s="404">
        <v>2.1030494216614098E-3</v>
      </c>
      <c r="H189" s="404">
        <v>5</v>
      </c>
      <c r="I189" s="404">
        <v>250</v>
      </c>
    </row>
    <row r="190" spans="1:9" x14ac:dyDescent="0.2">
      <c r="A190" s="404">
        <v>102</v>
      </c>
      <c r="B190" s="404" t="s">
        <v>294</v>
      </c>
      <c r="C190" s="404" t="s">
        <v>501</v>
      </c>
      <c r="D190" s="404">
        <v>366</v>
      </c>
      <c r="E190" s="404">
        <v>0.38284518828451902</v>
      </c>
      <c r="F190" s="404">
        <v>361</v>
      </c>
      <c r="G190" s="404">
        <v>0.38040042149631198</v>
      </c>
      <c r="H190" s="404">
        <v>5</v>
      </c>
      <c r="I190" s="404">
        <v>1.3850415512465499</v>
      </c>
    </row>
    <row r="191" spans="1:9" x14ac:dyDescent="0.2">
      <c r="A191" s="404">
        <v>125</v>
      </c>
      <c r="B191" s="404" t="s">
        <v>251</v>
      </c>
      <c r="C191" s="404" t="s">
        <v>503</v>
      </c>
      <c r="D191" s="404">
        <v>41</v>
      </c>
      <c r="E191" s="404">
        <v>6.1840120663650099E-2</v>
      </c>
      <c r="F191" s="404">
        <v>36</v>
      </c>
      <c r="G191" s="404">
        <v>5.4545454545454501E-2</v>
      </c>
      <c r="H191" s="404">
        <v>5</v>
      </c>
      <c r="I191" s="404">
        <v>13.8888888888889</v>
      </c>
    </row>
    <row r="192" spans="1:9" x14ac:dyDescent="0.2">
      <c r="A192" s="404">
        <v>3</v>
      </c>
      <c r="B192" s="404" t="s">
        <v>215</v>
      </c>
      <c r="C192" s="404" t="s">
        <v>505</v>
      </c>
      <c r="D192" s="404">
        <v>211</v>
      </c>
      <c r="E192" s="404">
        <v>0.15900527505651799</v>
      </c>
      <c r="F192" s="404">
        <v>207</v>
      </c>
      <c r="G192" s="404">
        <v>0.161971830985915</v>
      </c>
      <c r="H192" s="404">
        <v>4</v>
      </c>
      <c r="I192" s="404">
        <v>1.93236714975846</v>
      </c>
    </row>
    <row r="193" spans="1:9" x14ac:dyDescent="0.2">
      <c r="A193" s="404">
        <v>5</v>
      </c>
      <c r="B193" s="404" t="s">
        <v>234</v>
      </c>
      <c r="C193" s="404" t="s">
        <v>503</v>
      </c>
      <c r="D193" s="404">
        <v>90</v>
      </c>
      <c r="E193" s="404">
        <v>5.3795576808129103E-2</v>
      </c>
      <c r="F193" s="404">
        <v>86</v>
      </c>
      <c r="G193" s="404">
        <v>5.24390243902439E-2</v>
      </c>
      <c r="H193" s="404">
        <v>4</v>
      </c>
      <c r="I193" s="404">
        <v>4.65116279069768</v>
      </c>
    </row>
    <row r="194" spans="1:9" x14ac:dyDescent="0.2">
      <c r="A194" s="404">
        <v>24</v>
      </c>
      <c r="B194" s="404" t="s">
        <v>223</v>
      </c>
      <c r="C194" s="404" t="s">
        <v>499</v>
      </c>
      <c r="D194" s="404">
        <v>144</v>
      </c>
      <c r="E194" s="404">
        <v>5.8919803600654699E-2</v>
      </c>
      <c r="F194" s="404">
        <v>140</v>
      </c>
      <c r="G194" s="404">
        <v>5.8947368421052602E-2</v>
      </c>
      <c r="H194" s="404">
        <v>4</v>
      </c>
      <c r="I194" s="404">
        <v>2.8571428571428501</v>
      </c>
    </row>
    <row r="195" spans="1:9" x14ac:dyDescent="0.2">
      <c r="A195" s="404">
        <v>36</v>
      </c>
      <c r="B195" s="404" t="s">
        <v>253</v>
      </c>
      <c r="C195" s="404" t="s">
        <v>498</v>
      </c>
      <c r="D195" s="404">
        <v>58</v>
      </c>
      <c r="E195" s="404">
        <v>9.0766823161189406E-2</v>
      </c>
      <c r="F195" s="404">
        <v>54</v>
      </c>
      <c r="G195" s="404">
        <v>8.7520259319286905E-2</v>
      </c>
      <c r="H195" s="404">
        <v>4</v>
      </c>
      <c r="I195" s="404">
        <v>7.4074074074074199</v>
      </c>
    </row>
    <row r="196" spans="1:9" x14ac:dyDescent="0.2">
      <c r="A196" s="404">
        <v>37</v>
      </c>
      <c r="B196" s="404" t="s">
        <v>256</v>
      </c>
      <c r="C196" s="404" t="s">
        <v>501</v>
      </c>
      <c r="D196" s="404">
        <v>195</v>
      </c>
      <c r="E196" s="404">
        <v>7.8313253012048195E-2</v>
      </c>
      <c r="F196" s="404">
        <v>191</v>
      </c>
      <c r="G196" s="404">
        <v>7.6186677303550096E-2</v>
      </c>
      <c r="H196" s="404">
        <v>4</v>
      </c>
      <c r="I196" s="404">
        <v>2.09424083769634</v>
      </c>
    </row>
    <row r="197" spans="1:9" x14ac:dyDescent="0.2">
      <c r="A197" s="404">
        <v>40</v>
      </c>
      <c r="B197" s="404" t="s">
        <v>263</v>
      </c>
      <c r="C197" s="404" t="s">
        <v>499</v>
      </c>
      <c r="D197" s="404">
        <v>53</v>
      </c>
      <c r="E197" s="404">
        <v>0.25980392156862703</v>
      </c>
      <c r="F197" s="404">
        <v>49</v>
      </c>
      <c r="G197" s="404">
        <v>0.24623115577889401</v>
      </c>
      <c r="H197" s="404">
        <v>4</v>
      </c>
      <c r="I197" s="404">
        <v>8.1632653061224598</v>
      </c>
    </row>
    <row r="198" spans="1:9" x14ac:dyDescent="0.2">
      <c r="A198" s="404">
        <v>50</v>
      </c>
      <c r="B198" s="404" t="s">
        <v>210</v>
      </c>
      <c r="C198" s="404" t="s">
        <v>501</v>
      </c>
      <c r="D198" s="404">
        <v>100</v>
      </c>
      <c r="E198" s="404">
        <v>1.1886366337810501E-2</v>
      </c>
      <c r="F198" s="404">
        <v>96</v>
      </c>
      <c r="G198" s="404">
        <v>1.2379110251450699E-2</v>
      </c>
      <c r="H198" s="404">
        <v>4</v>
      </c>
      <c r="I198" s="404">
        <v>4.1666666666666696</v>
      </c>
    </row>
    <row r="199" spans="1:9" x14ac:dyDescent="0.2">
      <c r="A199" s="404">
        <v>67</v>
      </c>
      <c r="B199" s="404" t="s">
        <v>202</v>
      </c>
      <c r="C199" s="404" t="s">
        <v>506</v>
      </c>
      <c r="D199" s="404">
        <v>810</v>
      </c>
      <c r="E199" s="404">
        <v>1.19217579441591E-2</v>
      </c>
      <c r="F199" s="404">
        <v>806</v>
      </c>
      <c r="G199" s="404">
        <v>1.21467862256047E-2</v>
      </c>
      <c r="H199" s="404">
        <v>4</v>
      </c>
      <c r="I199" s="404">
        <v>0.49627791563275903</v>
      </c>
    </row>
    <row r="200" spans="1:9" x14ac:dyDescent="0.2">
      <c r="A200" s="404">
        <v>74</v>
      </c>
      <c r="B200" s="404" t="s">
        <v>279</v>
      </c>
      <c r="C200" s="404" t="s">
        <v>502</v>
      </c>
      <c r="D200" s="404">
        <v>198</v>
      </c>
      <c r="E200" s="404">
        <v>0.24596273291925499</v>
      </c>
      <c r="F200" s="404">
        <v>194</v>
      </c>
      <c r="G200" s="404">
        <v>0.23803680981595099</v>
      </c>
      <c r="H200" s="404">
        <v>4</v>
      </c>
      <c r="I200" s="404">
        <v>2.0618556701030899</v>
      </c>
    </row>
    <row r="201" spans="1:9" x14ac:dyDescent="0.2">
      <c r="A201" s="404">
        <v>78</v>
      </c>
      <c r="B201" s="404" t="s">
        <v>239</v>
      </c>
      <c r="C201" s="404" t="s">
        <v>503</v>
      </c>
      <c r="D201" s="404">
        <v>469</v>
      </c>
      <c r="E201" s="404">
        <v>0.12556894243641201</v>
      </c>
      <c r="F201" s="404">
        <v>465</v>
      </c>
      <c r="G201" s="404">
        <v>0.12611879576891799</v>
      </c>
      <c r="H201" s="404">
        <v>4</v>
      </c>
      <c r="I201" s="404">
        <v>0.86021505376343599</v>
      </c>
    </row>
    <row r="202" spans="1:9" x14ac:dyDescent="0.2">
      <c r="A202" s="404">
        <v>82</v>
      </c>
      <c r="B202" s="404" t="s">
        <v>222</v>
      </c>
      <c r="C202" s="404" t="s">
        <v>500</v>
      </c>
      <c r="D202" s="404">
        <v>2509</v>
      </c>
      <c r="E202" s="404">
        <v>0.60341510341510296</v>
      </c>
      <c r="F202" s="404">
        <v>2505</v>
      </c>
      <c r="G202" s="404">
        <v>0.60595065312046403</v>
      </c>
      <c r="H202" s="404">
        <v>4</v>
      </c>
      <c r="I202" s="404">
        <v>0.159680638722559</v>
      </c>
    </row>
    <row r="203" spans="1:9" x14ac:dyDescent="0.2">
      <c r="A203" s="404">
        <v>83</v>
      </c>
      <c r="B203" s="404" t="s">
        <v>218</v>
      </c>
      <c r="C203" s="404" t="s">
        <v>503</v>
      </c>
      <c r="D203" s="404">
        <v>1388</v>
      </c>
      <c r="E203" s="404">
        <v>0.10379898294944701</v>
      </c>
      <c r="F203" s="404">
        <v>1384</v>
      </c>
      <c r="G203" s="404">
        <v>0.10361608145541699</v>
      </c>
      <c r="H203" s="404">
        <v>4</v>
      </c>
      <c r="I203" s="404">
        <v>0.28901734104045401</v>
      </c>
    </row>
    <row r="204" spans="1:9" x14ac:dyDescent="0.2">
      <c r="A204" s="404">
        <v>85</v>
      </c>
      <c r="B204" s="404" t="s">
        <v>211</v>
      </c>
      <c r="C204" s="404" t="s">
        <v>506</v>
      </c>
      <c r="D204" s="404">
        <v>26</v>
      </c>
      <c r="E204" s="404">
        <v>3.8569945112001199E-3</v>
      </c>
      <c r="F204" s="404">
        <v>22</v>
      </c>
      <c r="G204" s="404">
        <v>3.2821124869461399E-3</v>
      </c>
      <c r="H204" s="404">
        <v>4</v>
      </c>
      <c r="I204" s="404">
        <v>18.181818181818201</v>
      </c>
    </row>
    <row r="205" spans="1:9" x14ac:dyDescent="0.2">
      <c r="A205" s="404">
        <v>87</v>
      </c>
      <c r="B205" s="404" t="s">
        <v>291</v>
      </c>
      <c r="C205" s="404" t="s">
        <v>500</v>
      </c>
      <c r="D205" s="404">
        <v>98</v>
      </c>
      <c r="E205" s="404">
        <v>0.137640449438202</v>
      </c>
      <c r="F205" s="404">
        <v>94</v>
      </c>
      <c r="G205" s="404">
        <v>0.13390313390313399</v>
      </c>
      <c r="H205" s="404">
        <v>4</v>
      </c>
      <c r="I205" s="404">
        <v>4.2553191489361799</v>
      </c>
    </row>
    <row r="206" spans="1:9" x14ac:dyDescent="0.2">
      <c r="A206" s="404">
        <v>91</v>
      </c>
      <c r="B206" s="404" t="s">
        <v>236</v>
      </c>
      <c r="C206" s="404" t="s">
        <v>499</v>
      </c>
      <c r="D206" s="404">
        <v>41</v>
      </c>
      <c r="E206" s="404">
        <v>2.3795705165409201E-2</v>
      </c>
      <c r="F206" s="404">
        <v>37</v>
      </c>
      <c r="G206" s="404">
        <v>2.1726365237815601E-2</v>
      </c>
      <c r="H206" s="404">
        <v>4</v>
      </c>
      <c r="I206" s="404">
        <v>10.8108108108108</v>
      </c>
    </row>
    <row r="207" spans="1:9" x14ac:dyDescent="0.2">
      <c r="A207" s="404">
        <v>94</v>
      </c>
      <c r="B207" s="404" t="s">
        <v>309</v>
      </c>
      <c r="C207" s="404" t="s">
        <v>502</v>
      </c>
      <c r="D207" s="404">
        <v>319</v>
      </c>
      <c r="E207" s="404">
        <v>5.1593077793951198E-2</v>
      </c>
      <c r="F207" s="404">
        <v>315</v>
      </c>
      <c r="G207" s="404">
        <v>5.1775147928994097E-2</v>
      </c>
      <c r="H207" s="404">
        <v>4</v>
      </c>
      <c r="I207" s="404">
        <v>1.26984126984127</v>
      </c>
    </row>
    <row r="208" spans="1:9" x14ac:dyDescent="0.2">
      <c r="A208" s="404">
        <v>96</v>
      </c>
      <c r="B208" s="404" t="s">
        <v>252</v>
      </c>
      <c r="C208" s="404" t="s">
        <v>501</v>
      </c>
      <c r="D208" s="404">
        <v>26</v>
      </c>
      <c r="E208" s="404">
        <v>5.24193548387097E-2</v>
      </c>
      <c r="F208" s="404">
        <v>22</v>
      </c>
      <c r="G208" s="404">
        <v>4.1666666666666699E-2</v>
      </c>
      <c r="H208" s="404">
        <v>4</v>
      </c>
      <c r="I208" s="404">
        <v>18.181818181818201</v>
      </c>
    </row>
    <row r="209" spans="1:9" x14ac:dyDescent="0.2">
      <c r="A209" s="404">
        <v>102</v>
      </c>
      <c r="B209" s="404" t="s">
        <v>294</v>
      </c>
      <c r="C209" s="404" t="s">
        <v>499</v>
      </c>
      <c r="D209" s="404">
        <v>109</v>
      </c>
      <c r="E209" s="404">
        <v>0.11401673640167399</v>
      </c>
      <c r="F209" s="404">
        <v>105</v>
      </c>
      <c r="G209" s="404">
        <v>0.110642781875659</v>
      </c>
      <c r="H209" s="404">
        <v>4</v>
      </c>
      <c r="I209" s="404">
        <v>3.80952380952382</v>
      </c>
    </row>
    <row r="210" spans="1:9" x14ac:dyDescent="0.2">
      <c r="A210" s="404">
        <v>103</v>
      </c>
      <c r="B210" s="404" t="s">
        <v>247</v>
      </c>
      <c r="C210" s="404" t="s">
        <v>505</v>
      </c>
      <c r="D210" s="404">
        <v>116</v>
      </c>
      <c r="E210" s="404">
        <v>0.25777777777777799</v>
      </c>
      <c r="F210" s="404">
        <v>112</v>
      </c>
      <c r="G210" s="404">
        <v>0.25168539325842698</v>
      </c>
      <c r="H210" s="404">
        <v>4</v>
      </c>
      <c r="I210" s="404">
        <v>3.5714285714285801</v>
      </c>
    </row>
    <row r="211" spans="1:9" x14ac:dyDescent="0.2">
      <c r="A211" s="404">
        <v>103</v>
      </c>
      <c r="B211" s="404" t="s">
        <v>247</v>
      </c>
      <c r="C211" s="404" t="s">
        <v>498</v>
      </c>
      <c r="D211" s="404">
        <v>88</v>
      </c>
      <c r="E211" s="404">
        <v>0.19555555555555601</v>
      </c>
      <c r="F211" s="404">
        <v>84</v>
      </c>
      <c r="G211" s="404">
        <v>0.18876404494381999</v>
      </c>
      <c r="H211" s="404">
        <v>4</v>
      </c>
      <c r="I211" s="404">
        <v>4.7619047619047699</v>
      </c>
    </row>
    <row r="212" spans="1:9" x14ac:dyDescent="0.2">
      <c r="A212" s="404">
        <v>121</v>
      </c>
      <c r="B212" s="404" t="s">
        <v>207</v>
      </c>
      <c r="C212" s="404" t="s">
        <v>498</v>
      </c>
      <c r="D212" s="404">
        <v>293</v>
      </c>
      <c r="E212" s="404">
        <v>3.7453662277898501E-2</v>
      </c>
      <c r="F212" s="404">
        <v>289</v>
      </c>
      <c r="G212" s="404">
        <v>3.76106194690266E-2</v>
      </c>
      <c r="H212" s="404">
        <v>4</v>
      </c>
      <c r="I212" s="404">
        <v>1.3840830449827</v>
      </c>
    </row>
    <row r="213" spans="1:9" x14ac:dyDescent="0.2">
      <c r="A213" s="404">
        <v>124</v>
      </c>
      <c r="B213" s="404" t="s">
        <v>285</v>
      </c>
      <c r="C213" s="404" t="s">
        <v>498</v>
      </c>
      <c r="D213" s="404">
        <v>311</v>
      </c>
      <c r="E213" s="404">
        <v>4.9490770210057301E-2</v>
      </c>
      <c r="F213" s="404">
        <v>307</v>
      </c>
      <c r="G213" s="404">
        <v>4.8545224541429503E-2</v>
      </c>
      <c r="H213" s="404">
        <v>4</v>
      </c>
      <c r="I213" s="404">
        <v>1.30293159609121</v>
      </c>
    </row>
    <row r="214" spans="1:9" x14ac:dyDescent="0.2">
      <c r="A214" s="404">
        <v>2</v>
      </c>
      <c r="B214" s="404" t="s">
        <v>301</v>
      </c>
      <c r="C214" s="404" t="s">
        <v>505</v>
      </c>
      <c r="D214" s="404">
        <v>251</v>
      </c>
      <c r="E214" s="404">
        <v>4.8250672818146899E-2</v>
      </c>
      <c r="F214" s="404">
        <v>248</v>
      </c>
      <c r="G214" s="404">
        <v>4.9284578696343402E-2</v>
      </c>
      <c r="H214" s="404">
        <v>3</v>
      </c>
      <c r="I214" s="404">
        <v>1.2096774193548501</v>
      </c>
    </row>
    <row r="215" spans="1:9" x14ac:dyDescent="0.2">
      <c r="A215" s="404">
        <v>7</v>
      </c>
      <c r="B215" s="404" t="s">
        <v>299</v>
      </c>
      <c r="C215" s="404" t="s">
        <v>501</v>
      </c>
      <c r="D215" s="404">
        <v>42</v>
      </c>
      <c r="E215" s="404">
        <v>0.28767123287671198</v>
      </c>
      <c r="F215" s="404">
        <v>39</v>
      </c>
      <c r="G215" s="404">
        <v>0.25490196078431399</v>
      </c>
      <c r="H215" s="404">
        <v>3</v>
      </c>
      <c r="I215" s="404">
        <v>7.6923076923076898</v>
      </c>
    </row>
    <row r="216" spans="1:9" x14ac:dyDescent="0.2">
      <c r="A216" s="404">
        <v>8</v>
      </c>
      <c r="B216" s="404" t="s">
        <v>206</v>
      </c>
      <c r="C216" s="404" t="s">
        <v>506</v>
      </c>
      <c r="D216" s="404">
        <v>26</v>
      </c>
      <c r="E216" s="404">
        <v>2.2773057720942499E-3</v>
      </c>
      <c r="F216" s="404">
        <v>23</v>
      </c>
      <c r="G216" s="404">
        <v>2.0480854853072101E-3</v>
      </c>
      <c r="H216" s="404">
        <v>3</v>
      </c>
      <c r="I216" s="404">
        <v>13.0434782608696</v>
      </c>
    </row>
    <row r="217" spans="1:9" x14ac:dyDescent="0.2">
      <c r="A217" s="404">
        <v>8</v>
      </c>
      <c r="B217" s="404" t="s">
        <v>206</v>
      </c>
      <c r="C217" s="404" t="s">
        <v>498</v>
      </c>
      <c r="D217" s="404">
        <v>582</v>
      </c>
      <c r="E217" s="404">
        <v>5.09766138214943E-2</v>
      </c>
      <c r="F217" s="404">
        <v>579</v>
      </c>
      <c r="G217" s="404">
        <v>5.15583259127338E-2</v>
      </c>
      <c r="H217" s="404">
        <v>3</v>
      </c>
      <c r="I217" s="404">
        <v>0.51813471502590902</v>
      </c>
    </row>
    <row r="218" spans="1:9" x14ac:dyDescent="0.2">
      <c r="A218" s="404">
        <v>15</v>
      </c>
      <c r="B218" s="404" t="s">
        <v>313</v>
      </c>
      <c r="C218" s="404" t="s">
        <v>506</v>
      </c>
      <c r="D218" s="404">
        <v>162</v>
      </c>
      <c r="E218" s="404">
        <v>1.4647377938517199E-2</v>
      </c>
      <c r="F218" s="404">
        <v>159</v>
      </c>
      <c r="G218" s="404">
        <v>1.4377430147391301E-2</v>
      </c>
      <c r="H218" s="404">
        <v>3</v>
      </c>
      <c r="I218" s="404">
        <v>1.88679245283019</v>
      </c>
    </row>
    <row r="219" spans="1:9" x14ac:dyDescent="0.2">
      <c r="A219" s="404">
        <v>15</v>
      </c>
      <c r="B219" s="404" t="s">
        <v>313</v>
      </c>
      <c r="C219" s="404" t="s">
        <v>502</v>
      </c>
      <c r="D219" s="404">
        <v>324</v>
      </c>
      <c r="E219" s="404">
        <v>2.9294755877034399E-2</v>
      </c>
      <c r="F219" s="404">
        <v>321</v>
      </c>
      <c r="G219" s="404">
        <v>2.90261325617144E-2</v>
      </c>
      <c r="H219" s="404">
        <v>3</v>
      </c>
      <c r="I219" s="404">
        <v>0.93457943925232501</v>
      </c>
    </row>
    <row r="220" spans="1:9" x14ac:dyDescent="0.2">
      <c r="A220" s="404">
        <v>17</v>
      </c>
      <c r="B220" s="404" t="s">
        <v>262</v>
      </c>
      <c r="C220" s="404" t="s">
        <v>499</v>
      </c>
      <c r="D220" s="404">
        <v>48</v>
      </c>
      <c r="E220" s="404">
        <v>0.13043478260869601</v>
      </c>
      <c r="F220" s="404">
        <v>45</v>
      </c>
      <c r="G220" s="404">
        <v>0.12362637362637401</v>
      </c>
      <c r="H220" s="404">
        <v>3</v>
      </c>
      <c r="I220" s="404">
        <v>6.6666666666666696</v>
      </c>
    </row>
    <row r="221" spans="1:9" x14ac:dyDescent="0.2">
      <c r="A221" s="404">
        <v>18</v>
      </c>
      <c r="B221" s="404" t="s">
        <v>323</v>
      </c>
      <c r="C221" s="404" t="s">
        <v>498</v>
      </c>
      <c r="D221" s="404">
        <v>248</v>
      </c>
      <c r="E221" s="404">
        <v>4.8475371383893698E-2</v>
      </c>
      <c r="F221" s="404">
        <v>245</v>
      </c>
      <c r="G221" s="404">
        <v>4.7619047619047603E-2</v>
      </c>
      <c r="H221" s="404">
        <v>3</v>
      </c>
      <c r="I221" s="404">
        <v>1.22448979591836</v>
      </c>
    </row>
    <row r="222" spans="1:9" x14ac:dyDescent="0.2">
      <c r="A222" s="404">
        <v>20</v>
      </c>
      <c r="B222" s="404" t="s">
        <v>231</v>
      </c>
      <c r="C222" s="404" t="s">
        <v>503</v>
      </c>
      <c r="D222" s="404">
        <v>37</v>
      </c>
      <c r="E222" s="404">
        <v>0.16371681415929201</v>
      </c>
      <c r="F222" s="404">
        <v>34</v>
      </c>
      <c r="G222" s="404">
        <v>0.15384615384615399</v>
      </c>
      <c r="H222" s="404">
        <v>3</v>
      </c>
      <c r="I222" s="404">
        <v>8.8235294117646994</v>
      </c>
    </row>
    <row r="223" spans="1:9" x14ac:dyDescent="0.2">
      <c r="A223" s="404">
        <v>24</v>
      </c>
      <c r="B223" s="404" t="s">
        <v>223</v>
      </c>
      <c r="C223" s="404" t="s">
        <v>505</v>
      </c>
      <c r="D223" s="404">
        <v>135</v>
      </c>
      <c r="E223" s="404">
        <v>5.5237315875613799E-2</v>
      </c>
      <c r="F223" s="404">
        <v>132</v>
      </c>
      <c r="G223" s="404">
        <v>5.5578947368421103E-2</v>
      </c>
      <c r="H223" s="404">
        <v>3</v>
      </c>
      <c r="I223" s="404">
        <v>2.2727272727272698</v>
      </c>
    </row>
    <row r="224" spans="1:9" x14ac:dyDescent="0.2">
      <c r="A224" s="404">
        <v>28</v>
      </c>
      <c r="B224" s="404" t="s">
        <v>287</v>
      </c>
      <c r="C224" s="404" t="s">
        <v>500</v>
      </c>
      <c r="D224" s="404">
        <v>39</v>
      </c>
      <c r="E224" s="404">
        <v>0.68421052631578905</v>
      </c>
      <c r="F224" s="404">
        <v>36</v>
      </c>
      <c r="G224" s="404">
        <v>0.66666666666666696</v>
      </c>
      <c r="H224" s="404">
        <v>3</v>
      </c>
      <c r="I224" s="404">
        <v>8.3333333333333304</v>
      </c>
    </row>
    <row r="225" spans="1:9" x14ac:dyDescent="0.2">
      <c r="A225" s="404">
        <v>32</v>
      </c>
      <c r="B225" s="404" t="s">
        <v>243</v>
      </c>
      <c r="C225" s="404" t="s">
        <v>499</v>
      </c>
      <c r="D225" s="404">
        <v>51</v>
      </c>
      <c r="E225" s="404">
        <v>0.36428571428571399</v>
      </c>
      <c r="F225" s="404">
        <v>48</v>
      </c>
      <c r="G225" s="404">
        <v>0.34782608695652201</v>
      </c>
      <c r="H225" s="404">
        <v>3</v>
      </c>
      <c r="I225" s="404">
        <v>6.25</v>
      </c>
    </row>
    <row r="226" spans="1:9" x14ac:dyDescent="0.2">
      <c r="A226" s="404">
        <v>43</v>
      </c>
      <c r="B226" s="404" t="s">
        <v>217</v>
      </c>
      <c r="C226" s="404" t="s">
        <v>500</v>
      </c>
      <c r="D226" s="404">
        <v>133</v>
      </c>
      <c r="E226" s="404">
        <v>5.3715670436187399E-2</v>
      </c>
      <c r="F226" s="404">
        <v>130</v>
      </c>
      <c r="G226" s="404">
        <v>5.1958433253397301E-2</v>
      </c>
      <c r="H226" s="404">
        <v>3</v>
      </c>
      <c r="I226" s="404">
        <v>2.3076923076922999</v>
      </c>
    </row>
    <row r="227" spans="1:9" x14ac:dyDescent="0.2">
      <c r="A227" s="404">
        <v>45</v>
      </c>
      <c r="B227" s="404" t="s">
        <v>258</v>
      </c>
      <c r="C227" s="404" t="s">
        <v>505</v>
      </c>
      <c r="D227" s="404">
        <v>41</v>
      </c>
      <c r="E227" s="404">
        <v>7.6208178438661706E-2</v>
      </c>
      <c r="F227" s="404">
        <v>38</v>
      </c>
      <c r="G227" s="404">
        <v>7.1161048689138598E-2</v>
      </c>
      <c r="H227" s="404">
        <v>3</v>
      </c>
      <c r="I227" s="404">
        <v>7.8947368421052699</v>
      </c>
    </row>
    <row r="228" spans="1:9" x14ac:dyDescent="0.2">
      <c r="A228" s="404">
        <v>47</v>
      </c>
      <c r="B228" s="404" t="s">
        <v>237</v>
      </c>
      <c r="C228" s="404" t="s">
        <v>499</v>
      </c>
      <c r="D228" s="404">
        <v>68</v>
      </c>
      <c r="E228" s="404">
        <v>5.2550231839258103E-2</v>
      </c>
      <c r="F228" s="404">
        <v>65</v>
      </c>
      <c r="G228" s="404">
        <v>5.0583657587548597E-2</v>
      </c>
      <c r="H228" s="404">
        <v>3</v>
      </c>
      <c r="I228" s="404">
        <v>4.6153846153846203</v>
      </c>
    </row>
    <row r="229" spans="1:9" x14ac:dyDescent="0.2">
      <c r="A229" s="404">
        <v>52</v>
      </c>
      <c r="B229" s="404" t="s">
        <v>250</v>
      </c>
      <c r="C229" s="404" t="s">
        <v>501</v>
      </c>
      <c r="D229" s="404">
        <v>32</v>
      </c>
      <c r="E229" s="404">
        <v>0.34782608695652201</v>
      </c>
      <c r="F229" s="404">
        <v>29</v>
      </c>
      <c r="G229" s="404">
        <v>0.32954545454545497</v>
      </c>
      <c r="H229" s="404">
        <v>3</v>
      </c>
      <c r="I229" s="404">
        <v>10.3448275862069</v>
      </c>
    </row>
    <row r="230" spans="1:9" x14ac:dyDescent="0.2">
      <c r="A230" s="404">
        <v>63</v>
      </c>
      <c r="B230" s="404" t="s">
        <v>205</v>
      </c>
      <c r="C230" s="404" t="s">
        <v>498</v>
      </c>
      <c r="D230" s="404">
        <v>2120</v>
      </c>
      <c r="E230" s="404">
        <v>0.10162017064519201</v>
      </c>
      <c r="F230" s="404">
        <v>2117</v>
      </c>
      <c r="G230" s="404">
        <v>0.103177697631348</v>
      </c>
      <c r="H230" s="404">
        <v>3</v>
      </c>
      <c r="I230" s="404">
        <v>0.14170996693434501</v>
      </c>
    </row>
    <row r="231" spans="1:9" x14ac:dyDescent="0.2">
      <c r="A231" s="404">
        <v>66</v>
      </c>
      <c r="B231" s="404" t="s">
        <v>220</v>
      </c>
      <c r="C231" s="404" t="s">
        <v>504</v>
      </c>
      <c r="D231" s="404">
        <v>188</v>
      </c>
      <c r="E231" s="404">
        <v>4.6465645081562E-2</v>
      </c>
      <c r="F231" s="404">
        <v>185</v>
      </c>
      <c r="G231" s="404">
        <v>4.41422094965402E-2</v>
      </c>
      <c r="H231" s="404">
        <v>3</v>
      </c>
      <c r="I231" s="404">
        <v>1.6216216216216299</v>
      </c>
    </row>
    <row r="232" spans="1:9" x14ac:dyDescent="0.2">
      <c r="A232" s="404">
        <v>66</v>
      </c>
      <c r="B232" s="404" t="s">
        <v>220</v>
      </c>
      <c r="C232" s="404" t="s">
        <v>502</v>
      </c>
      <c r="D232" s="404">
        <v>89</v>
      </c>
      <c r="E232" s="404">
        <v>2.1997034107760799E-2</v>
      </c>
      <c r="F232" s="404">
        <v>86</v>
      </c>
      <c r="G232" s="404">
        <v>2.0520162252445701E-2</v>
      </c>
      <c r="H232" s="404">
        <v>3</v>
      </c>
      <c r="I232" s="404">
        <v>3.4883720930232598</v>
      </c>
    </row>
    <row r="233" spans="1:9" x14ac:dyDescent="0.2">
      <c r="A233" s="404">
        <v>68</v>
      </c>
      <c r="B233" s="404" t="s">
        <v>276</v>
      </c>
      <c r="C233" s="404" t="s">
        <v>503</v>
      </c>
      <c r="D233" s="404">
        <v>75</v>
      </c>
      <c r="E233" s="404">
        <v>0.40106951871657798</v>
      </c>
      <c r="F233" s="404">
        <v>72</v>
      </c>
      <c r="G233" s="404">
        <v>0.45283018867924502</v>
      </c>
      <c r="H233" s="404">
        <v>3</v>
      </c>
      <c r="I233" s="404">
        <v>4.1666666666666696</v>
      </c>
    </row>
    <row r="234" spans="1:9" x14ac:dyDescent="0.2">
      <c r="A234" s="404">
        <v>68</v>
      </c>
      <c r="B234" s="404" t="s">
        <v>276</v>
      </c>
      <c r="C234" s="404" t="s">
        <v>501</v>
      </c>
      <c r="D234" s="404">
        <v>9</v>
      </c>
      <c r="E234" s="404">
        <v>4.8128342245989303E-2</v>
      </c>
      <c r="F234" s="404">
        <v>6</v>
      </c>
      <c r="G234" s="404">
        <v>3.77358490566038E-2</v>
      </c>
      <c r="H234" s="404">
        <v>3</v>
      </c>
      <c r="I234" s="404">
        <v>50</v>
      </c>
    </row>
    <row r="235" spans="1:9" x14ac:dyDescent="0.2">
      <c r="A235" s="404">
        <v>73</v>
      </c>
      <c r="B235" s="404" t="s">
        <v>240</v>
      </c>
      <c r="C235" s="404" t="s">
        <v>498</v>
      </c>
      <c r="D235" s="404">
        <v>534</v>
      </c>
      <c r="E235" s="404">
        <v>3.79719832183745E-2</v>
      </c>
      <c r="F235" s="404">
        <v>531</v>
      </c>
      <c r="G235" s="404">
        <v>3.7860962566844902E-2</v>
      </c>
      <c r="H235" s="404">
        <v>3</v>
      </c>
      <c r="I235" s="404">
        <v>0.56497175141243505</v>
      </c>
    </row>
    <row r="236" spans="1:9" x14ac:dyDescent="0.2">
      <c r="A236" s="404">
        <v>74</v>
      </c>
      <c r="B236" s="404" t="s">
        <v>279</v>
      </c>
      <c r="C236" s="404" t="s">
        <v>503</v>
      </c>
      <c r="D236" s="404">
        <v>169</v>
      </c>
      <c r="E236" s="404">
        <v>0.209937888198758</v>
      </c>
      <c r="F236" s="404">
        <v>166</v>
      </c>
      <c r="G236" s="404">
        <v>0.20368098159509199</v>
      </c>
      <c r="H236" s="404">
        <v>3</v>
      </c>
      <c r="I236" s="404">
        <v>1.80722891566265</v>
      </c>
    </row>
    <row r="237" spans="1:9" x14ac:dyDescent="0.2">
      <c r="A237" s="404">
        <v>80</v>
      </c>
      <c r="B237" s="404" t="s">
        <v>241</v>
      </c>
      <c r="C237" s="404" t="s">
        <v>505</v>
      </c>
      <c r="D237" s="404">
        <v>58</v>
      </c>
      <c r="E237" s="404">
        <v>0.69047619047619002</v>
      </c>
      <c r="F237" s="404">
        <v>55</v>
      </c>
      <c r="G237" s="404">
        <v>0.58510638297872297</v>
      </c>
      <c r="H237" s="404">
        <v>3</v>
      </c>
      <c r="I237" s="404">
        <v>5.4545454545454497</v>
      </c>
    </row>
    <row r="238" spans="1:9" x14ac:dyDescent="0.2">
      <c r="A238" s="404">
        <v>85</v>
      </c>
      <c r="B238" s="404" t="s">
        <v>211</v>
      </c>
      <c r="C238" s="404" t="s">
        <v>503</v>
      </c>
      <c r="D238" s="404">
        <v>682</v>
      </c>
      <c r="E238" s="404">
        <v>0.10117193294763401</v>
      </c>
      <c r="F238" s="404">
        <v>679</v>
      </c>
      <c r="G238" s="404">
        <v>0.101297926301656</v>
      </c>
      <c r="H238" s="404">
        <v>3</v>
      </c>
      <c r="I238" s="404">
        <v>0.44182621502209002</v>
      </c>
    </row>
    <row r="239" spans="1:9" x14ac:dyDescent="0.2">
      <c r="A239" s="404">
        <v>86</v>
      </c>
      <c r="B239" s="404" t="s">
        <v>213</v>
      </c>
      <c r="C239" s="404" t="s">
        <v>501</v>
      </c>
      <c r="D239" s="404">
        <v>95</v>
      </c>
      <c r="E239" s="404">
        <v>4.1924095322153597E-2</v>
      </c>
      <c r="F239" s="404">
        <v>92</v>
      </c>
      <c r="G239" s="404">
        <v>4.6254399195575703E-2</v>
      </c>
      <c r="H239" s="404">
        <v>3</v>
      </c>
      <c r="I239" s="404">
        <v>3.26086956521738</v>
      </c>
    </row>
    <row r="240" spans="1:9" x14ac:dyDescent="0.2">
      <c r="A240" s="404">
        <v>92</v>
      </c>
      <c r="B240" s="404" t="s">
        <v>221</v>
      </c>
      <c r="C240" s="404" t="s">
        <v>501</v>
      </c>
      <c r="D240" s="404">
        <v>71</v>
      </c>
      <c r="E240" s="404">
        <v>0.130514705882353</v>
      </c>
      <c r="F240" s="404">
        <v>68</v>
      </c>
      <c r="G240" s="404">
        <v>0.123188405797101</v>
      </c>
      <c r="H240" s="404">
        <v>3</v>
      </c>
      <c r="I240" s="404">
        <v>4.4117647058823604</v>
      </c>
    </row>
    <row r="241" spans="1:9" x14ac:dyDescent="0.2">
      <c r="A241" s="404">
        <v>98</v>
      </c>
      <c r="B241" s="404" t="s">
        <v>203</v>
      </c>
      <c r="C241" s="404" t="s">
        <v>504</v>
      </c>
      <c r="D241" s="404">
        <v>232</v>
      </c>
      <c r="E241" s="404">
        <v>2.0620572576416098E-3</v>
      </c>
      <c r="F241" s="404">
        <v>229</v>
      </c>
      <c r="G241" s="404">
        <v>2.0756290334275999E-3</v>
      </c>
      <c r="H241" s="404">
        <v>3</v>
      </c>
      <c r="I241" s="404">
        <v>1.31004366812226</v>
      </c>
    </row>
    <row r="242" spans="1:9" x14ac:dyDescent="0.2">
      <c r="A242" s="404">
        <v>105</v>
      </c>
      <c r="B242" s="404" t="s">
        <v>306</v>
      </c>
      <c r="C242" s="404" t="s">
        <v>502</v>
      </c>
      <c r="D242" s="404">
        <v>101</v>
      </c>
      <c r="E242" s="404">
        <v>5.3213909378292901E-2</v>
      </c>
      <c r="F242" s="404">
        <v>98</v>
      </c>
      <c r="G242" s="404">
        <v>5.15247108307045E-2</v>
      </c>
      <c r="H242" s="404">
        <v>3</v>
      </c>
      <c r="I242" s="404">
        <v>3.0612244897959102</v>
      </c>
    </row>
    <row r="243" spans="1:9" x14ac:dyDescent="0.2">
      <c r="A243" s="404">
        <v>108</v>
      </c>
      <c r="B243" s="404" t="s">
        <v>216</v>
      </c>
      <c r="C243" s="404" t="s">
        <v>502</v>
      </c>
      <c r="D243" s="404">
        <v>46</v>
      </c>
      <c r="E243" s="404">
        <v>1.38179633523581E-2</v>
      </c>
      <c r="F243" s="404">
        <v>43</v>
      </c>
      <c r="G243" s="404">
        <v>1.3808606294155401E-2</v>
      </c>
      <c r="H243" s="404">
        <v>3</v>
      </c>
      <c r="I243" s="404">
        <v>6.9767441860465</v>
      </c>
    </row>
    <row r="244" spans="1:9" x14ac:dyDescent="0.2">
      <c r="A244" s="404">
        <v>113</v>
      </c>
      <c r="B244" s="404" t="s">
        <v>321</v>
      </c>
      <c r="C244" s="404" t="s">
        <v>502</v>
      </c>
      <c r="D244" s="404">
        <v>38</v>
      </c>
      <c r="E244" s="404">
        <v>8.4070796460177007E-3</v>
      </c>
      <c r="F244" s="404">
        <v>35</v>
      </c>
      <c r="G244" s="404">
        <v>8.14521759367E-3</v>
      </c>
      <c r="H244" s="404">
        <v>3</v>
      </c>
      <c r="I244" s="404">
        <v>8.5714285714285605</v>
      </c>
    </row>
    <row r="245" spans="1:9" x14ac:dyDescent="0.2">
      <c r="A245" s="404">
        <v>114</v>
      </c>
      <c r="B245" s="404" t="s">
        <v>308</v>
      </c>
      <c r="C245" s="404" t="s">
        <v>500</v>
      </c>
      <c r="D245" s="404">
        <v>101</v>
      </c>
      <c r="E245" s="404">
        <v>9.6836049856184103E-2</v>
      </c>
      <c r="F245" s="404">
        <v>98</v>
      </c>
      <c r="G245" s="404">
        <v>9.3690248565965598E-2</v>
      </c>
      <c r="H245" s="404">
        <v>3</v>
      </c>
      <c r="I245" s="404">
        <v>3.0612244897959102</v>
      </c>
    </row>
    <row r="246" spans="1:9" x14ac:dyDescent="0.2">
      <c r="A246" s="404">
        <v>114</v>
      </c>
      <c r="B246" s="404" t="s">
        <v>308</v>
      </c>
      <c r="C246" s="404" t="s">
        <v>505</v>
      </c>
      <c r="D246" s="404">
        <v>251</v>
      </c>
      <c r="E246" s="404">
        <v>0.24065196548418</v>
      </c>
      <c r="F246" s="404">
        <v>248</v>
      </c>
      <c r="G246" s="404">
        <v>0.237093690248566</v>
      </c>
      <c r="H246" s="404">
        <v>3</v>
      </c>
      <c r="I246" s="404">
        <v>1.2096774193548501</v>
      </c>
    </row>
    <row r="247" spans="1:9" x14ac:dyDescent="0.2">
      <c r="A247" s="404">
        <v>124</v>
      </c>
      <c r="B247" s="404" t="s">
        <v>285</v>
      </c>
      <c r="C247" s="404" t="s">
        <v>504</v>
      </c>
      <c r="D247" s="404">
        <v>38</v>
      </c>
      <c r="E247" s="404">
        <v>6.0471037555697004E-3</v>
      </c>
      <c r="F247" s="404">
        <v>35</v>
      </c>
      <c r="G247" s="404">
        <v>5.53447185325743E-3</v>
      </c>
      <c r="H247" s="404">
        <v>3</v>
      </c>
      <c r="I247" s="404">
        <v>8.5714285714285605</v>
      </c>
    </row>
    <row r="248" spans="1:9" x14ac:dyDescent="0.2">
      <c r="A248" s="404">
        <v>6</v>
      </c>
      <c r="B248" s="404" t="s">
        <v>230</v>
      </c>
      <c r="C248" s="404" t="s">
        <v>498</v>
      </c>
      <c r="D248" s="404">
        <v>172</v>
      </c>
      <c r="E248" s="404">
        <v>3.01384264937796E-2</v>
      </c>
      <c r="F248" s="404">
        <v>170</v>
      </c>
      <c r="G248" s="404">
        <v>3.1799476243920703E-2</v>
      </c>
      <c r="H248" s="404">
        <v>2</v>
      </c>
      <c r="I248" s="404">
        <v>1.1764705882352899</v>
      </c>
    </row>
    <row r="249" spans="1:9" x14ac:dyDescent="0.2">
      <c r="A249" s="404">
        <v>10</v>
      </c>
      <c r="B249" s="404" t="s">
        <v>260</v>
      </c>
      <c r="C249" s="404" t="s">
        <v>505</v>
      </c>
      <c r="D249" s="404">
        <v>25</v>
      </c>
      <c r="E249" s="404">
        <v>0.45454545454545497</v>
      </c>
      <c r="F249" s="404">
        <v>23</v>
      </c>
      <c r="G249" s="404">
        <v>0.43396226415094302</v>
      </c>
      <c r="H249" s="404">
        <v>2</v>
      </c>
      <c r="I249" s="404">
        <v>8.6956521739130395</v>
      </c>
    </row>
    <row r="250" spans="1:9" x14ac:dyDescent="0.2">
      <c r="A250" s="404">
        <v>14</v>
      </c>
      <c r="B250" s="404" t="s">
        <v>311</v>
      </c>
      <c r="C250" s="404" t="s">
        <v>501</v>
      </c>
      <c r="D250" s="404">
        <v>111</v>
      </c>
      <c r="E250" s="404">
        <v>0.18407960199005</v>
      </c>
      <c r="F250" s="404">
        <v>109</v>
      </c>
      <c r="G250" s="404">
        <v>0.182579564489112</v>
      </c>
      <c r="H250" s="404">
        <v>2</v>
      </c>
      <c r="I250" s="404">
        <v>1.8348623853210899</v>
      </c>
    </row>
    <row r="251" spans="1:9" x14ac:dyDescent="0.2">
      <c r="A251" s="404">
        <v>15</v>
      </c>
      <c r="B251" s="404" t="s">
        <v>313</v>
      </c>
      <c r="C251" s="404" t="s">
        <v>505</v>
      </c>
      <c r="D251" s="404">
        <v>1157</v>
      </c>
      <c r="E251" s="404">
        <v>0.104611211573237</v>
      </c>
      <c r="F251" s="404">
        <v>1155</v>
      </c>
      <c r="G251" s="404">
        <v>0.10443982276878599</v>
      </c>
      <c r="H251" s="404">
        <v>2</v>
      </c>
      <c r="I251" s="404">
        <v>0.17316017316018101</v>
      </c>
    </row>
    <row r="252" spans="1:9" x14ac:dyDescent="0.2">
      <c r="A252" s="404">
        <v>16</v>
      </c>
      <c r="B252" s="404" t="s">
        <v>319</v>
      </c>
      <c r="C252" s="404" t="s">
        <v>505</v>
      </c>
      <c r="D252" s="404">
        <v>56</v>
      </c>
      <c r="E252" s="404">
        <v>1.8785642401878602E-2</v>
      </c>
      <c r="F252" s="404">
        <v>54</v>
      </c>
      <c r="G252" s="404">
        <v>1.8249408583981101E-2</v>
      </c>
      <c r="H252" s="404">
        <v>2</v>
      </c>
      <c r="I252" s="404">
        <v>3.7037037037037002</v>
      </c>
    </row>
    <row r="253" spans="1:9" x14ac:dyDescent="0.2">
      <c r="A253" s="404">
        <v>22</v>
      </c>
      <c r="B253" s="404" t="s">
        <v>228</v>
      </c>
      <c r="C253" s="404" t="s">
        <v>505</v>
      </c>
      <c r="D253" s="404">
        <v>591</v>
      </c>
      <c r="E253" s="404">
        <v>0.28386167146974101</v>
      </c>
      <c r="F253" s="404">
        <v>589</v>
      </c>
      <c r="G253" s="404">
        <v>0.28208812260536398</v>
      </c>
      <c r="H253" s="404">
        <v>2</v>
      </c>
      <c r="I253" s="404">
        <v>0.33955857385399302</v>
      </c>
    </row>
    <row r="254" spans="1:9" x14ac:dyDescent="0.2">
      <c r="A254" s="404">
        <v>22</v>
      </c>
      <c r="B254" s="404" t="s">
        <v>228</v>
      </c>
      <c r="C254" s="404" t="s">
        <v>502</v>
      </c>
      <c r="D254" s="404">
        <v>51</v>
      </c>
      <c r="E254" s="404">
        <v>2.4495677233429401E-2</v>
      </c>
      <c r="F254" s="404">
        <v>49</v>
      </c>
      <c r="G254" s="404">
        <v>2.3467432950191599E-2</v>
      </c>
      <c r="H254" s="404">
        <v>2</v>
      </c>
      <c r="I254" s="404">
        <v>4.0816326530612299</v>
      </c>
    </row>
    <row r="255" spans="1:9" x14ac:dyDescent="0.2">
      <c r="A255" s="404">
        <v>23</v>
      </c>
      <c r="B255" s="404" t="s">
        <v>204</v>
      </c>
      <c r="C255" s="404" t="s">
        <v>504</v>
      </c>
      <c r="D255" s="404">
        <v>123</v>
      </c>
      <c r="E255" s="404">
        <v>3.59691191952275E-3</v>
      </c>
      <c r="F255" s="404">
        <v>121</v>
      </c>
      <c r="G255" s="404">
        <v>3.6918382913806299E-3</v>
      </c>
      <c r="H255" s="404">
        <v>2</v>
      </c>
      <c r="I255" s="404">
        <v>1.65289256198347</v>
      </c>
    </row>
    <row r="256" spans="1:9" x14ac:dyDescent="0.2">
      <c r="A256" s="404">
        <v>25</v>
      </c>
      <c r="B256" s="404" t="s">
        <v>286</v>
      </c>
      <c r="C256" s="404" t="s">
        <v>502</v>
      </c>
      <c r="D256" s="404">
        <v>30</v>
      </c>
      <c r="E256" s="404">
        <v>4.9916805324459197E-2</v>
      </c>
      <c r="F256" s="404">
        <v>28</v>
      </c>
      <c r="G256" s="404">
        <v>4.6434494195688202E-2</v>
      </c>
      <c r="H256" s="404">
        <v>2</v>
      </c>
      <c r="I256" s="404">
        <v>7.1428571428571397</v>
      </c>
    </row>
    <row r="257" spans="1:9" x14ac:dyDescent="0.2">
      <c r="A257" s="404">
        <v>29</v>
      </c>
      <c r="B257" s="404" t="s">
        <v>270</v>
      </c>
      <c r="C257" s="404" t="s">
        <v>501</v>
      </c>
      <c r="D257" s="404">
        <v>31</v>
      </c>
      <c r="E257" s="404">
        <v>0.157360406091371</v>
      </c>
      <c r="F257" s="404">
        <v>29</v>
      </c>
      <c r="G257" s="404">
        <v>0.147959183673469</v>
      </c>
      <c r="H257" s="404">
        <v>2</v>
      </c>
      <c r="I257" s="404">
        <v>6.8965517241379199</v>
      </c>
    </row>
    <row r="258" spans="1:9" x14ac:dyDescent="0.2">
      <c r="A258" s="404">
        <v>33</v>
      </c>
      <c r="B258" s="404" t="s">
        <v>249</v>
      </c>
      <c r="C258" s="404" t="s">
        <v>505</v>
      </c>
      <c r="D258" s="404">
        <v>31</v>
      </c>
      <c r="E258" s="404">
        <v>4.2465753424657499E-2</v>
      </c>
      <c r="F258" s="404">
        <v>29</v>
      </c>
      <c r="G258" s="404">
        <v>4.0055248618784497E-2</v>
      </c>
      <c r="H258" s="404">
        <v>2</v>
      </c>
      <c r="I258" s="404">
        <v>6.8965517241379199</v>
      </c>
    </row>
    <row r="259" spans="1:9" x14ac:dyDescent="0.2">
      <c r="A259" s="404">
        <v>33</v>
      </c>
      <c r="B259" s="404" t="s">
        <v>249</v>
      </c>
      <c r="C259" s="404" t="s">
        <v>502</v>
      </c>
      <c r="D259" s="404">
        <v>8</v>
      </c>
      <c r="E259" s="404">
        <v>1.0958904109589E-2</v>
      </c>
      <c r="F259" s="404">
        <v>6</v>
      </c>
      <c r="G259" s="404">
        <v>8.2872928176795594E-3</v>
      </c>
      <c r="H259" s="404">
        <v>2</v>
      </c>
      <c r="I259" s="404">
        <v>33.3333333333333</v>
      </c>
    </row>
    <row r="260" spans="1:9" x14ac:dyDescent="0.2">
      <c r="A260" s="404">
        <v>36</v>
      </c>
      <c r="B260" s="404" t="s">
        <v>253</v>
      </c>
      <c r="C260" s="404" t="s">
        <v>502</v>
      </c>
      <c r="D260" s="404">
        <v>42</v>
      </c>
      <c r="E260" s="404">
        <v>6.5727699530516395E-2</v>
      </c>
      <c r="F260" s="404">
        <v>40</v>
      </c>
      <c r="G260" s="404">
        <v>6.4829821717990302E-2</v>
      </c>
      <c r="H260" s="404">
        <v>2</v>
      </c>
      <c r="I260" s="404">
        <v>5</v>
      </c>
    </row>
    <row r="261" spans="1:9" x14ac:dyDescent="0.2">
      <c r="A261" s="404">
        <v>41</v>
      </c>
      <c r="B261" s="404" t="s">
        <v>264</v>
      </c>
      <c r="C261" s="404" t="s">
        <v>503</v>
      </c>
      <c r="D261" s="404">
        <v>46</v>
      </c>
      <c r="E261" s="404">
        <v>0.38016528925619802</v>
      </c>
      <c r="F261" s="404">
        <v>44</v>
      </c>
      <c r="G261" s="404">
        <v>0.35772357723577197</v>
      </c>
      <c r="H261" s="404">
        <v>2</v>
      </c>
      <c r="I261" s="404">
        <v>4.5454545454545396</v>
      </c>
    </row>
    <row r="262" spans="1:9" x14ac:dyDescent="0.2">
      <c r="A262" s="404">
        <v>42</v>
      </c>
      <c r="B262" s="404" t="s">
        <v>233</v>
      </c>
      <c r="C262" s="404" t="s">
        <v>503</v>
      </c>
      <c r="D262" s="404">
        <v>40</v>
      </c>
      <c r="E262" s="404">
        <v>6.5466448445171896E-2</v>
      </c>
      <c r="F262" s="404">
        <v>38</v>
      </c>
      <c r="G262" s="404">
        <v>6.50684931506849E-2</v>
      </c>
      <c r="H262" s="404">
        <v>2</v>
      </c>
      <c r="I262" s="404">
        <v>5.2631578947368398</v>
      </c>
    </row>
    <row r="263" spans="1:9" x14ac:dyDescent="0.2">
      <c r="A263" s="404">
        <v>45</v>
      </c>
      <c r="B263" s="404" t="s">
        <v>258</v>
      </c>
      <c r="C263" s="404" t="s">
        <v>498</v>
      </c>
      <c r="D263" s="404">
        <v>194</v>
      </c>
      <c r="E263" s="404">
        <v>0.36059479553903301</v>
      </c>
      <c r="F263" s="404">
        <v>192</v>
      </c>
      <c r="G263" s="404">
        <v>0.35955056179775302</v>
      </c>
      <c r="H263" s="404">
        <v>2</v>
      </c>
      <c r="I263" s="404">
        <v>1.0416666666666701</v>
      </c>
    </row>
    <row r="264" spans="1:9" x14ac:dyDescent="0.2">
      <c r="A264" s="404">
        <v>46</v>
      </c>
      <c r="B264" s="404" t="s">
        <v>225</v>
      </c>
      <c r="C264" s="404" t="s">
        <v>502</v>
      </c>
      <c r="D264" s="404">
        <v>73</v>
      </c>
      <c r="E264" s="404">
        <v>2.8605015673981202E-2</v>
      </c>
      <c r="F264" s="404">
        <v>71</v>
      </c>
      <c r="G264" s="404">
        <v>2.7669524551831599E-2</v>
      </c>
      <c r="H264" s="404">
        <v>2</v>
      </c>
      <c r="I264" s="404">
        <v>2.8169014084507</v>
      </c>
    </row>
    <row r="265" spans="1:9" x14ac:dyDescent="0.2">
      <c r="A265" s="404">
        <v>47</v>
      </c>
      <c r="B265" s="404" t="s">
        <v>237</v>
      </c>
      <c r="C265" s="404" t="s">
        <v>500</v>
      </c>
      <c r="D265" s="404">
        <v>115</v>
      </c>
      <c r="E265" s="404">
        <v>8.8871715610509994E-2</v>
      </c>
      <c r="F265" s="404">
        <v>113</v>
      </c>
      <c r="G265" s="404">
        <v>8.7937743190661499E-2</v>
      </c>
      <c r="H265" s="404">
        <v>2</v>
      </c>
      <c r="I265" s="404">
        <v>1.76991150442478</v>
      </c>
    </row>
    <row r="266" spans="1:9" x14ac:dyDescent="0.2">
      <c r="A266" s="404">
        <v>49</v>
      </c>
      <c r="B266" s="404" t="s">
        <v>293</v>
      </c>
      <c r="C266" s="404" t="s">
        <v>504</v>
      </c>
      <c r="D266" s="404">
        <v>11</v>
      </c>
      <c r="E266" s="404">
        <v>0.19642857142857101</v>
      </c>
      <c r="F266" s="404">
        <v>9</v>
      </c>
      <c r="G266" s="404">
        <v>0.163636363636364</v>
      </c>
      <c r="H266" s="404">
        <v>2</v>
      </c>
      <c r="I266" s="404">
        <v>22.2222222222222</v>
      </c>
    </row>
    <row r="267" spans="1:9" x14ac:dyDescent="0.2">
      <c r="A267" s="404">
        <v>50</v>
      </c>
      <c r="B267" s="404" t="s">
        <v>210</v>
      </c>
      <c r="C267" s="404" t="s">
        <v>498</v>
      </c>
      <c r="D267" s="404">
        <v>136</v>
      </c>
      <c r="E267" s="404">
        <v>1.61654582194223E-2</v>
      </c>
      <c r="F267" s="404">
        <v>134</v>
      </c>
      <c r="G267" s="404">
        <v>1.7279174725983198E-2</v>
      </c>
      <c r="H267" s="404">
        <v>2</v>
      </c>
      <c r="I267" s="404">
        <v>1.4925373134328399</v>
      </c>
    </row>
    <row r="268" spans="1:9" x14ac:dyDescent="0.2">
      <c r="A268" s="404">
        <v>50</v>
      </c>
      <c r="B268" s="404" t="s">
        <v>210</v>
      </c>
      <c r="C268" s="404" t="s">
        <v>502</v>
      </c>
      <c r="D268" s="404">
        <v>46</v>
      </c>
      <c r="E268" s="404">
        <v>5.4677285153928402E-3</v>
      </c>
      <c r="F268" s="404">
        <v>44</v>
      </c>
      <c r="G268" s="404">
        <v>5.6737588652482299E-3</v>
      </c>
      <c r="H268" s="404">
        <v>2</v>
      </c>
      <c r="I268" s="404">
        <v>4.5454545454545396</v>
      </c>
    </row>
    <row r="269" spans="1:9" x14ac:dyDescent="0.2">
      <c r="A269" s="404">
        <v>51</v>
      </c>
      <c r="B269" s="404" t="s">
        <v>224</v>
      </c>
      <c r="C269" s="404" t="s">
        <v>505</v>
      </c>
      <c r="D269" s="404">
        <v>36</v>
      </c>
      <c r="E269" s="404">
        <v>3.08747855917667E-2</v>
      </c>
      <c r="F269" s="404">
        <v>34</v>
      </c>
      <c r="G269" s="404">
        <v>3.0168589174800399E-2</v>
      </c>
      <c r="H269" s="404">
        <v>2</v>
      </c>
      <c r="I269" s="404">
        <v>5.8823529411764701</v>
      </c>
    </row>
    <row r="270" spans="1:9" x14ac:dyDescent="0.2">
      <c r="A270" s="404">
        <v>59</v>
      </c>
      <c r="B270" s="404" t="s">
        <v>298</v>
      </c>
      <c r="C270" s="404" t="s">
        <v>505</v>
      </c>
      <c r="D270" s="404">
        <v>234</v>
      </c>
      <c r="E270" s="404">
        <v>0.24840764331210199</v>
      </c>
      <c r="F270" s="404">
        <v>232</v>
      </c>
      <c r="G270" s="404">
        <v>0.24628450106157099</v>
      </c>
      <c r="H270" s="404">
        <v>2</v>
      </c>
      <c r="I270" s="404">
        <v>0.862068965517238</v>
      </c>
    </row>
    <row r="271" spans="1:9" x14ac:dyDescent="0.2">
      <c r="A271" s="404">
        <v>65</v>
      </c>
      <c r="B271" s="404" t="s">
        <v>255</v>
      </c>
      <c r="C271" s="404" t="s">
        <v>499</v>
      </c>
      <c r="D271" s="404">
        <v>16</v>
      </c>
      <c r="E271" s="404">
        <v>3.7825059101654797E-2</v>
      </c>
      <c r="F271" s="404">
        <v>14</v>
      </c>
      <c r="G271" s="404">
        <v>3.5353535353535401E-2</v>
      </c>
      <c r="H271" s="404">
        <v>2</v>
      </c>
      <c r="I271" s="404">
        <v>14.285714285714301</v>
      </c>
    </row>
    <row r="272" spans="1:9" x14ac:dyDescent="0.2">
      <c r="A272" s="404">
        <v>78</v>
      </c>
      <c r="B272" s="404" t="s">
        <v>239</v>
      </c>
      <c r="C272" s="404" t="s">
        <v>501</v>
      </c>
      <c r="D272" s="404">
        <v>1227</v>
      </c>
      <c r="E272" s="404">
        <v>0.32851405622489999</v>
      </c>
      <c r="F272" s="404">
        <v>1225</v>
      </c>
      <c r="G272" s="404">
        <v>0.33224844046650398</v>
      </c>
      <c r="H272" s="404">
        <v>2</v>
      </c>
      <c r="I272" s="404">
        <v>0.16326530612245099</v>
      </c>
    </row>
    <row r="273" spans="1:9" x14ac:dyDescent="0.2">
      <c r="A273" s="404">
        <v>82</v>
      </c>
      <c r="B273" s="404" t="s">
        <v>222</v>
      </c>
      <c r="C273" s="404" t="s">
        <v>505</v>
      </c>
      <c r="D273" s="404">
        <v>245</v>
      </c>
      <c r="E273" s="404">
        <v>5.8922558922558897E-2</v>
      </c>
      <c r="F273" s="404">
        <v>243</v>
      </c>
      <c r="G273" s="404">
        <v>5.8780841799709702E-2</v>
      </c>
      <c r="H273" s="404">
        <v>2</v>
      </c>
      <c r="I273" s="404">
        <v>0.82304526748970797</v>
      </c>
    </row>
    <row r="274" spans="1:9" x14ac:dyDescent="0.2">
      <c r="A274" s="404">
        <v>87</v>
      </c>
      <c r="B274" s="404" t="s">
        <v>291</v>
      </c>
      <c r="C274" s="404" t="s">
        <v>501</v>
      </c>
      <c r="D274" s="404">
        <v>76</v>
      </c>
      <c r="E274" s="404">
        <v>0.106741573033708</v>
      </c>
      <c r="F274" s="404">
        <v>74</v>
      </c>
      <c r="G274" s="404">
        <v>0.105413105413105</v>
      </c>
      <c r="H274" s="404">
        <v>2</v>
      </c>
      <c r="I274" s="404">
        <v>2.7027027027027</v>
      </c>
    </row>
    <row r="275" spans="1:9" x14ac:dyDescent="0.2">
      <c r="A275" s="404">
        <v>90</v>
      </c>
      <c r="B275" s="404" t="s">
        <v>266</v>
      </c>
      <c r="C275" s="404" t="s">
        <v>503</v>
      </c>
      <c r="D275" s="404">
        <v>45</v>
      </c>
      <c r="E275" s="404">
        <v>0.41666666666666702</v>
      </c>
      <c r="F275" s="404">
        <v>43</v>
      </c>
      <c r="G275" s="404">
        <v>0.40566037735849098</v>
      </c>
      <c r="H275" s="404">
        <v>2</v>
      </c>
      <c r="I275" s="404">
        <v>4.65116279069768</v>
      </c>
    </row>
    <row r="276" spans="1:9" x14ac:dyDescent="0.2">
      <c r="A276" s="404">
        <v>95</v>
      </c>
      <c r="B276" s="404" t="s">
        <v>219</v>
      </c>
      <c r="C276" s="404" t="s">
        <v>499</v>
      </c>
      <c r="D276" s="404">
        <v>21</v>
      </c>
      <c r="E276" s="404">
        <v>3.9697542533081297E-2</v>
      </c>
      <c r="F276" s="404">
        <v>19</v>
      </c>
      <c r="G276" s="404">
        <v>3.7109375E-2</v>
      </c>
      <c r="H276" s="404">
        <v>2</v>
      </c>
      <c r="I276" s="404">
        <v>10.526315789473699</v>
      </c>
    </row>
    <row r="277" spans="1:9" x14ac:dyDescent="0.2">
      <c r="A277" s="404">
        <v>101</v>
      </c>
      <c r="B277" s="404" t="s">
        <v>212</v>
      </c>
      <c r="C277" s="404" t="s">
        <v>500</v>
      </c>
      <c r="D277" s="404">
        <v>158</v>
      </c>
      <c r="E277" s="404">
        <v>5.3202235840797401E-3</v>
      </c>
      <c r="F277" s="404">
        <v>156</v>
      </c>
      <c r="G277" s="404">
        <v>5.3275049518475498E-3</v>
      </c>
      <c r="H277" s="404">
        <v>2</v>
      </c>
      <c r="I277" s="404">
        <v>1.2820512820512799</v>
      </c>
    </row>
    <row r="278" spans="1:9" x14ac:dyDescent="0.2">
      <c r="A278" s="404">
        <v>103</v>
      </c>
      <c r="B278" s="404" t="s">
        <v>247</v>
      </c>
      <c r="C278" s="404" t="s">
        <v>501</v>
      </c>
      <c r="D278" s="404">
        <v>35</v>
      </c>
      <c r="E278" s="404">
        <v>7.7777777777777807E-2</v>
      </c>
      <c r="F278" s="404">
        <v>33</v>
      </c>
      <c r="G278" s="404">
        <v>7.4157303370786506E-2</v>
      </c>
      <c r="H278" s="404">
        <v>2</v>
      </c>
      <c r="I278" s="404">
        <v>6.0606060606060597</v>
      </c>
    </row>
    <row r="279" spans="1:9" x14ac:dyDescent="0.2">
      <c r="A279" s="404">
        <v>105</v>
      </c>
      <c r="B279" s="404" t="s">
        <v>306</v>
      </c>
      <c r="C279" s="404" t="s">
        <v>505</v>
      </c>
      <c r="D279" s="404">
        <v>67</v>
      </c>
      <c r="E279" s="404">
        <v>3.5300316122233902E-2</v>
      </c>
      <c r="F279" s="404">
        <v>65</v>
      </c>
      <c r="G279" s="404">
        <v>3.41745531019979E-2</v>
      </c>
      <c r="H279" s="404">
        <v>2</v>
      </c>
      <c r="I279" s="404">
        <v>3.07692307692307</v>
      </c>
    </row>
    <row r="280" spans="1:9" x14ac:dyDescent="0.2">
      <c r="A280" s="404">
        <v>113</v>
      </c>
      <c r="B280" s="404" t="s">
        <v>321</v>
      </c>
      <c r="C280" s="404" t="s">
        <v>503</v>
      </c>
      <c r="D280" s="404">
        <v>167</v>
      </c>
      <c r="E280" s="404">
        <v>3.6946902654867303E-2</v>
      </c>
      <c r="F280" s="404">
        <v>165</v>
      </c>
      <c r="G280" s="404">
        <v>3.8398882941587199E-2</v>
      </c>
      <c r="H280" s="404">
        <v>2</v>
      </c>
      <c r="I280" s="404">
        <v>1.2121212121212199</v>
      </c>
    </row>
    <row r="281" spans="1:9" x14ac:dyDescent="0.2">
      <c r="A281" s="404">
        <v>114</v>
      </c>
      <c r="B281" s="404" t="s">
        <v>308</v>
      </c>
      <c r="C281" s="404" t="s">
        <v>504</v>
      </c>
      <c r="D281" s="404">
        <v>228</v>
      </c>
      <c r="E281" s="404">
        <v>0.218600191754554</v>
      </c>
      <c r="F281" s="404">
        <v>226</v>
      </c>
      <c r="G281" s="404">
        <v>0.21606118546845099</v>
      </c>
      <c r="H281" s="404">
        <v>2</v>
      </c>
      <c r="I281" s="404">
        <v>0.88495575221239098</v>
      </c>
    </row>
    <row r="282" spans="1:9" x14ac:dyDescent="0.2">
      <c r="A282" s="404">
        <v>116</v>
      </c>
      <c r="B282" s="404" t="s">
        <v>235</v>
      </c>
      <c r="C282" s="404" t="s">
        <v>501</v>
      </c>
      <c r="D282" s="404">
        <v>91</v>
      </c>
      <c r="E282" s="404">
        <v>0.13829787234042601</v>
      </c>
      <c r="F282" s="404">
        <v>89</v>
      </c>
      <c r="G282" s="404">
        <v>0.138198757763975</v>
      </c>
      <c r="H282" s="404">
        <v>2</v>
      </c>
      <c r="I282" s="404">
        <v>2.2471910112359601</v>
      </c>
    </row>
    <row r="283" spans="1:9" x14ac:dyDescent="0.2">
      <c r="A283" s="404">
        <v>118</v>
      </c>
      <c r="B283" s="404" t="s">
        <v>300</v>
      </c>
      <c r="C283" s="404" t="s">
        <v>505</v>
      </c>
      <c r="D283" s="404">
        <v>55</v>
      </c>
      <c r="E283" s="404">
        <v>8.6887835703001598E-2</v>
      </c>
      <c r="F283" s="404">
        <v>53</v>
      </c>
      <c r="G283" s="404">
        <v>8.3728278041074203E-2</v>
      </c>
      <c r="H283" s="404">
        <v>2</v>
      </c>
      <c r="I283" s="404">
        <v>3.7735849056603801</v>
      </c>
    </row>
    <row r="284" spans="1:9" x14ac:dyDescent="0.2">
      <c r="A284" s="404">
        <v>119</v>
      </c>
      <c r="B284" s="404" t="s">
        <v>322</v>
      </c>
      <c r="C284" s="404" t="s">
        <v>499</v>
      </c>
      <c r="D284" s="404">
        <v>10</v>
      </c>
      <c r="E284" s="404">
        <v>3.5260930888575499E-3</v>
      </c>
      <c r="F284" s="404">
        <v>8</v>
      </c>
      <c r="G284" s="404">
        <v>3.1104199066874002E-3</v>
      </c>
      <c r="H284" s="404">
        <v>2</v>
      </c>
      <c r="I284" s="404">
        <v>25</v>
      </c>
    </row>
    <row r="285" spans="1:9" x14ac:dyDescent="0.2">
      <c r="A285" s="404">
        <v>119</v>
      </c>
      <c r="B285" s="404" t="s">
        <v>322</v>
      </c>
      <c r="C285" s="404" t="s">
        <v>501</v>
      </c>
      <c r="D285" s="404">
        <v>157</v>
      </c>
      <c r="E285" s="404">
        <v>5.5359661495063502E-2</v>
      </c>
      <c r="F285" s="404">
        <v>155</v>
      </c>
      <c r="G285" s="404">
        <v>6.0264385692068399E-2</v>
      </c>
      <c r="H285" s="404">
        <v>2</v>
      </c>
      <c r="I285" s="404">
        <v>1.2903225806451599</v>
      </c>
    </row>
    <row r="286" spans="1:9" x14ac:dyDescent="0.2">
      <c r="A286" s="404">
        <v>119</v>
      </c>
      <c r="B286" s="404" t="s">
        <v>322</v>
      </c>
      <c r="C286" s="404" t="s">
        <v>505</v>
      </c>
      <c r="D286" s="404">
        <v>47</v>
      </c>
      <c r="E286" s="404">
        <v>1.6572637517630499E-2</v>
      </c>
      <c r="F286" s="404">
        <v>45</v>
      </c>
      <c r="G286" s="404">
        <v>1.74961119751166E-2</v>
      </c>
      <c r="H286" s="404">
        <v>2</v>
      </c>
      <c r="I286" s="404">
        <v>4.44444444444445</v>
      </c>
    </row>
    <row r="287" spans="1:9" x14ac:dyDescent="0.2">
      <c r="A287" s="404">
        <v>119</v>
      </c>
      <c r="B287" s="404" t="s">
        <v>322</v>
      </c>
      <c r="C287" s="404" t="s">
        <v>498</v>
      </c>
      <c r="D287" s="404">
        <v>24</v>
      </c>
      <c r="E287" s="404">
        <v>8.4626234132581107E-3</v>
      </c>
      <c r="F287" s="404">
        <v>22</v>
      </c>
      <c r="G287" s="404">
        <v>8.5536547433903605E-3</v>
      </c>
      <c r="H287" s="404">
        <v>2</v>
      </c>
      <c r="I287" s="404">
        <v>9.0909090909090793</v>
      </c>
    </row>
    <row r="288" spans="1:9" x14ac:dyDescent="0.2">
      <c r="A288" s="404">
        <v>119</v>
      </c>
      <c r="B288" s="404" t="s">
        <v>322</v>
      </c>
      <c r="C288" s="404" t="s">
        <v>502</v>
      </c>
      <c r="D288" s="404">
        <v>33</v>
      </c>
      <c r="E288" s="404">
        <v>1.1636107193229901E-2</v>
      </c>
      <c r="F288" s="404">
        <v>31</v>
      </c>
      <c r="G288" s="404">
        <v>1.2052877138413701E-2</v>
      </c>
      <c r="H288" s="404">
        <v>2</v>
      </c>
      <c r="I288" s="404">
        <v>6.4516129032257998</v>
      </c>
    </row>
    <row r="289" spans="1:9" x14ac:dyDescent="0.2">
      <c r="A289" s="404">
        <v>1</v>
      </c>
      <c r="B289" s="404" t="s">
        <v>232</v>
      </c>
      <c r="C289" s="404" t="s">
        <v>502</v>
      </c>
      <c r="D289" s="404">
        <v>89</v>
      </c>
      <c r="E289" s="404">
        <v>1.8952299829642201E-2</v>
      </c>
      <c r="F289" s="404">
        <v>88</v>
      </c>
      <c r="G289" s="404">
        <v>1.86915887850467E-2</v>
      </c>
      <c r="H289" s="404">
        <v>1</v>
      </c>
      <c r="I289" s="404">
        <v>1.13636363636365</v>
      </c>
    </row>
    <row r="290" spans="1:9" x14ac:dyDescent="0.2">
      <c r="A290" s="404">
        <v>3</v>
      </c>
      <c r="B290" s="404" t="s">
        <v>215</v>
      </c>
      <c r="C290" s="404" t="s">
        <v>501</v>
      </c>
      <c r="D290" s="404">
        <v>118</v>
      </c>
      <c r="E290" s="404">
        <v>8.8922381311228302E-2</v>
      </c>
      <c r="F290" s="404">
        <v>117</v>
      </c>
      <c r="G290" s="404">
        <v>9.1549295774647904E-2</v>
      </c>
      <c r="H290" s="404">
        <v>1</v>
      </c>
      <c r="I290" s="404">
        <v>0.854700854700852</v>
      </c>
    </row>
    <row r="291" spans="1:9" x14ac:dyDescent="0.2">
      <c r="A291" s="404">
        <v>6</v>
      </c>
      <c r="B291" s="404" t="s">
        <v>230</v>
      </c>
      <c r="C291" s="404" t="s">
        <v>502</v>
      </c>
      <c r="D291" s="404">
        <v>213</v>
      </c>
      <c r="E291" s="404">
        <v>3.7322586297529402E-2</v>
      </c>
      <c r="F291" s="404">
        <v>212</v>
      </c>
      <c r="G291" s="404">
        <v>3.9655817433595197E-2</v>
      </c>
      <c r="H291" s="404">
        <v>1</v>
      </c>
      <c r="I291" s="404">
        <v>0.471698113207553</v>
      </c>
    </row>
    <row r="292" spans="1:9" x14ac:dyDescent="0.2">
      <c r="A292" s="404">
        <v>8</v>
      </c>
      <c r="B292" s="404" t="s">
        <v>206</v>
      </c>
      <c r="C292" s="404" t="s">
        <v>505</v>
      </c>
      <c r="D292" s="404">
        <v>682</v>
      </c>
      <c r="E292" s="404">
        <v>5.9735482175702903E-2</v>
      </c>
      <c r="F292" s="404">
        <v>681</v>
      </c>
      <c r="G292" s="404">
        <v>6.0641139804096203E-2</v>
      </c>
      <c r="H292" s="404">
        <v>1</v>
      </c>
      <c r="I292" s="404">
        <v>0.146842878120412</v>
      </c>
    </row>
    <row r="293" spans="1:9" x14ac:dyDescent="0.2">
      <c r="A293" s="404">
        <v>17</v>
      </c>
      <c r="B293" s="404" t="s">
        <v>262</v>
      </c>
      <c r="C293" s="404" t="s">
        <v>501</v>
      </c>
      <c r="D293" s="404">
        <v>65</v>
      </c>
      <c r="E293" s="404">
        <v>0.17663043478260901</v>
      </c>
      <c r="F293" s="404">
        <v>64</v>
      </c>
      <c r="G293" s="404">
        <v>0.175824175824176</v>
      </c>
      <c r="H293" s="404">
        <v>1</v>
      </c>
      <c r="I293" s="404">
        <v>1.5625</v>
      </c>
    </row>
    <row r="294" spans="1:9" x14ac:dyDescent="0.2">
      <c r="A294" s="404">
        <v>17</v>
      </c>
      <c r="B294" s="404" t="s">
        <v>262</v>
      </c>
      <c r="C294" s="404" t="s">
        <v>505</v>
      </c>
      <c r="D294" s="404">
        <v>138</v>
      </c>
      <c r="E294" s="404">
        <v>0.375</v>
      </c>
      <c r="F294" s="404">
        <v>137</v>
      </c>
      <c r="G294" s="404">
        <v>0.37637362637362598</v>
      </c>
      <c r="H294" s="404">
        <v>1</v>
      </c>
      <c r="I294" s="404">
        <v>0.72992700729927995</v>
      </c>
    </row>
    <row r="295" spans="1:9" x14ac:dyDescent="0.2">
      <c r="A295" s="404">
        <v>19</v>
      </c>
      <c r="B295" s="404" t="s">
        <v>318</v>
      </c>
      <c r="C295" s="404" t="s">
        <v>499</v>
      </c>
      <c r="D295" s="404">
        <v>2</v>
      </c>
      <c r="E295" s="404">
        <v>2.9850746268656699E-3</v>
      </c>
      <c r="F295" s="404">
        <v>1</v>
      </c>
      <c r="G295" s="404">
        <v>1.5082956259426801E-3</v>
      </c>
      <c r="H295" s="404">
        <v>1</v>
      </c>
      <c r="I295" s="404">
        <v>100</v>
      </c>
    </row>
    <row r="296" spans="1:9" x14ac:dyDescent="0.2">
      <c r="A296" s="404">
        <v>21</v>
      </c>
      <c r="B296" s="404" t="s">
        <v>245</v>
      </c>
      <c r="C296" s="404" t="s">
        <v>498</v>
      </c>
      <c r="D296" s="404">
        <v>14</v>
      </c>
      <c r="E296" s="404">
        <v>4.7716428084526204E-3</v>
      </c>
      <c r="F296" s="404">
        <v>13</v>
      </c>
      <c r="G296" s="404">
        <v>4.5107564191533703E-3</v>
      </c>
      <c r="H296" s="404">
        <v>1</v>
      </c>
      <c r="I296" s="404">
        <v>7.6923076923076898</v>
      </c>
    </row>
    <row r="297" spans="1:9" x14ac:dyDescent="0.2">
      <c r="A297" s="404">
        <v>22</v>
      </c>
      <c r="B297" s="404" t="s">
        <v>228</v>
      </c>
      <c r="C297" s="404" t="s">
        <v>500</v>
      </c>
      <c r="D297" s="404">
        <v>172</v>
      </c>
      <c r="E297" s="404">
        <v>8.2612872238232493E-2</v>
      </c>
      <c r="F297" s="404">
        <v>171</v>
      </c>
      <c r="G297" s="404">
        <v>8.18965517241379E-2</v>
      </c>
      <c r="H297" s="404">
        <v>1</v>
      </c>
      <c r="I297" s="404">
        <v>0.58479532163742098</v>
      </c>
    </row>
    <row r="298" spans="1:9" x14ac:dyDescent="0.2">
      <c r="A298" s="404">
        <v>22</v>
      </c>
      <c r="B298" s="404" t="s">
        <v>228</v>
      </c>
      <c r="C298" s="404" t="s">
        <v>503</v>
      </c>
      <c r="D298" s="404">
        <v>736</v>
      </c>
      <c r="E298" s="404">
        <v>0.35350624399615799</v>
      </c>
      <c r="F298" s="404">
        <v>735</v>
      </c>
      <c r="G298" s="404">
        <v>0.35201149425287398</v>
      </c>
      <c r="H298" s="404">
        <v>1</v>
      </c>
      <c r="I298" s="404">
        <v>0.13605442176871699</v>
      </c>
    </row>
    <row r="299" spans="1:9" x14ac:dyDescent="0.2">
      <c r="A299" s="404">
        <v>26</v>
      </c>
      <c r="B299" s="404" t="s">
        <v>292</v>
      </c>
      <c r="C299" s="404" t="s">
        <v>503</v>
      </c>
      <c r="D299" s="404">
        <v>20</v>
      </c>
      <c r="E299" s="404">
        <v>0.15503875968992201</v>
      </c>
      <c r="F299" s="404">
        <v>19</v>
      </c>
      <c r="G299" s="404">
        <v>0.1484375</v>
      </c>
      <c r="H299" s="404">
        <v>1</v>
      </c>
      <c r="I299" s="404">
        <v>5.2631578947368398</v>
      </c>
    </row>
    <row r="300" spans="1:9" x14ac:dyDescent="0.2">
      <c r="A300" s="404">
        <v>26</v>
      </c>
      <c r="B300" s="404" t="s">
        <v>292</v>
      </c>
      <c r="C300" s="404" t="s">
        <v>499</v>
      </c>
      <c r="D300" s="404">
        <v>6</v>
      </c>
      <c r="E300" s="404">
        <v>4.6511627906976702E-2</v>
      </c>
      <c r="F300" s="404">
        <v>5</v>
      </c>
      <c r="G300" s="404">
        <v>3.90625E-2</v>
      </c>
      <c r="H300" s="404">
        <v>1</v>
      </c>
      <c r="I300" s="404">
        <v>20</v>
      </c>
    </row>
    <row r="301" spans="1:9" x14ac:dyDescent="0.2">
      <c r="A301" s="404">
        <v>27</v>
      </c>
      <c r="B301" s="404" t="s">
        <v>305</v>
      </c>
      <c r="C301" s="404" t="s">
        <v>499</v>
      </c>
      <c r="D301" s="404">
        <v>24</v>
      </c>
      <c r="E301" s="404">
        <v>0.41379310344827602</v>
      </c>
      <c r="F301" s="404">
        <v>23</v>
      </c>
      <c r="G301" s="404">
        <v>0.40350877192982498</v>
      </c>
      <c r="H301" s="404">
        <v>1</v>
      </c>
      <c r="I301" s="404">
        <v>4.3478260869565197</v>
      </c>
    </row>
    <row r="302" spans="1:9" x14ac:dyDescent="0.2">
      <c r="A302" s="404">
        <v>31</v>
      </c>
      <c r="B302" s="404" t="s">
        <v>288</v>
      </c>
      <c r="C302" s="404" t="s">
        <v>499</v>
      </c>
      <c r="D302" s="404">
        <v>5</v>
      </c>
      <c r="E302" s="404">
        <v>0.83333333333333304</v>
      </c>
      <c r="F302" s="404">
        <v>4</v>
      </c>
      <c r="G302" s="404">
        <v>0.8</v>
      </c>
      <c r="H302" s="404">
        <v>1</v>
      </c>
      <c r="I302" s="404">
        <v>25</v>
      </c>
    </row>
    <row r="303" spans="1:9" x14ac:dyDescent="0.2">
      <c r="A303" s="404">
        <v>32</v>
      </c>
      <c r="B303" s="404" t="s">
        <v>243</v>
      </c>
      <c r="C303" s="404" t="s">
        <v>503</v>
      </c>
      <c r="D303" s="404">
        <v>32</v>
      </c>
      <c r="E303" s="404">
        <v>0.22857142857142901</v>
      </c>
      <c r="F303" s="404">
        <v>31</v>
      </c>
      <c r="G303" s="404">
        <v>0.22463768115942001</v>
      </c>
      <c r="H303" s="404">
        <v>1</v>
      </c>
      <c r="I303" s="404">
        <v>3.2258064516128999</v>
      </c>
    </row>
    <row r="304" spans="1:9" x14ac:dyDescent="0.2">
      <c r="A304" s="404">
        <v>34</v>
      </c>
      <c r="B304" s="404" t="s">
        <v>295</v>
      </c>
      <c r="C304" s="404" t="s">
        <v>503</v>
      </c>
      <c r="D304" s="404">
        <v>2</v>
      </c>
      <c r="E304" s="404">
        <v>0.2</v>
      </c>
      <c r="F304" s="404">
        <v>1</v>
      </c>
      <c r="G304" s="404">
        <v>0.11111111111111099</v>
      </c>
      <c r="H304" s="404">
        <v>1</v>
      </c>
      <c r="I304" s="404">
        <v>100</v>
      </c>
    </row>
    <row r="305" spans="1:9" x14ac:dyDescent="0.2">
      <c r="A305" s="404">
        <v>38</v>
      </c>
      <c r="B305" s="404" t="s">
        <v>257</v>
      </c>
      <c r="C305" s="404" t="s">
        <v>503</v>
      </c>
      <c r="D305" s="404">
        <v>3</v>
      </c>
      <c r="E305" s="404">
        <v>1.9354838709677399E-2</v>
      </c>
      <c r="F305" s="404">
        <v>2</v>
      </c>
      <c r="G305" s="404">
        <v>1.2987012987013E-2</v>
      </c>
      <c r="H305" s="404">
        <v>1</v>
      </c>
      <c r="I305" s="404">
        <v>50</v>
      </c>
    </row>
    <row r="306" spans="1:9" x14ac:dyDescent="0.2">
      <c r="A306" s="404">
        <v>40</v>
      </c>
      <c r="B306" s="404" t="s">
        <v>263</v>
      </c>
      <c r="C306" s="404" t="s">
        <v>502</v>
      </c>
      <c r="D306" s="404">
        <v>51</v>
      </c>
      <c r="E306" s="404">
        <v>0.25</v>
      </c>
      <c r="F306" s="404">
        <v>50</v>
      </c>
      <c r="G306" s="404">
        <v>0.25125628140703499</v>
      </c>
      <c r="H306" s="404">
        <v>1</v>
      </c>
      <c r="I306" s="404">
        <v>2</v>
      </c>
    </row>
    <row r="307" spans="1:9" x14ac:dyDescent="0.2">
      <c r="A307" s="404">
        <v>42</v>
      </c>
      <c r="B307" s="404" t="s">
        <v>233</v>
      </c>
      <c r="C307" s="404" t="s">
        <v>498</v>
      </c>
      <c r="D307" s="404">
        <v>10</v>
      </c>
      <c r="E307" s="404">
        <v>1.6366612111293002E-2</v>
      </c>
      <c r="F307" s="404">
        <v>9</v>
      </c>
      <c r="G307" s="404">
        <v>1.54109589041096E-2</v>
      </c>
      <c r="H307" s="404">
        <v>1</v>
      </c>
      <c r="I307" s="404">
        <v>11.1111111111111</v>
      </c>
    </row>
    <row r="308" spans="1:9" x14ac:dyDescent="0.2">
      <c r="A308" s="404">
        <v>43</v>
      </c>
      <c r="B308" s="404" t="s">
        <v>217</v>
      </c>
      <c r="C308" s="404" t="s">
        <v>501</v>
      </c>
      <c r="D308" s="404">
        <v>38</v>
      </c>
      <c r="E308" s="404">
        <v>1.53473344103393E-2</v>
      </c>
      <c r="F308" s="404">
        <v>37</v>
      </c>
      <c r="G308" s="404">
        <v>1.4788169464428499E-2</v>
      </c>
      <c r="H308" s="404">
        <v>1</v>
      </c>
      <c r="I308" s="404">
        <v>2.7027027027027</v>
      </c>
    </row>
    <row r="309" spans="1:9" x14ac:dyDescent="0.2">
      <c r="A309" s="404">
        <v>46</v>
      </c>
      <c r="B309" s="404" t="s">
        <v>225</v>
      </c>
      <c r="C309" s="404" t="s">
        <v>500</v>
      </c>
      <c r="D309" s="404">
        <v>112</v>
      </c>
      <c r="E309" s="404">
        <v>4.3887147335423198E-2</v>
      </c>
      <c r="F309" s="404">
        <v>111</v>
      </c>
      <c r="G309" s="404">
        <v>4.3257989088074801E-2</v>
      </c>
      <c r="H309" s="404">
        <v>1</v>
      </c>
      <c r="I309" s="404">
        <v>0.90090090090089203</v>
      </c>
    </row>
    <row r="310" spans="1:9" x14ac:dyDescent="0.2">
      <c r="A310" s="404">
        <v>46</v>
      </c>
      <c r="B310" s="404" t="s">
        <v>225</v>
      </c>
      <c r="C310" s="404" t="s">
        <v>501</v>
      </c>
      <c r="D310" s="404">
        <v>745</v>
      </c>
      <c r="E310" s="404">
        <v>0.29192789968652</v>
      </c>
      <c r="F310" s="404">
        <v>744</v>
      </c>
      <c r="G310" s="404">
        <v>0.28994544037412301</v>
      </c>
      <c r="H310" s="404">
        <v>1</v>
      </c>
      <c r="I310" s="404">
        <v>0.13440860215054901</v>
      </c>
    </row>
    <row r="311" spans="1:9" x14ac:dyDescent="0.2">
      <c r="A311" s="404">
        <v>47</v>
      </c>
      <c r="B311" s="404" t="s">
        <v>237</v>
      </c>
      <c r="C311" s="404" t="s">
        <v>505</v>
      </c>
      <c r="D311" s="404">
        <v>119</v>
      </c>
      <c r="E311" s="404">
        <v>9.1962905718701707E-2</v>
      </c>
      <c r="F311" s="404">
        <v>118</v>
      </c>
      <c r="G311" s="404">
        <v>9.1828793774319101E-2</v>
      </c>
      <c r="H311" s="404">
        <v>1</v>
      </c>
      <c r="I311" s="404">
        <v>0.84745762711864203</v>
      </c>
    </row>
    <row r="312" spans="1:9" x14ac:dyDescent="0.2">
      <c r="A312" s="404">
        <v>47</v>
      </c>
      <c r="B312" s="404" t="s">
        <v>237</v>
      </c>
      <c r="C312" s="404" t="s">
        <v>502</v>
      </c>
      <c r="D312" s="404">
        <v>28</v>
      </c>
      <c r="E312" s="404">
        <v>2.16383307573416E-2</v>
      </c>
      <c r="F312" s="404">
        <v>27</v>
      </c>
      <c r="G312" s="404">
        <v>2.1011673151750999E-2</v>
      </c>
      <c r="H312" s="404">
        <v>1</v>
      </c>
      <c r="I312" s="404">
        <v>3.7037037037037002</v>
      </c>
    </row>
    <row r="313" spans="1:9" x14ac:dyDescent="0.2">
      <c r="A313" s="404">
        <v>48</v>
      </c>
      <c r="B313" s="404" t="s">
        <v>310</v>
      </c>
      <c r="C313" s="404" t="s">
        <v>503</v>
      </c>
      <c r="D313" s="404">
        <v>78</v>
      </c>
      <c r="E313" s="404">
        <v>4.5008655510675101E-2</v>
      </c>
      <c r="F313" s="404">
        <v>77</v>
      </c>
      <c r="G313" s="404">
        <v>4.3799772468714401E-2</v>
      </c>
      <c r="H313" s="404">
        <v>1</v>
      </c>
      <c r="I313" s="404">
        <v>1.29870129870129</v>
      </c>
    </row>
    <row r="314" spans="1:9" x14ac:dyDescent="0.2">
      <c r="A314" s="404">
        <v>52</v>
      </c>
      <c r="B314" s="404" t="s">
        <v>250</v>
      </c>
      <c r="C314" s="404" t="s">
        <v>503</v>
      </c>
      <c r="D314" s="404">
        <v>34</v>
      </c>
      <c r="E314" s="404">
        <v>0.36956521739130399</v>
      </c>
      <c r="F314" s="404">
        <v>33</v>
      </c>
      <c r="G314" s="404">
        <v>0.375</v>
      </c>
      <c r="H314" s="404">
        <v>1</v>
      </c>
      <c r="I314" s="404">
        <v>3.0303030303030298</v>
      </c>
    </row>
    <row r="315" spans="1:9" x14ac:dyDescent="0.2">
      <c r="A315" s="404">
        <v>53</v>
      </c>
      <c r="B315" s="404" t="s">
        <v>209</v>
      </c>
      <c r="C315" s="404" t="s">
        <v>506</v>
      </c>
      <c r="D315" s="404">
        <v>23</v>
      </c>
      <c r="E315" s="404">
        <v>6.7277035130312705E-4</v>
      </c>
      <c r="F315" s="404">
        <v>22</v>
      </c>
      <c r="G315" s="404">
        <v>6.50214275158859E-4</v>
      </c>
      <c r="H315" s="404">
        <v>1</v>
      </c>
      <c r="I315" s="404">
        <v>4.5454545454545396</v>
      </c>
    </row>
    <row r="316" spans="1:9" x14ac:dyDescent="0.2">
      <c r="A316" s="404">
        <v>57</v>
      </c>
      <c r="B316" s="404" t="s">
        <v>272</v>
      </c>
      <c r="C316" s="404" t="s">
        <v>498</v>
      </c>
      <c r="D316" s="404">
        <v>9</v>
      </c>
      <c r="E316" s="404">
        <v>9.6774193548387094E-2</v>
      </c>
      <c r="F316" s="404">
        <v>8</v>
      </c>
      <c r="G316" s="404">
        <v>8.6021505376344107E-2</v>
      </c>
      <c r="H316" s="404">
        <v>1</v>
      </c>
      <c r="I316" s="404">
        <v>12.5</v>
      </c>
    </row>
    <row r="317" spans="1:9" x14ac:dyDescent="0.2">
      <c r="A317" s="404">
        <v>59</v>
      </c>
      <c r="B317" s="404" t="s">
        <v>298</v>
      </c>
      <c r="C317" s="404" t="s">
        <v>503</v>
      </c>
      <c r="D317" s="404">
        <v>162</v>
      </c>
      <c r="E317" s="404">
        <v>0.17197452229299401</v>
      </c>
      <c r="F317" s="404">
        <v>161</v>
      </c>
      <c r="G317" s="404">
        <v>0.17091295116772801</v>
      </c>
      <c r="H317" s="404">
        <v>1</v>
      </c>
      <c r="I317" s="404">
        <v>0.62111801242234999</v>
      </c>
    </row>
    <row r="318" spans="1:9" x14ac:dyDescent="0.2">
      <c r="A318" s="404">
        <v>59</v>
      </c>
      <c r="B318" s="404" t="s">
        <v>298</v>
      </c>
      <c r="C318" s="404" t="s">
        <v>501</v>
      </c>
      <c r="D318" s="404">
        <v>99</v>
      </c>
      <c r="E318" s="404">
        <v>0.105095541401274</v>
      </c>
      <c r="F318" s="404">
        <v>98</v>
      </c>
      <c r="G318" s="404">
        <v>0.104033970276008</v>
      </c>
      <c r="H318" s="404">
        <v>1</v>
      </c>
      <c r="I318" s="404">
        <v>1.0204081632652999</v>
      </c>
    </row>
    <row r="319" spans="1:9" x14ac:dyDescent="0.2">
      <c r="A319" s="404">
        <v>59</v>
      </c>
      <c r="B319" s="404" t="s">
        <v>298</v>
      </c>
      <c r="C319" s="404" t="s">
        <v>502</v>
      </c>
      <c r="D319" s="404">
        <v>55</v>
      </c>
      <c r="E319" s="404">
        <v>5.8386411889596597E-2</v>
      </c>
      <c r="F319" s="404">
        <v>54</v>
      </c>
      <c r="G319" s="404">
        <v>5.7324840764331197E-2</v>
      </c>
      <c r="H319" s="404">
        <v>1</v>
      </c>
      <c r="I319" s="404">
        <v>1.8518518518518601</v>
      </c>
    </row>
    <row r="320" spans="1:9" x14ac:dyDescent="0.2">
      <c r="A320" s="404">
        <v>60</v>
      </c>
      <c r="B320" s="404" t="s">
        <v>273</v>
      </c>
      <c r="C320" s="404" t="s">
        <v>505</v>
      </c>
      <c r="D320" s="404">
        <v>33</v>
      </c>
      <c r="E320" s="404">
        <v>0.71739130434782605</v>
      </c>
      <c r="F320" s="404">
        <v>32</v>
      </c>
      <c r="G320" s="404">
        <v>0.71111111111111103</v>
      </c>
      <c r="H320" s="404">
        <v>1</v>
      </c>
      <c r="I320" s="404">
        <v>3.125</v>
      </c>
    </row>
    <row r="321" spans="1:9" x14ac:dyDescent="0.2">
      <c r="A321" s="404">
        <v>62</v>
      </c>
      <c r="B321" s="404" t="s">
        <v>275</v>
      </c>
      <c r="C321" s="404" t="s">
        <v>500</v>
      </c>
      <c r="D321" s="404">
        <v>1</v>
      </c>
      <c r="E321" s="404">
        <v>3.4482758620689703E-2</v>
      </c>
      <c r="F321" s="404">
        <v>0</v>
      </c>
      <c r="G321" s="404">
        <v>0</v>
      </c>
      <c r="H321" s="404">
        <v>1</v>
      </c>
      <c r="I321" s="404" t="e">
        <v>#NUM!</v>
      </c>
    </row>
    <row r="322" spans="1:9" x14ac:dyDescent="0.2">
      <c r="A322" s="404">
        <v>64</v>
      </c>
      <c r="B322" s="404" t="s">
        <v>303</v>
      </c>
      <c r="C322" s="404" t="s">
        <v>505</v>
      </c>
      <c r="D322" s="404">
        <v>24</v>
      </c>
      <c r="E322" s="404">
        <v>4.57142857142857E-2</v>
      </c>
      <c r="F322" s="404">
        <v>23</v>
      </c>
      <c r="G322" s="404">
        <v>4.6747967479674801E-2</v>
      </c>
      <c r="H322" s="404">
        <v>1</v>
      </c>
      <c r="I322" s="404">
        <v>4.3478260869565197</v>
      </c>
    </row>
    <row r="323" spans="1:9" x14ac:dyDescent="0.2">
      <c r="A323" s="404">
        <v>65</v>
      </c>
      <c r="B323" s="404" t="s">
        <v>255</v>
      </c>
      <c r="C323" s="404" t="s">
        <v>500</v>
      </c>
      <c r="D323" s="404">
        <v>18</v>
      </c>
      <c r="E323" s="404">
        <v>4.2553191489361701E-2</v>
      </c>
      <c r="F323" s="404">
        <v>17</v>
      </c>
      <c r="G323" s="404">
        <v>4.29292929292929E-2</v>
      </c>
      <c r="H323" s="404">
        <v>1</v>
      </c>
      <c r="I323" s="404">
        <v>5.8823529411764701</v>
      </c>
    </row>
    <row r="324" spans="1:9" x14ac:dyDescent="0.2">
      <c r="A324" s="404">
        <v>65</v>
      </c>
      <c r="B324" s="404" t="s">
        <v>255</v>
      </c>
      <c r="C324" s="404" t="s">
        <v>502</v>
      </c>
      <c r="D324" s="404">
        <v>25</v>
      </c>
      <c r="E324" s="404">
        <v>5.9101654846335699E-2</v>
      </c>
      <c r="F324" s="404">
        <v>24</v>
      </c>
      <c r="G324" s="404">
        <v>6.0606060606060601E-2</v>
      </c>
      <c r="H324" s="404">
        <v>1</v>
      </c>
      <c r="I324" s="404">
        <v>4.1666666666666696</v>
      </c>
    </row>
    <row r="325" spans="1:9" x14ac:dyDescent="0.2">
      <c r="A325" s="404">
        <v>66</v>
      </c>
      <c r="B325" s="404" t="s">
        <v>220</v>
      </c>
      <c r="C325" s="404" t="s">
        <v>498</v>
      </c>
      <c r="D325" s="404">
        <v>63</v>
      </c>
      <c r="E325" s="404">
        <v>1.5570934256055401E-2</v>
      </c>
      <c r="F325" s="404">
        <v>62</v>
      </c>
      <c r="G325" s="404">
        <v>1.47936053447864E-2</v>
      </c>
      <c r="H325" s="404">
        <v>1</v>
      </c>
      <c r="I325" s="404">
        <v>1.61290322580645</v>
      </c>
    </row>
    <row r="326" spans="1:9" x14ac:dyDescent="0.2">
      <c r="A326" s="404">
        <v>68</v>
      </c>
      <c r="B326" s="404" t="s">
        <v>276</v>
      </c>
      <c r="C326" s="404" t="s">
        <v>505</v>
      </c>
      <c r="D326" s="404">
        <v>31</v>
      </c>
      <c r="E326" s="404">
        <v>0.16577540106951899</v>
      </c>
      <c r="F326" s="404">
        <v>30</v>
      </c>
      <c r="G326" s="404">
        <v>0.18867924528301899</v>
      </c>
      <c r="H326" s="404">
        <v>1</v>
      </c>
      <c r="I326" s="404">
        <v>3.3333333333333401</v>
      </c>
    </row>
    <row r="327" spans="1:9" x14ac:dyDescent="0.2">
      <c r="A327" s="404">
        <v>70</v>
      </c>
      <c r="B327" s="404" t="s">
        <v>214</v>
      </c>
      <c r="C327" s="404" t="s">
        <v>500</v>
      </c>
      <c r="D327" s="404">
        <v>125</v>
      </c>
      <c r="E327" s="404">
        <v>2.4748064701340402E-3</v>
      </c>
      <c r="F327" s="404">
        <v>124</v>
      </c>
      <c r="G327" s="404">
        <v>2.4757417242343201E-3</v>
      </c>
      <c r="H327" s="404">
        <v>1</v>
      </c>
      <c r="I327" s="404">
        <v>0.80645161290322498</v>
      </c>
    </row>
    <row r="328" spans="1:9" x14ac:dyDescent="0.2">
      <c r="A328" s="404">
        <v>73</v>
      </c>
      <c r="B328" s="404" t="s">
        <v>240</v>
      </c>
      <c r="C328" s="404" t="s">
        <v>506</v>
      </c>
      <c r="D328" s="404">
        <v>2</v>
      </c>
      <c r="E328" s="404">
        <v>1.4221716561188899E-4</v>
      </c>
      <c r="F328" s="404">
        <v>1</v>
      </c>
      <c r="G328" s="404">
        <v>7.1301247771835994E-5</v>
      </c>
      <c r="H328" s="404">
        <v>1</v>
      </c>
      <c r="I328" s="404">
        <v>100</v>
      </c>
    </row>
    <row r="329" spans="1:9" x14ac:dyDescent="0.2">
      <c r="A329" s="404">
        <v>74</v>
      </c>
      <c r="B329" s="404" t="s">
        <v>279</v>
      </c>
      <c r="C329" s="404" t="s">
        <v>505</v>
      </c>
      <c r="D329" s="404">
        <v>41</v>
      </c>
      <c r="E329" s="404">
        <v>5.0931677018633499E-2</v>
      </c>
      <c r="F329" s="404">
        <v>40</v>
      </c>
      <c r="G329" s="404">
        <v>4.9079754601227002E-2</v>
      </c>
      <c r="H329" s="404">
        <v>1</v>
      </c>
      <c r="I329" s="404">
        <v>2.4999999999999898</v>
      </c>
    </row>
    <row r="330" spans="1:9" x14ac:dyDescent="0.2">
      <c r="A330" s="404">
        <v>76</v>
      </c>
      <c r="B330" s="404" t="s">
        <v>265</v>
      </c>
      <c r="C330" s="404" t="s">
        <v>502</v>
      </c>
      <c r="D330" s="404">
        <v>6</v>
      </c>
      <c r="E330" s="404">
        <v>1.7595307917888599E-2</v>
      </c>
      <c r="F330" s="404">
        <v>5</v>
      </c>
      <c r="G330" s="404">
        <v>1.5290519877675801E-2</v>
      </c>
      <c r="H330" s="404">
        <v>1</v>
      </c>
      <c r="I330" s="404">
        <v>20</v>
      </c>
    </row>
    <row r="331" spans="1:9" x14ac:dyDescent="0.2">
      <c r="A331" s="404">
        <v>82</v>
      </c>
      <c r="B331" s="404" t="s">
        <v>222</v>
      </c>
      <c r="C331" s="404" t="s">
        <v>502</v>
      </c>
      <c r="D331" s="404">
        <v>200</v>
      </c>
      <c r="E331" s="404">
        <v>4.8100048100048101E-2</v>
      </c>
      <c r="F331" s="404">
        <v>199</v>
      </c>
      <c r="G331" s="404">
        <v>4.8137397194001001E-2</v>
      </c>
      <c r="H331" s="404">
        <v>1</v>
      </c>
      <c r="I331" s="404">
        <v>0.50251256281406098</v>
      </c>
    </row>
    <row r="332" spans="1:9" x14ac:dyDescent="0.2">
      <c r="A332" s="404">
        <v>84</v>
      </c>
      <c r="B332" s="404" t="s">
        <v>297</v>
      </c>
      <c r="C332" s="404" t="s">
        <v>498</v>
      </c>
      <c r="D332" s="404">
        <v>52</v>
      </c>
      <c r="E332" s="404">
        <v>0.12903225806451599</v>
      </c>
      <c r="F332" s="404">
        <v>51</v>
      </c>
      <c r="G332" s="404">
        <v>0.12718204488778101</v>
      </c>
      <c r="H332" s="404">
        <v>1</v>
      </c>
      <c r="I332" s="404">
        <v>1.9607843137254799</v>
      </c>
    </row>
    <row r="333" spans="1:9" x14ac:dyDescent="0.2">
      <c r="A333" s="404">
        <v>88</v>
      </c>
      <c r="B333" s="404" t="s">
        <v>246</v>
      </c>
      <c r="C333" s="404" t="s">
        <v>502</v>
      </c>
      <c r="D333" s="404">
        <v>24</v>
      </c>
      <c r="E333" s="404">
        <v>2.53164556962025E-2</v>
      </c>
      <c r="F333" s="404">
        <v>23</v>
      </c>
      <c r="G333" s="404">
        <v>2.4185068349106199E-2</v>
      </c>
      <c r="H333" s="404">
        <v>1</v>
      </c>
      <c r="I333" s="404">
        <v>4.3478260869565197</v>
      </c>
    </row>
    <row r="334" spans="1:9" x14ac:dyDescent="0.2">
      <c r="A334" s="404">
        <v>90</v>
      </c>
      <c r="B334" s="404" t="s">
        <v>266</v>
      </c>
      <c r="C334" s="404" t="s">
        <v>500</v>
      </c>
      <c r="D334" s="404">
        <v>17</v>
      </c>
      <c r="E334" s="404">
        <v>0.157407407407407</v>
      </c>
      <c r="F334" s="404">
        <v>16</v>
      </c>
      <c r="G334" s="404">
        <v>0.15094339622641501</v>
      </c>
      <c r="H334" s="404">
        <v>1</v>
      </c>
      <c r="I334" s="404">
        <v>6.25</v>
      </c>
    </row>
    <row r="335" spans="1:9" x14ac:dyDescent="0.2">
      <c r="A335" s="404">
        <v>91</v>
      </c>
      <c r="B335" s="404" t="s">
        <v>236</v>
      </c>
      <c r="C335" s="404" t="s">
        <v>505</v>
      </c>
      <c r="D335" s="404">
        <v>113</v>
      </c>
      <c r="E335" s="404">
        <v>6.55832849680789E-2</v>
      </c>
      <c r="F335" s="404">
        <v>112</v>
      </c>
      <c r="G335" s="404">
        <v>6.5766294773928397E-2</v>
      </c>
      <c r="H335" s="404">
        <v>1</v>
      </c>
      <c r="I335" s="404">
        <v>0.89285714285714002</v>
      </c>
    </row>
    <row r="336" spans="1:9" x14ac:dyDescent="0.2">
      <c r="A336" s="404">
        <v>102</v>
      </c>
      <c r="B336" s="404" t="s">
        <v>294</v>
      </c>
      <c r="C336" s="404" t="s">
        <v>502</v>
      </c>
      <c r="D336" s="404">
        <v>32</v>
      </c>
      <c r="E336" s="404">
        <v>3.3472803347280297E-2</v>
      </c>
      <c r="F336" s="404">
        <v>31</v>
      </c>
      <c r="G336" s="404">
        <v>3.2665964172813498E-2</v>
      </c>
      <c r="H336" s="404">
        <v>1</v>
      </c>
      <c r="I336" s="404">
        <v>3.2258064516128999</v>
      </c>
    </row>
    <row r="337" spans="1:9" x14ac:dyDescent="0.2">
      <c r="A337" s="404">
        <v>103</v>
      </c>
      <c r="B337" s="404" t="s">
        <v>247</v>
      </c>
      <c r="C337" s="404" t="s">
        <v>499</v>
      </c>
      <c r="D337" s="404">
        <v>12</v>
      </c>
      <c r="E337" s="404">
        <v>2.66666666666667E-2</v>
      </c>
      <c r="F337" s="404">
        <v>11</v>
      </c>
      <c r="G337" s="404">
        <v>2.4719101123595499E-2</v>
      </c>
      <c r="H337" s="404">
        <v>1</v>
      </c>
      <c r="I337" s="404">
        <v>9.0909090909090793</v>
      </c>
    </row>
    <row r="338" spans="1:9" x14ac:dyDescent="0.2">
      <c r="A338" s="404">
        <v>108</v>
      </c>
      <c r="B338" s="404" t="s">
        <v>216</v>
      </c>
      <c r="C338" s="404" t="s">
        <v>498</v>
      </c>
      <c r="D338" s="404">
        <v>35</v>
      </c>
      <c r="E338" s="404">
        <v>1.0513667768098501E-2</v>
      </c>
      <c r="F338" s="404">
        <v>34</v>
      </c>
      <c r="G338" s="404">
        <v>1.09184328837508E-2</v>
      </c>
      <c r="H338" s="404">
        <v>1</v>
      </c>
      <c r="I338" s="404">
        <v>2.94117647058822</v>
      </c>
    </row>
    <row r="339" spans="1:9" x14ac:dyDescent="0.2">
      <c r="A339" s="404">
        <v>109</v>
      </c>
      <c r="B339" s="404" t="s">
        <v>242</v>
      </c>
      <c r="C339" s="404" t="s">
        <v>505</v>
      </c>
      <c r="D339" s="404">
        <v>39</v>
      </c>
      <c r="E339" s="404">
        <v>3.32480818414322E-2</v>
      </c>
      <c r="F339" s="404">
        <v>38</v>
      </c>
      <c r="G339" s="404">
        <v>3.2702237521514597E-2</v>
      </c>
      <c r="H339" s="404">
        <v>1</v>
      </c>
      <c r="I339" s="404">
        <v>2.6315789473684301</v>
      </c>
    </row>
    <row r="340" spans="1:9" x14ac:dyDescent="0.2">
      <c r="A340" s="404">
        <v>110</v>
      </c>
      <c r="B340" s="404" t="s">
        <v>284</v>
      </c>
      <c r="C340" s="404" t="s">
        <v>498</v>
      </c>
      <c r="D340" s="404">
        <v>37</v>
      </c>
      <c r="E340" s="404">
        <v>6.8773234200743494E-2</v>
      </c>
      <c r="F340" s="404">
        <v>36</v>
      </c>
      <c r="G340" s="404">
        <v>6.7796610169491497E-2</v>
      </c>
      <c r="H340" s="404">
        <v>1</v>
      </c>
      <c r="I340" s="404">
        <v>2.7777777777777701</v>
      </c>
    </row>
    <row r="341" spans="1:9" x14ac:dyDescent="0.2">
      <c r="A341" s="404">
        <v>111</v>
      </c>
      <c r="B341" s="404" t="s">
        <v>315</v>
      </c>
      <c r="C341" s="404" t="s">
        <v>503</v>
      </c>
      <c r="D341" s="404">
        <v>89</v>
      </c>
      <c r="E341" s="404">
        <v>4.4768611670020102E-2</v>
      </c>
      <c r="F341" s="404">
        <v>88</v>
      </c>
      <c r="G341" s="404">
        <v>4.4154540893125899E-2</v>
      </c>
      <c r="H341" s="404">
        <v>1</v>
      </c>
      <c r="I341" s="404">
        <v>1.13636363636365</v>
      </c>
    </row>
    <row r="342" spans="1:9" x14ac:dyDescent="0.2">
      <c r="A342" s="404">
        <v>111</v>
      </c>
      <c r="B342" s="404" t="s">
        <v>315</v>
      </c>
      <c r="C342" s="404" t="s">
        <v>498</v>
      </c>
      <c r="D342" s="404">
        <v>5</v>
      </c>
      <c r="E342" s="404">
        <v>2.5150905432595599E-3</v>
      </c>
      <c r="F342" s="404">
        <v>4</v>
      </c>
      <c r="G342" s="404">
        <v>2.0070245860511799E-3</v>
      </c>
      <c r="H342" s="404">
        <v>1</v>
      </c>
      <c r="I342" s="404">
        <v>25</v>
      </c>
    </row>
    <row r="343" spans="1:9" x14ac:dyDescent="0.2">
      <c r="A343" s="404">
        <v>114</v>
      </c>
      <c r="B343" s="404" t="s">
        <v>308</v>
      </c>
      <c r="C343" s="404" t="s">
        <v>501</v>
      </c>
      <c r="D343" s="404">
        <v>179</v>
      </c>
      <c r="E343" s="404">
        <v>0.17162032598274199</v>
      </c>
      <c r="F343" s="404">
        <v>178</v>
      </c>
      <c r="G343" s="404">
        <v>0.170172084130019</v>
      </c>
      <c r="H343" s="404">
        <v>1</v>
      </c>
      <c r="I343" s="404">
        <v>0.56179775280897903</v>
      </c>
    </row>
    <row r="344" spans="1:9" x14ac:dyDescent="0.2">
      <c r="A344" s="404">
        <v>116</v>
      </c>
      <c r="B344" s="404" t="s">
        <v>235</v>
      </c>
      <c r="C344" s="404" t="s">
        <v>503</v>
      </c>
      <c r="D344" s="404">
        <v>352</v>
      </c>
      <c r="E344" s="404">
        <v>0.53495440729483301</v>
      </c>
      <c r="F344" s="404">
        <v>351</v>
      </c>
      <c r="G344" s="404">
        <v>0.54503105590062095</v>
      </c>
      <c r="H344" s="404">
        <v>1</v>
      </c>
      <c r="I344" s="404">
        <v>0.28490028490029101</v>
      </c>
    </row>
    <row r="345" spans="1:9" x14ac:dyDescent="0.2">
      <c r="A345" s="404">
        <v>116</v>
      </c>
      <c r="B345" s="404" t="s">
        <v>235</v>
      </c>
      <c r="C345" s="404" t="s">
        <v>505</v>
      </c>
      <c r="D345" s="404">
        <v>56</v>
      </c>
      <c r="E345" s="404">
        <v>8.5106382978723402E-2</v>
      </c>
      <c r="F345" s="404">
        <v>55</v>
      </c>
      <c r="G345" s="404">
        <v>8.5403726708074501E-2</v>
      </c>
      <c r="H345" s="404">
        <v>1</v>
      </c>
      <c r="I345" s="404">
        <v>1.8181818181818099</v>
      </c>
    </row>
    <row r="346" spans="1:9" x14ac:dyDescent="0.2">
      <c r="A346" s="404">
        <v>116</v>
      </c>
      <c r="B346" s="404" t="s">
        <v>235</v>
      </c>
      <c r="C346" s="404" t="s">
        <v>498</v>
      </c>
      <c r="D346" s="404">
        <v>72</v>
      </c>
      <c r="E346" s="404">
        <v>0.109422492401216</v>
      </c>
      <c r="F346" s="404">
        <v>71</v>
      </c>
      <c r="G346" s="404">
        <v>0.110248447204969</v>
      </c>
      <c r="H346" s="404">
        <v>1</v>
      </c>
      <c r="I346" s="404">
        <v>1.40845070422535</v>
      </c>
    </row>
    <row r="347" spans="1:9" x14ac:dyDescent="0.2">
      <c r="A347" s="404">
        <v>118</v>
      </c>
      <c r="B347" s="404" t="s">
        <v>300</v>
      </c>
      <c r="C347" s="404" t="s">
        <v>501</v>
      </c>
      <c r="D347" s="404">
        <v>93</v>
      </c>
      <c r="E347" s="404">
        <v>0.14691943127962101</v>
      </c>
      <c r="F347" s="404">
        <v>92</v>
      </c>
      <c r="G347" s="404">
        <v>0.14533965244865699</v>
      </c>
      <c r="H347" s="404">
        <v>1</v>
      </c>
      <c r="I347" s="404">
        <v>1.0869565217391399</v>
      </c>
    </row>
    <row r="348" spans="1:9" x14ac:dyDescent="0.2">
      <c r="A348" s="404">
        <v>121</v>
      </c>
      <c r="B348" s="404" t="s">
        <v>207</v>
      </c>
      <c r="C348" s="404" t="s">
        <v>502</v>
      </c>
      <c r="D348" s="404">
        <v>492</v>
      </c>
      <c r="E348" s="404">
        <v>6.2891473859133296E-2</v>
      </c>
      <c r="F348" s="404">
        <v>491</v>
      </c>
      <c r="G348" s="404">
        <v>6.3899010931806305E-2</v>
      </c>
      <c r="H348" s="404">
        <v>1</v>
      </c>
      <c r="I348" s="404">
        <v>0.203665987780033</v>
      </c>
    </row>
    <row r="349" spans="1:9" x14ac:dyDescent="0.2">
      <c r="A349" s="404">
        <v>122</v>
      </c>
      <c r="B349" s="404" t="s">
        <v>248</v>
      </c>
      <c r="C349" s="404" t="s">
        <v>501</v>
      </c>
      <c r="D349" s="404">
        <v>6</v>
      </c>
      <c r="E349" s="404">
        <v>0.14285714285714299</v>
      </c>
      <c r="F349" s="404">
        <v>5</v>
      </c>
      <c r="G349" s="404">
        <v>0.125</v>
      </c>
      <c r="H349" s="404">
        <v>1</v>
      </c>
      <c r="I349" s="404">
        <v>20</v>
      </c>
    </row>
    <row r="350" spans="1:9" x14ac:dyDescent="0.2">
      <c r="A350" s="404">
        <v>122</v>
      </c>
      <c r="B350" s="404" t="s">
        <v>248</v>
      </c>
      <c r="C350" s="404" t="s">
        <v>505</v>
      </c>
      <c r="D350" s="404">
        <v>14</v>
      </c>
      <c r="E350" s="404">
        <v>0.33333333333333298</v>
      </c>
      <c r="F350" s="404">
        <v>13</v>
      </c>
      <c r="G350" s="404">
        <v>0.32500000000000001</v>
      </c>
      <c r="H350" s="404">
        <v>1</v>
      </c>
      <c r="I350" s="404">
        <v>7.6923076923076898</v>
      </c>
    </row>
    <row r="351" spans="1:9" x14ac:dyDescent="0.2">
      <c r="A351" s="404">
        <v>125</v>
      </c>
      <c r="B351" s="404" t="s">
        <v>251</v>
      </c>
      <c r="C351" s="404" t="s">
        <v>505</v>
      </c>
      <c r="D351" s="404">
        <v>40</v>
      </c>
      <c r="E351" s="404">
        <v>6.0331825037707398E-2</v>
      </c>
      <c r="F351" s="404">
        <v>39</v>
      </c>
      <c r="G351" s="404">
        <v>5.9090909090909097E-2</v>
      </c>
      <c r="H351" s="404">
        <v>1</v>
      </c>
      <c r="I351" s="404">
        <v>2.5641025641025501</v>
      </c>
    </row>
    <row r="352" spans="1:9" x14ac:dyDescent="0.2">
      <c r="A352" s="404">
        <v>1</v>
      </c>
      <c r="B352" s="404" t="s">
        <v>232</v>
      </c>
      <c r="C352" s="404" t="s">
        <v>505</v>
      </c>
      <c r="D352" s="404">
        <v>64</v>
      </c>
      <c r="E352" s="404">
        <v>1.36286201022147E-2</v>
      </c>
      <c r="F352" s="404">
        <v>64</v>
      </c>
      <c r="G352" s="404">
        <v>1.3593882752761299E-2</v>
      </c>
      <c r="H352" s="404">
        <v>0</v>
      </c>
      <c r="I352" s="404">
        <v>0</v>
      </c>
    </row>
    <row r="353" spans="1:9" x14ac:dyDescent="0.2">
      <c r="A353" s="404">
        <v>2</v>
      </c>
      <c r="B353" s="404" t="s">
        <v>301</v>
      </c>
      <c r="C353" s="404" t="s">
        <v>502</v>
      </c>
      <c r="D353" s="404">
        <v>121</v>
      </c>
      <c r="E353" s="404">
        <v>2.3260284505959201E-2</v>
      </c>
      <c r="F353" s="404">
        <v>121</v>
      </c>
      <c r="G353" s="404">
        <v>2.40461049284579E-2</v>
      </c>
      <c r="H353" s="404">
        <v>0</v>
      </c>
      <c r="I353" s="404">
        <v>0</v>
      </c>
    </row>
    <row r="354" spans="1:9" x14ac:dyDescent="0.2">
      <c r="A354" s="404">
        <v>3</v>
      </c>
      <c r="B354" s="404" t="s">
        <v>215</v>
      </c>
      <c r="C354" s="404" t="s">
        <v>498</v>
      </c>
      <c r="D354" s="404">
        <v>31</v>
      </c>
      <c r="E354" s="404">
        <v>2.3360964581763399E-2</v>
      </c>
      <c r="F354" s="404">
        <v>31</v>
      </c>
      <c r="G354" s="404">
        <v>2.4256651017214401E-2</v>
      </c>
      <c r="H354" s="404">
        <v>0</v>
      </c>
      <c r="I354" s="404">
        <v>0</v>
      </c>
    </row>
    <row r="355" spans="1:9" x14ac:dyDescent="0.2">
      <c r="A355" s="404">
        <v>4</v>
      </c>
      <c r="B355" s="404" t="s">
        <v>254</v>
      </c>
      <c r="C355" s="404" t="s">
        <v>500</v>
      </c>
      <c r="D355" s="404">
        <v>53</v>
      </c>
      <c r="E355" s="404">
        <v>0.88333333333333297</v>
      </c>
      <c r="F355" s="404">
        <v>53</v>
      </c>
      <c r="G355" s="404">
        <v>0.88333333333333297</v>
      </c>
      <c r="H355" s="404">
        <v>0</v>
      </c>
      <c r="I355" s="404">
        <v>0</v>
      </c>
    </row>
    <row r="356" spans="1:9" x14ac:dyDescent="0.2">
      <c r="A356" s="404">
        <v>4</v>
      </c>
      <c r="B356" s="404" t="s">
        <v>254</v>
      </c>
      <c r="C356" s="404" t="s">
        <v>501</v>
      </c>
      <c r="D356" s="404">
        <v>4</v>
      </c>
      <c r="E356" s="404">
        <v>6.6666666666666693E-2</v>
      </c>
      <c r="F356" s="404">
        <v>4</v>
      </c>
      <c r="G356" s="404">
        <v>6.6666666666666693E-2</v>
      </c>
      <c r="H356" s="404">
        <v>0</v>
      </c>
      <c r="I356" s="404">
        <v>0</v>
      </c>
    </row>
    <row r="357" spans="1:9" x14ac:dyDescent="0.2">
      <c r="A357" s="404">
        <v>4</v>
      </c>
      <c r="B357" s="404" t="s">
        <v>254</v>
      </c>
      <c r="C357" s="404" t="s">
        <v>505</v>
      </c>
      <c r="D357" s="404">
        <v>3</v>
      </c>
      <c r="E357" s="404">
        <v>0.05</v>
      </c>
      <c r="F357" s="404">
        <v>3</v>
      </c>
      <c r="G357" s="404">
        <v>0.05</v>
      </c>
      <c r="H357" s="404">
        <v>0</v>
      </c>
      <c r="I357" s="404">
        <v>0</v>
      </c>
    </row>
    <row r="358" spans="1:9" x14ac:dyDescent="0.2">
      <c r="A358" s="404">
        <v>7</v>
      </c>
      <c r="B358" s="404" t="s">
        <v>299</v>
      </c>
      <c r="C358" s="404" t="s">
        <v>503</v>
      </c>
      <c r="D358" s="404">
        <v>14</v>
      </c>
      <c r="E358" s="404">
        <v>9.5890410958904104E-2</v>
      </c>
      <c r="F358" s="404">
        <v>14</v>
      </c>
      <c r="G358" s="404">
        <v>9.1503267973856203E-2</v>
      </c>
      <c r="H358" s="404">
        <v>0</v>
      </c>
      <c r="I358" s="404">
        <v>0</v>
      </c>
    </row>
    <row r="359" spans="1:9" x14ac:dyDescent="0.2">
      <c r="A359" s="404">
        <v>7</v>
      </c>
      <c r="B359" s="404" t="s">
        <v>299</v>
      </c>
      <c r="C359" s="404" t="s">
        <v>505</v>
      </c>
      <c r="D359" s="404">
        <v>5</v>
      </c>
      <c r="E359" s="404">
        <v>3.42465753424658E-2</v>
      </c>
      <c r="F359" s="404">
        <v>5</v>
      </c>
      <c r="G359" s="404">
        <v>3.2679738562091498E-2</v>
      </c>
      <c r="H359" s="404">
        <v>0</v>
      </c>
      <c r="I359" s="404">
        <v>0</v>
      </c>
    </row>
    <row r="360" spans="1:9" x14ac:dyDescent="0.2">
      <c r="A360" s="404">
        <v>7</v>
      </c>
      <c r="B360" s="404" t="s">
        <v>299</v>
      </c>
      <c r="C360" s="404" t="s">
        <v>498</v>
      </c>
      <c r="D360" s="404">
        <v>2</v>
      </c>
      <c r="E360" s="404">
        <v>1.3698630136986301E-2</v>
      </c>
      <c r="F360" s="404">
        <v>2</v>
      </c>
      <c r="G360" s="404">
        <v>1.30718954248366E-2</v>
      </c>
      <c r="H360" s="404">
        <v>0</v>
      </c>
      <c r="I360" s="404">
        <v>0</v>
      </c>
    </row>
    <row r="361" spans="1:9" x14ac:dyDescent="0.2">
      <c r="A361" s="404">
        <v>9</v>
      </c>
      <c r="B361" s="404" t="s">
        <v>316</v>
      </c>
      <c r="C361" s="404" t="s">
        <v>506</v>
      </c>
      <c r="D361" s="404">
        <v>3</v>
      </c>
      <c r="E361" s="404">
        <v>1.65107319757843E-3</v>
      </c>
      <c r="F361" s="404">
        <v>3</v>
      </c>
      <c r="G361" s="404">
        <v>1.6703786191536701E-3</v>
      </c>
      <c r="H361" s="404">
        <v>0</v>
      </c>
      <c r="I361" s="404">
        <v>0</v>
      </c>
    </row>
    <row r="362" spans="1:9" x14ac:dyDescent="0.2">
      <c r="A362" s="404">
        <v>9</v>
      </c>
      <c r="B362" s="404" t="s">
        <v>316</v>
      </c>
      <c r="C362" s="404" t="s">
        <v>498</v>
      </c>
      <c r="D362" s="404">
        <v>162</v>
      </c>
      <c r="E362" s="404">
        <v>8.9157952669234999E-2</v>
      </c>
      <c r="F362" s="404">
        <v>162</v>
      </c>
      <c r="G362" s="404">
        <v>9.0200445434298407E-2</v>
      </c>
      <c r="H362" s="404">
        <v>0</v>
      </c>
      <c r="I362" s="404">
        <v>0</v>
      </c>
    </row>
    <row r="363" spans="1:9" x14ac:dyDescent="0.2">
      <c r="A363" s="404">
        <v>9</v>
      </c>
      <c r="B363" s="404" t="s">
        <v>316</v>
      </c>
      <c r="C363" s="404" t="s">
        <v>502</v>
      </c>
      <c r="D363" s="404">
        <v>191</v>
      </c>
      <c r="E363" s="404">
        <v>0.105118326912493</v>
      </c>
      <c r="F363" s="404">
        <v>191</v>
      </c>
      <c r="G363" s="404">
        <v>0.106347438752784</v>
      </c>
      <c r="H363" s="404">
        <v>0</v>
      </c>
      <c r="I363" s="404">
        <v>0</v>
      </c>
    </row>
    <row r="364" spans="1:9" x14ac:dyDescent="0.2">
      <c r="A364" s="404">
        <v>10</v>
      </c>
      <c r="B364" s="404" t="s">
        <v>260</v>
      </c>
      <c r="C364" s="404" t="s">
        <v>503</v>
      </c>
      <c r="D364" s="404">
        <v>17</v>
      </c>
      <c r="E364" s="404">
        <v>0.30909090909090903</v>
      </c>
      <c r="F364" s="404">
        <v>17</v>
      </c>
      <c r="G364" s="404">
        <v>0.320754716981132</v>
      </c>
      <c r="H364" s="404">
        <v>0</v>
      </c>
      <c r="I364" s="404">
        <v>0</v>
      </c>
    </row>
    <row r="365" spans="1:9" x14ac:dyDescent="0.2">
      <c r="A365" s="404">
        <v>10</v>
      </c>
      <c r="B365" s="404" t="s">
        <v>260</v>
      </c>
      <c r="C365" s="404" t="s">
        <v>499</v>
      </c>
      <c r="D365" s="404">
        <v>4</v>
      </c>
      <c r="E365" s="404">
        <v>7.2727272727272696E-2</v>
      </c>
      <c r="F365" s="404">
        <v>4</v>
      </c>
      <c r="G365" s="404">
        <v>7.5471698113207503E-2</v>
      </c>
      <c r="H365" s="404">
        <v>0</v>
      </c>
      <c r="I365" s="404">
        <v>0</v>
      </c>
    </row>
    <row r="366" spans="1:9" x14ac:dyDescent="0.2">
      <c r="A366" s="404">
        <v>10</v>
      </c>
      <c r="B366" s="404" t="s">
        <v>260</v>
      </c>
      <c r="C366" s="404" t="s">
        <v>501</v>
      </c>
      <c r="D366" s="404">
        <v>7</v>
      </c>
      <c r="E366" s="404">
        <v>0.12727272727272701</v>
      </c>
      <c r="F366" s="404">
        <v>7</v>
      </c>
      <c r="G366" s="404">
        <v>0.13207547169811301</v>
      </c>
      <c r="H366" s="404">
        <v>0</v>
      </c>
      <c r="I366" s="404">
        <v>0</v>
      </c>
    </row>
    <row r="367" spans="1:9" x14ac:dyDescent="0.2">
      <c r="A367" s="404">
        <v>10</v>
      </c>
      <c r="B367" s="404" t="s">
        <v>260</v>
      </c>
      <c r="C367" s="404" t="s">
        <v>498</v>
      </c>
      <c r="D367" s="404">
        <v>2</v>
      </c>
      <c r="E367" s="404">
        <v>3.6363636363636397E-2</v>
      </c>
      <c r="F367" s="404">
        <v>2</v>
      </c>
      <c r="G367" s="404">
        <v>3.77358490566038E-2</v>
      </c>
      <c r="H367" s="404">
        <v>0</v>
      </c>
      <c r="I367" s="404">
        <v>0</v>
      </c>
    </row>
    <row r="368" spans="1:9" x14ac:dyDescent="0.2">
      <c r="A368" s="404">
        <v>11</v>
      </c>
      <c r="B368" s="404" t="s">
        <v>283</v>
      </c>
      <c r="C368" s="404" t="s">
        <v>500</v>
      </c>
      <c r="D368" s="404">
        <v>9</v>
      </c>
      <c r="E368" s="404">
        <v>0.5</v>
      </c>
      <c r="F368" s="404">
        <v>9</v>
      </c>
      <c r="G368" s="404">
        <v>0.47368421052631599</v>
      </c>
      <c r="H368" s="404">
        <v>0</v>
      </c>
      <c r="I368" s="404">
        <v>0</v>
      </c>
    </row>
    <row r="369" spans="1:9" x14ac:dyDescent="0.2">
      <c r="A369" s="404">
        <v>11</v>
      </c>
      <c r="B369" s="404" t="s">
        <v>283</v>
      </c>
      <c r="C369" s="404" t="s">
        <v>498</v>
      </c>
      <c r="D369" s="404">
        <v>2</v>
      </c>
      <c r="E369" s="404">
        <v>0.11111111111111099</v>
      </c>
      <c r="F369" s="404">
        <v>2</v>
      </c>
      <c r="G369" s="404">
        <v>0.105263157894737</v>
      </c>
      <c r="H369" s="404">
        <v>0</v>
      </c>
      <c r="I369" s="404">
        <v>0</v>
      </c>
    </row>
    <row r="370" spans="1:9" x14ac:dyDescent="0.2">
      <c r="A370" s="404">
        <v>12</v>
      </c>
      <c r="B370" s="404" t="s">
        <v>269</v>
      </c>
      <c r="C370" s="404" t="s">
        <v>503</v>
      </c>
      <c r="D370" s="404">
        <v>9</v>
      </c>
      <c r="E370" s="404">
        <v>0.115384615384615</v>
      </c>
      <c r="F370" s="404">
        <v>9</v>
      </c>
      <c r="G370" s="404">
        <v>0.17307692307692299</v>
      </c>
      <c r="H370" s="404">
        <v>0</v>
      </c>
      <c r="I370" s="404">
        <v>0</v>
      </c>
    </row>
    <row r="371" spans="1:9" x14ac:dyDescent="0.2">
      <c r="A371" s="404">
        <v>12</v>
      </c>
      <c r="B371" s="404" t="s">
        <v>269</v>
      </c>
      <c r="C371" s="404" t="s">
        <v>505</v>
      </c>
      <c r="D371" s="404">
        <v>7</v>
      </c>
      <c r="E371" s="404">
        <v>8.9743589743589702E-2</v>
      </c>
      <c r="F371" s="404">
        <v>7</v>
      </c>
      <c r="G371" s="404">
        <v>0.134615384615385</v>
      </c>
      <c r="H371" s="404">
        <v>0</v>
      </c>
      <c r="I371" s="404">
        <v>0</v>
      </c>
    </row>
    <row r="372" spans="1:9" x14ac:dyDescent="0.2">
      <c r="A372" s="404">
        <v>14</v>
      </c>
      <c r="B372" s="404" t="s">
        <v>311</v>
      </c>
      <c r="C372" s="404" t="s">
        <v>503</v>
      </c>
      <c r="D372" s="404">
        <v>22</v>
      </c>
      <c r="E372" s="404">
        <v>3.64842454394693E-2</v>
      </c>
      <c r="F372" s="404">
        <v>22</v>
      </c>
      <c r="G372" s="404">
        <v>3.68509212730318E-2</v>
      </c>
      <c r="H372" s="404">
        <v>0</v>
      </c>
      <c r="I372" s="404">
        <v>0</v>
      </c>
    </row>
    <row r="373" spans="1:9" x14ac:dyDescent="0.2">
      <c r="A373" s="404">
        <v>14</v>
      </c>
      <c r="B373" s="404" t="s">
        <v>311</v>
      </c>
      <c r="C373" s="404" t="s">
        <v>505</v>
      </c>
      <c r="D373" s="404">
        <v>14</v>
      </c>
      <c r="E373" s="404">
        <v>2.3217247097844101E-2</v>
      </c>
      <c r="F373" s="404">
        <v>14</v>
      </c>
      <c r="G373" s="404">
        <v>2.3450586264656601E-2</v>
      </c>
      <c r="H373" s="404">
        <v>0</v>
      </c>
      <c r="I373" s="404">
        <v>0</v>
      </c>
    </row>
    <row r="374" spans="1:9" x14ac:dyDescent="0.2">
      <c r="A374" s="404">
        <v>14</v>
      </c>
      <c r="B374" s="404" t="s">
        <v>311</v>
      </c>
      <c r="C374" s="404" t="s">
        <v>498</v>
      </c>
      <c r="D374" s="404">
        <v>2</v>
      </c>
      <c r="E374" s="404">
        <v>3.3167495854063002E-3</v>
      </c>
      <c r="F374" s="404">
        <v>2</v>
      </c>
      <c r="G374" s="404">
        <v>3.3500837520937998E-3</v>
      </c>
      <c r="H374" s="404">
        <v>0</v>
      </c>
      <c r="I374" s="404">
        <v>0</v>
      </c>
    </row>
    <row r="375" spans="1:9" x14ac:dyDescent="0.2">
      <c r="A375" s="404">
        <v>15</v>
      </c>
      <c r="B375" s="404" t="s">
        <v>313</v>
      </c>
      <c r="C375" s="404" t="s">
        <v>500</v>
      </c>
      <c r="D375" s="404">
        <v>4333</v>
      </c>
      <c r="E375" s="404">
        <v>0.39177215189873399</v>
      </c>
      <c r="F375" s="404">
        <v>4333</v>
      </c>
      <c r="G375" s="404">
        <v>0.39180757753865603</v>
      </c>
      <c r="H375" s="404">
        <v>0</v>
      </c>
      <c r="I375" s="404">
        <v>0</v>
      </c>
    </row>
    <row r="376" spans="1:9" x14ac:dyDescent="0.2">
      <c r="A376" s="404">
        <v>16</v>
      </c>
      <c r="B376" s="404" t="s">
        <v>319</v>
      </c>
      <c r="C376" s="404" t="s">
        <v>503</v>
      </c>
      <c r="D376" s="404">
        <v>190</v>
      </c>
      <c r="E376" s="404">
        <v>6.3737001006373695E-2</v>
      </c>
      <c r="F376" s="404">
        <v>190</v>
      </c>
      <c r="G376" s="404">
        <v>6.4210882054748203E-2</v>
      </c>
      <c r="H376" s="404">
        <v>0</v>
      </c>
      <c r="I376" s="404">
        <v>0</v>
      </c>
    </row>
    <row r="377" spans="1:9" x14ac:dyDescent="0.2">
      <c r="A377" s="404">
        <v>16</v>
      </c>
      <c r="B377" s="404" t="s">
        <v>319</v>
      </c>
      <c r="C377" s="404" t="s">
        <v>506</v>
      </c>
      <c r="D377" s="404">
        <v>16</v>
      </c>
      <c r="E377" s="404">
        <v>5.36732640053673E-3</v>
      </c>
      <c r="F377" s="404">
        <v>16</v>
      </c>
      <c r="G377" s="404">
        <v>5.40723217303143E-3</v>
      </c>
      <c r="H377" s="404">
        <v>0</v>
      </c>
      <c r="I377" s="404">
        <v>0</v>
      </c>
    </row>
    <row r="378" spans="1:9" x14ac:dyDescent="0.2">
      <c r="A378" s="404">
        <v>16</v>
      </c>
      <c r="B378" s="404" t="s">
        <v>319</v>
      </c>
      <c r="C378" s="404" t="s">
        <v>502</v>
      </c>
      <c r="D378" s="404">
        <v>27</v>
      </c>
      <c r="E378" s="404">
        <v>9.0573633009057401E-3</v>
      </c>
      <c r="F378" s="404">
        <v>27</v>
      </c>
      <c r="G378" s="404">
        <v>9.1247042919905402E-3</v>
      </c>
      <c r="H378" s="404">
        <v>0</v>
      </c>
      <c r="I378" s="404">
        <v>0</v>
      </c>
    </row>
    <row r="379" spans="1:9" x14ac:dyDescent="0.2">
      <c r="A379" s="404">
        <v>17</v>
      </c>
      <c r="B379" s="404" t="s">
        <v>262</v>
      </c>
      <c r="C379" s="404" t="s">
        <v>500</v>
      </c>
      <c r="D379" s="404">
        <v>7</v>
      </c>
      <c r="E379" s="404">
        <v>1.9021739130434801E-2</v>
      </c>
      <c r="F379" s="404">
        <v>7</v>
      </c>
      <c r="G379" s="404">
        <v>1.9230769230769201E-2</v>
      </c>
      <c r="H379" s="404">
        <v>0</v>
      </c>
      <c r="I379" s="404">
        <v>0</v>
      </c>
    </row>
    <row r="380" spans="1:9" x14ac:dyDescent="0.2">
      <c r="A380" s="404">
        <v>17</v>
      </c>
      <c r="B380" s="404" t="s">
        <v>262</v>
      </c>
      <c r="C380" s="404" t="s">
        <v>498</v>
      </c>
      <c r="D380" s="404">
        <v>8</v>
      </c>
      <c r="E380" s="404">
        <v>2.1739130434782601E-2</v>
      </c>
      <c r="F380" s="404">
        <v>8</v>
      </c>
      <c r="G380" s="404">
        <v>2.1978021978022001E-2</v>
      </c>
      <c r="H380" s="404">
        <v>0</v>
      </c>
      <c r="I380" s="404">
        <v>0</v>
      </c>
    </row>
    <row r="381" spans="1:9" x14ac:dyDescent="0.2">
      <c r="A381" s="404">
        <v>17</v>
      </c>
      <c r="B381" s="404" t="s">
        <v>262</v>
      </c>
      <c r="C381" s="404" t="s">
        <v>502</v>
      </c>
      <c r="D381" s="404">
        <v>5</v>
      </c>
      <c r="E381" s="404">
        <v>1.3586956521739101E-2</v>
      </c>
      <c r="F381" s="404">
        <v>5</v>
      </c>
      <c r="G381" s="404">
        <v>1.37362637362637E-2</v>
      </c>
      <c r="H381" s="404">
        <v>0</v>
      </c>
      <c r="I381" s="404">
        <v>0</v>
      </c>
    </row>
    <row r="382" spans="1:9" x14ac:dyDescent="0.2">
      <c r="A382" s="404">
        <v>18</v>
      </c>
      <c r="B382" s="404" t="s">
        <v>323</v>
      </c>
      <c r="C382" s="404" t="s">
        <v>502</v>
      </c>
      <c r="D382" s="404">
        <v>266</v>
      </c>
      <c r="E382" s="404">
        <v>5.1993745113369801E-2</v>
      </c>
      <c r="F382" s="404">
        <v>266</v>
      </c>
      <c r="G382" s="404">
        <v>5.17006802721088E-2</v>
      </c>
      <c r="H382" s="404">
        <v>0</v>
      </c>
      <c r="I382" s="404">
        <v>0</v>
      </c>
    </row>
    <row r="383" spans="1:9" x14ac:dyDescent="0.2">
      <c r="A383" s="404">
        <v>19</v>
      </c>
      <c r="B383" s="404" t="s">
        <v>318</v>
      </c>
      <c r="C383" s="404" t="s">
        <v>503</v>
      </c>
      <c r="D383" s="404">
        <v>12</v>
      </c>
      <c r="E383" s="404">
        <v>1.7910447761194E-2</v>
      </c>
      <c r="F383" s="404">
        <v>12</v>
      </c>
      <c r="G383" s="404">
        <v>1.8099547511312201E-2</v>
      </c>
      <c r="H383" s="404">
        <v>0</v>
      </c>
      <c r="I383" s="404">
        <v>0</v>
      </c>
    </row>
    <row r="384" spans="1:9" x14ac:dyDescent="0.2">
      <c r="A384" s="404">
        <v>20</v>
      </c>
      <c r="B384" s="404" t="s">
        <v>231</v>
      </c>
      <c r="C384" s="404" t="s">
        <v>501</v>
      </c>
      <c r="D384" s="404">
        <v>15</v>
      </c>
      <c r="E384" s="404">
        <v>6.6371681415929196E-2</v>
      </c>
      <c r="F384" s="404">
        <v>15</v>
      </c>
      <c r="G384" s="404">
        <v>6.7873303167420795E-2</v>
      </c>
      <c r="H384" s="404">
        <v>0</v>
      </c>
      <c r="I384" s="404">
        <v>0</v>
      </c>
    </row>
    <row r="385" spans="1:9" x14ac:dyDescent="0.2">
      <c r="A385" s="404">
        <v>20</v>
      </c>
      <c r="B385" s="404" t="s">
        <v>231</v>
      </c>
      <c r="C385" s="404" t="s">
        <v>498</v>
      </c>
      <c r="D385" s="404">
        <v>4</v>
      </c>
      <c r="E385" s="404">
        <v>1.7699115044247801E-2</v>
      </c>
      <c r="F385" s="404">
        <v>4</v>
      </c>
      <c r="G385" s="404">
        <v>1.8099547511312201E-2</v>
      </c>
      <c r="H385" s="404">
        <v>0</v>
      </c>
      <c r="I385" s="404">
        <v>0</v>
      </c>
    </row>
    <row r="386" spans="1:9" x14ac:dyDescent="0.2">
      <c r="A386" s="404">
        <v>21</v>
      </c>
      <c r="B386" s="404" t="s">
        <v>245</v>
      </c>
      <c r="C386" s="404" t="s">
        <v>505</v>
      </c>
      <c r="D386" s="404">
        <v>209</v>
      </c>
      <c r="E386" s="404">
        <v>7.1233810497614194E-2</v>
      </c>
      <c r="F386" s="404">
        <v>209</v>
      </c>
      <c r="G386" s="404">
        <v>7.2519083969465603E-2</v>
      </c>
      <c r="H386" s="404">
        <v>0</v>
      </c>
      <c r="I386" s="404">
        <v>0</v>
      </c>
    </row>
    <row r="387" spans="1:9" x14ac:dyDescent="0.2">
      <c r="A387" s="404">
        <v>21</v>
      </c>
      <c r="B387" s="404" t="s">
        <v>245</v>
      </c>
      <c r="C387" s="404" t="s">
        <v>502</v>
      </c>
      <c r="D387" s="404">
        <v>41</v>
      </c>
      <c r="E387" s="404">
        <v>1.39740967961827E-2</v>
      </c>
      <c r="F387" s="404">
        <v>41</v>
      </c>
      <c r="G387" s="404">
        <v>1.42262317834837E-2</v>
      </c>
      <c r="H387" s="404">
        <v>0</v>
      </c>
      <c r="I387" s="404">
        <v>0</v>
      </c>
    </row>
    <row r="388" spans="1:9" x14ac:dyDescent="0.2">
      <c r="A388" s="404">
        <v>22</v>
      </c>
      <c r="B388" s="404" t="s">
        <v>228</v>
      </c>
      <c r="C388" s="404" t="s">
        <v>506</v>
      </c>
      <c r="D388" s="404">
        <v>22</v>
      </c>
      <c r="E388" s="404">
        <v>1.0566762728146E-2</v>
      </c>
      <c r="F388" s="404">
        <v>22</v>
      </c>
      <c r="G388" s="404">
        <v>1.0536398467432999E-2</v>
      </c>
      <c r="H388" s="404">
        <v>0</v>
      </c>
      <c r="I388" s="404">
        <v>0</v>
      </c>
    </row>
    <row r="389" spans="1:9" x14ac:dyDescent="0.2">
      <c r="A389" s="404">
        <v>23</v>
      </c>
      <c r="B389" s="404" t="s">
        <v>204</v>
      </c>
      <c r="C389" s="404" t="s">
        <v>506</v>
      </c>
      <c r="D389" s="404">
        <v>299</v>
      </c>
      <c r="E389" s="404">
        <v>8.7437127149374207E-3</v>
      </c>
      <c r="F389" s="404">
        <v>299</v>
      </c>
      <c r="G389" s="404">
        <v>9.1228070175438606E-3</v>
      </c>
      <c r="H389" s="404">
        <v>0</v>
      </c>
      <c r="I389" s="404">
        <v>0</v>
      </c>
    </row>
    <row r="390" spans="1:9" x14ac:dyDescent="0.2">
      <c r="A390" s="404">
        <v>24</v>
      </c>
      <c r="B390" s="404" t="s">
        <v>223</v>
      </c>
      <c r="C390" s="404" t="s">
        <v>498</v>
      </c>
      <c r="D390" s="404">
        <v>242</v>
      </c>
      <c r="E390" s="404">
        <v>9.90180032733224E-2</v>
      </c>
      <c r="F390" s="404">
        <v>242</v>
      </c>
      <c r="G390" s="404">
        <v>0.101894736842105</v>
      </c>
      <c r="H390" s="404">
        <v>0</v>
      </c>
      <c r="I390" s="404">
        <v>0</v>
      </c>
    </row>
    <row r="391" spans="1:9" x14ac:dyDescent="0.2">
      <c r="A391" s="404">
        <v>25</v>
      </c>
      <c r="B391" s="404" t="s">
        <v>286</v>
      </c>
      <c r="C391" s="404" t="s">
        <v>500</v>
      </c>
      <c r="D391" s="404">
        <v>11</v>
      </c>
      <c r="E391" s="404">
        <v>1.8302828618968401E-2</v>
      </c>
      <c r="F391" s="404">
        <v>11</v>
      </c>
      <c r="G391" s="404">
        <v>1.8242122719734698E-2</v>
      </c>
      <c r="H391" s="404">
        <v>0</v>
      </c>
      <c r="I391" s="404">
        <v>0</v>
      </c>
    </row>
    <row r="392" spans="1:9" x14ac:dyDescent="0.2">
      <c r="A392" s="404">
        <v>25</v>
      </c>
      <c r="B392" s="404" t="s">
        <v>286</v>
      </c>
      <c r="C392" s="404" t="s">
        <v>504</v>
      </c>
      <c r="D392" s="404">
        <v>4</v>
      </c>
      <c r="E392" s="404">
        <v>6.6555740432612297E-3</v>
      </c>
      <c r="F392" s="404">
        <v>4</v>
      </c>
      <c r="G392" s="404">
        <v>6.6334991708126003E-3</v>
      </c>
      <c r="H392" s="404">
        <v>0</v>
      </c>
      <c r="I392" s="404">
        <v>0</v>
      </c>
    </row>
    <row r="393" spans="1:9" x14ac:dyDescent="0.2">
      <c r="A393" s="404">
        <v>25</v>
      </c>
      <c r="B393" s="404" t="s">
        <v>286</v>
      </c>
      <c r="C393" s="404" t="s">
        <v>505</v>
      </c>
      <c r="D393" s="404">
        <v>144</v>
      </c>
      <c r="E393" s="404">
        <v>0.239600665557404</v>
      </c>
      <c r="F393" s="404">
        <v>144</v>
      </c>
      <c r="G393" s="404">
        <v>0.238805970149254</v>
      </c>
      <c r="H393" s="404">
        <v>0</v>
      </c>
      <c r="I393" s="404">
        <v>0</v>
      </c>
    </row>
    <row r="394" spans="1:9" x14ac:dyDescent="0.2">
      <c r="A394" s="404">
        <v>25</v>
      </c>
      <c r="B394" s="404" t="s">
        <v>286</v>
      </c>
      <c r="C394" s="404" t="s">
        <v>498</v>
      </c>
      <c r="D394" s="404">
        <v>47</v>
      </c>
      <c r="E394" s="404">
        <v>7.8202995008319495E-2</v>
      </c>
      <c r="F394" s="404">
        <v>47</v>
      </c>
      <c r="G394" s="404">
        <v>7.7943615257048099E-2</v>
      </c>
      <c r="H394" s="404">
        <v>0</v>
      </c>
      <c r="I394" s="404">
        <v>0</v>
      </c>
    </row>
    <row r="395" spans="1:9" x14ac:dyDescent="0.2">
      <c r="A395" s="404">
        <v>26</v>
      </c>
      <c r="B395" s="404" t="s">
        <v>292</v>
      </c>
      <c r="C395" s="404" t="s">
        <v>501</v>
      </c>
      <c r="D395" s="404">
        <v>47</v>
      </c>
      <c r="E395" s="404">
        <v>0.36434108527131798</v>
      </c>
      <c r="F395" s="404">
        <v>47</v>
      </c>
      <c r="G395" s="404">
        <v>0.3671875</v>
      </c>
      <c r="H395" s="404">
        <v>0</v>
      </c>
      <c r="I395" s="404">
        <v>0</v>
      </c>
    </row>
    <row r="396" spans="1:9" x14ac:dyDescent="0.2">
      <c r="A396" s="404">
        <v>26</v>
      </c>
      <c r="B396" s="404" t="s">
        <v>292</v>
      </c>
      <c r="C396" s="404" t="s">
        <v>505</v>
      </c>
      <c r="D396" s="404">
        <v>30</v>
      </c>
      <c r="E396" s="404">
        <v>0.232558139534884</v>
      </c>
      <c r="F396" s="404">
        <v>30</v>
      </c>
      <c r="G396" s="404">
        <v>0.234375</v>
      </c>
      <c r="H396" s="404">
        <v>0</v>
      </c>
      <c r="I396" s="404">
        <v>0</v>
      </c>
    </row>
    <row r="397" spans="1:9" x14ac:dyDescent="0.2">
      <c r="A397" s="404">
        <v>26</v>
      </c>
      <c r="B397" s="404" t="s">
        <v>292</v>
      </c>
      <c r="C397" s="404" t="s">
        <v>498</v>
      </c>
      <c r="D397" s="404">
        <v>2</v>
      </c>
      <c r="E397" s="404">
        <v>1.5503875968992199E-2</v>
      </c>
      <c r="F397" s="404">
        <v>2</v>
      </c>
      <c r="G397" s="404">
        <v>1.5625E-2</v>
      </c>
      <c r="H397" s="404">
        <v>0</v>
      </c>
      <c r="I397" s="404">
        <v>0</v>
      </c>
    </row>
    <row r="398" spans="1:9" x14ac:dyDescent="0.2">
      <c r="A398" s="404">
        <v>26</v>
      </c>
      <c r="B398" s="404" t="s">
        <v>292</v>
      </c>
      <c r="C398" s="404" t="s">
        <v>502</v>
      </c>
      <c r="D398" s="404">
        <v>1</v>
      </c>
      <c r="E398" s="404">
        <v>7.7519379844961196E-3</v>
      </c>
      <c r="F398" s="404">
        <v>1</v>
      </c>
      <c r="G398" s="404">
        <v>7.8125E-3</v>
      </c>
      <c r="H398" s="404">
        <v>0</v>
      </c>
      <c r="I398" s="404">
        <v>0</v>
      </c>
    </row>
    <row r="399" spans="1:9" x14ac:dyDescent="0.2">
      <c r="A399" s="404">
        <v>27</v>
      </c>
      <c r="B399" s="404" t="s">
        <v>305</v>
      </c>
      <c r="C399" s="404" t="s">
        <v>500</v>
      </c>
      <c r="D399" s="404">
        <v>4</v>
      </c>
      <c r="E399" s="404">
        <v>6.8965517241379296E-2</v>
      </c>
      <c r="F399" s="404">
        <v>4</v>
      </c>
      <c r="G399" s="404">
        <v>7.0175438596491196E-2</v>
      </c>
      <c r="H399" s="404">
        <v>0</v>
      </c>
      <c r="I399" s="404">
        <v>0</v>
      </c>
    </row>
    <row r="400" spans="1:9" x14ac:dyDescent="0.2">
      <c r="A400" s="404">
        <v>27</v>
      </c>
      <c r="B400" s="404" t="s">
        <v>305</v>
      </c>
      <c r="C400" s="404" t="s">
        <v>503</v>
      </c>
      <c r="D400" s="404">
        <v>5</v>
      </c>
      <c r="E400" s="404">
        <v>8.6206896551724102E-2</v>
      </c>
      <c r="F400" s="404">
        <v>5</v>
      </c>
      <c r="G400" s="404">
        <v>8.7719298245614002E-2</v>
      </c>
      <c r="H400" s="404">
        <v>0</v>
      </c>
      <c r="I400" s="404">
        <v>0</v>
      </c>
    </row>
    <row r="401" spans="1:9" x14ac:dyDescent="0.2">
      <c r="A401" s="404">
        <v>27</v>
      </c>
      <c r="B401" s="404" t="s">
        <v>305</v>
      </c>
      <c r="C401" s="404" t="s">
        <v>501</v>
      </c>
      <c r="D401" s="404">
        <v>1</v>
      </c>
      <c r="E401" s="404">
        <v>1.72413793103448E-2</v>
      </c>
      <c r="F401" s="404">
        <v>1</v>
      </c>
      <c r="G401" s="404">
        <v>1.7543859649122799E-2</v>
      </c>
      <c r="H401" s="404">
        <v>0</v>
      </c>
      <c r="I401" s="404">
        <v>0</v>
      </c>
    </row>
    <row r="402" spans="1:9" x14ac:dyDescent="0.2">
      <c r="A402" s="404">
        <v>27</v>
      </c>
      <c r="B402" s="404" t="s">
        <v>305</v>
      </c>
      <c r="C402" s="404" t="s">
        <v>505</v>
      </c>
      <c r="D402" s="404">
        <v>24</v>
      </c>
      <c r="E402" s="404">
        <v>0.41379310344827602</v>
      </c>
      <c r="F402" s="404">
        <v>24</v>
      </c>
      <c r="G402" s="404">
        <v>0.42105263157894701</v>
      </c>
      <c r="H402" s="404">
        <v>0</v>
      </c>
      <c r="I402" s="404">
        <v>0</v>
      </c>
    </row>
    <row r="403" spans="1:9" x14ac:dyDescent="0.2">
      <c r="A403" s="404">
        <v>28</v>
      </c>
      <c r="B403" s="404" t="s">
        <v>287</v>
      </c>
      <c r="C403" s="404" t="s">
        <v>503</v>
      </c>
      <c r="D403" s="404">
        <v>2</v>
      </c>
      <c r="E403" s="404">
        <v>3.5087719298245598E-2</v>
      </c>
      <c r="F403" s="404">
        <v>2</v>
      </c>
      <c r="G403" s="404">
        <v>3.7037037037037E-2</v>
      </c>
      <c r="H403" s="404">
        <v>0</v>
      </c>
      <c r="I403" s="404">
        <v>0</v>
      </c>
    </row>
    <row r="404" spans="1:9" x14ac:dyDescent="0.2">
      <c r="A404" s="404">
        <v>28</v>
      </c>
      <c r="B404" s="404" t="s">
        <v>287</v>
      </c>
      <c r="C404" s="404" t="s">
        <v>499</v>
      </c>
      <c r="D404" s="404">
        <v>3</v>
      </c>
      <c r="E404" s="404">
        <v>5.2631578947368397E-2</v>
      </c>
      <c r="F404" s="404">
        <v>3</v>
      </c>
      <c r="G404" s="404">
        <v>5.5555555555555601E-2</v>
      </c>
      <c r="H404" s="404">
        <v>0</v>
      </c>
      <c r="I404" s="404">
        <v>0</v>
      </c>
    </row>
    <row r="405" spans="1:9" x14ac:dyDescent="0.2">
      <c r="A405" s="404">
        <v>28</v>
      </c>
      <c r="B405" s="404" t="s">
        <v>287</v>
      </c>
      <c r="C405" s="404" t="s">
        <v>501</v>
      </c>
      <c r="D405" s="404">
        <v>1</v>
      </c>
      <c r="E405" s="404">
        <v>1.7543859649122799E-2</v>
      </c>
      <c r="F405" s="404">
        <v>1</v>
      </c>
      <c r="G405" s="404">
        <v>1.85185185185185E-2</v>
      </c>
      <c r="H405" s="404">
        <v>0</v>
      </c>
      <c r="I405" s="404">
        <v>0</v>
      </c>
    </row>
    <row r="406" spans="1:9" x14ac:dyDescent="0.2">
      <c r="A406" s="404">
        <v>28</v>
      </c>
      <c r="B406" s="404" t="s">
        <v>287</v>
      </c>
      <c r="C406" s="404" t="s">
        <v>504</v>
      </c>
      <c r="D406" s="404">
        <v>3</v>
      </c>
      <c r="E406" s="404">
        <v>5.2631578947368397E-2</v>
      </c>
      <c r="F406" s="404">
        <v>3</v>
      </c>
      <c r="G406" s="404">
        <v>5.5555555555555601E-2</v>
      </c>
      <c r="H406" s="404">
        <v>0</v>
      </c>
      <c r="I406" s="404">
        <v>0</v>
      </c>
    </row>
    <row r="407" spans="1:9" x14ac:dyDescent="0.2">
      <c r="A407" s="404">
        <v>28</v>
      </c>
      <c r="B407" s="404" t="s">
        <v>287</v>
      </c>
      <c r="C407" s="404" t="s">
        <v>505</v>
      </c>
      <c r="D407" s="404">
        <v>9</v>
      </c>
      <c r="E407" s="404">
        <v>0.157894736842105</v>
      </c>
      <c r="F407" s="404">
        <v>9</v>
      </c>
      <c r="G407" s="404">
        <v>0.16666666666666699</v>
      </c>
      <c r="H407" s="404">
        <v>0</v>
      </c>
      <c r="I407" s="404">
        <v>0</v>
      </c>
    </row>
    <row r="408" spans="1:9" x14ac:dyDescent="0.2">
      <c r="A408" s="404">
        <v>29</v>
      </c>
      <c r="B408" s="404" t="s">
        <v>270</v>
      </c>
      <c r="C408" s="404" t="s">
        <v>500</v>
      </c>
      <c r="D408" s="404">
        <v>6</v>
      </c>
      <c r="E408" s="404">
        <v>3.0456852791878201E-2</v>
      </c>
      <c r="F408" s="404">
        <v>6</v>
      </c>
      <c r="G408" s="404">
        <v>3.06122448979592E-2</v>
      </c>
      <c r="H408" s="404">
        <v>0</v>
      </c>
      <c r="I408" s="404">
        <v>0</v>
      </c>
    </row>
    <row r="409" spans="1:9" x14ac:dyDescent="0.2">
      <c r="A409" s="404">
        <v>29</v>
      </c>
      <c r="B409" s="404" t="s">
        <v>270</v>
      </c>
      <c r="C409" s="404" t="s">
        <v>499</v>
      </c>
      <c r="D409" s="404">
        <v>2</v>
      </c>
      <c r="E409" s="404">
        <v>1.01522842639594E-2</v>
      </c>
      <c r="F409" s="404">
        <v>2</v>
      </c>
      <c r="G409" s="404">
        <v>1.02040816326531E-2</v>
      </c>
      <c r="H409" s="404">
        <v>0</v>
      </c>
      <c r="I409" s="404">
        <v>0</v>
      </c>
    </row>
    <row r="410" spans="1:9" x14ac:dyDescent="0.2">
      <c r="A410" s="404">
        <v>29</v>
      </c>
      <c r="B410" s="404" t="s">
        <v>270</v>
      </c>
      <c r="C410" s="404" t="s">
        <v>505</v>
      </c>
      <c r="D410" s="404">
        <v>25</v>
      </c>
      <c r="E410" s="404">
        <v>0.12690355329949199</v>
      </c>
      <c r="F410" s="404">
        <v>25</v>
      </c>
      <c r="G410" s="404">
        <v>0.12755102040816299</v>
      </c>
      <c r="H410" s="404">
        <v>0</v>
      </c>
      <c r="I410" s="404">
        <v>0</v>
      </c>
    </row>
    <row r="411" spans="1:9" x14ac:dyDescent="0.2">
      <c r="A411" s="404">
        <v>29</v>
      </c>
      <c r="B411" s="404" t="s">
        <v>270</v>
      </c>
      <c r="C411" s="404" t="s">
        <v>498</v>
      </c>
      <c r="D411" s="404">
        <v>17</v>
      </c>
      <c r="E411" s="404">
        <v>8.6294416243654803E-2</v>
      </c>
      <c r="F411" s="404">
        <v>17</v>
      </c>
      <c r="G411" s="404">
        <v>8.6734693877551006E-2</v>
      </c>
      <c r="H411" s="404">
        <v>0</v>
      </c>
      <c r="I411" s="404">
        <v>0</v>
      </c>
    </row>
    <row r="412" spans="1:9" x14ac:dyDescent="0.2">
      <c r="A412" s="404">
        <v>30</v>
      </c>
      <c r="B412" s="404" t="s">
        <v>226</v>
      </c>
      <c r="C412" s="404" t="s">
        <v>500</v>
      </c>
      <c r="D412" s="404">
        <v>138</v>
      </c>
      <c r="E412" s="404">
        <v>2.3662551440329201E-2</v>
      </c>
      <c r="F412" s="404">
        <v>138</v>
      </c>
      <c r="G412" s="404">
        <v>2.38259668508287E-2</v>
      </c>
      <c r="H412" s="404">
        <v>0</v>
      </c>
      <c r="I412" s="404">
        <v>0</v>
      </c>
    </row>
    <row r="413" spans="1:9" x14ac:dyDescent="0.2">
      <c r="A413" s="404">
        <v>30</v>
      </c>
      <c r="B413" s="404" t="s">
        <v>226</v>
      </c>
      <c r="C413" s="404" t="s">
        <v>502</v>
      </c>
      <c r="D413" s="404">
        <v>281</v>
      </c>
      <c r="E413" s="404">
        <v>4.8182441700960199E-2</v>
      </c>
      <c r="F413" s="404">
        <v>281</v>
      </c>
      <c r="G413" s="404">
        <v>4.8515193370165702E-2</v>
      </c>
      <c r="H413" s="404">
        <v>0</v>
      </c>
      <c r="I413" s="404">
        <v>0</v>
      </c>
    </row>
    <row r="414" spans="1:9" x14ac:dyDescent="0.2">
      <c r="A414" s="404">
        <v>31</v>
      </c>
      <c r="B414" s="404" t="s">
        <v>288</v>
      </c>
      <c r="C414" s="404" t="s">
        <v>503</v>
      </c>
      <c r="D414" s="404">
        <v>1</v>
      </c>
      <c r="E414" s="404">
        <v>0.16666666666666699</v>
      </c>
      <c r="F414" s="404">
        <v>1</v>
      </c>
      <c r="G414" s="404">
        <v>0.2</v>
      </c>
      <c r="H414" s="404">
        <v>0</v>
      </c>
      <c r="I414" s="404">
        <v>0</v>
      </c>
    </row>
    <row r="415" spans="1:9" x14ac:dyDescent="0.2">
      <c r="A415" s="404">
        <v>32</v>
      </c>
      <c r="B415" s="404" t="s">
        <v>243</v>
      </c>
      <c r="C415" s="404" t="s">
        <v>501</v>
      </c>
      <c r="D415" s="404">
        <v>2</v>
      </c>
      <c r="E415" s="404">
        <v>1.4285714285714299E-2</v>
      </c>
      <c r="F415" s="404">
        <v>2</v>
      </c>
      <c r="G415" s="404">
        <v>1.4492753623188401E-2</v>
      </c>
      <c r="H415" s="404">
        <v>0</v>
      </c>
      <c r="I415" s="404">
        <v>0</v>
      </c>
    </row>
    <row r="416" spans="1:9" x14ac:dyDescent="0.2">
      <c r="A416" s="404">
        <v>32</v>
      </c>
      <c r="B416" s="404" t="s">
        <v>243</v>
      </c>
      <c r="C416" s="404" t="s">
        <v>504</v>
      </c>
      <c r="D416" s="404">
        <v>2</v>
      </c>
      <c r="E416" s="404">
        <v>1.4285714285714299E-2</v>
      </c>
      <c r="F416" s="404">
        <v>2</v>
      </c>
      <c r="G416" s="404">
        <v>1.4492753623188401E-2</v>
      </c>
      <c r="H416" s="404">
        <v>0</v>
      </c>
      <c r="I416" s="404">
        <v>0</v>
      </c>
    </row>
    <row r="417" spans="1:9" x14ac:dyDescent="0.2">
      <c r="A417" s="404">
        <v>32</v>
      </c>
      <c r="B417" s="404" t="s">
        <v>243</v>
      </c>
      <c r="C417" s="404" t="s">
        <v>498</v>
      </c>
      <c r="D417" s="404">
        <v>1</v>
      </c>
      <c r="E417" s="404">
        <v>7.14285714285714E-3</v>
      </c>
      <c r="F417" s="404">
        <v>1</v>
      </c>
      <c r="G417" s="404">
        <v>7.2463768115942004E-3</v>
      </c>
      <c r="H417" s="404">
        <v>0</v>
      </c>
      <c r="I417" s="404">
        <v>0</v>
      </c>
    </row>
    <row r="418" spans="1:9" x14ac:dyDescent="0.2">
      <c r="A418" s="404">
        <v>33</v>
      </c>
      <c r="B418" s="404" t="s">
        <v>249</v>
      </c>
      <c r="C418" s="404" t="s">
        <v>503</v>
      </c>
      <c r="D418" s="404">
        <v>188</v>
      </c>
      <c r="E418" s="404">
        <v>0.25753424657534202</v>
      </c>
      <c r="F418" s="404">
        <v>188</v>
      </c>
      <c r="G418" s="404">
        <v>0.25966850828729299</v>
      </c>
      <c r="H418" s="404">
        <v>0</v>
      </c>
      <c r="I418" s="404">
        <v>0</v>
      </c>
    </row>
    <row r="419" spans="1:9" x14ac:dyDescent="0.2">
      <c r="A419" s="404">
        <v>33</v>
      </c>
      <c r="B419" s="404" t="s">
        <v>249</v>
      </c>
      <c r="C419" s="404" t="s">
        <v>504</v>
      </c>
      <c r="D419" s="404">
        <v>6</v>
      </c>
      <c r="E419" s="404">
        <v>8.21917808219178E-3</v>
      </c>
      <c r="F419" s="404">
        <v>6</v>
      </c>
      <c r="G419" s="404">
        <v>8.2872928176795594E-3</v>
      </c>
      <c r="H419" s="404">
        <v>0</v>
      </c>
      <c r="I419" s="404">
        <v>0</v>
      </c>
    </row>
    <row r="420" spans="1:9" x14ac:dyDescent="0.2">
      <c r="A420" s="404">
        <v>33</v>
      </c>
      <c r="B420" s="404" t="s">
        <v>249</v>
      </c>
      <c r="C420" s="404" t="s">
        <v>498</v>
      </c>
      <c r="D420" s="404">
        <v>25</v>
      </c>
      <c r="E420" s="404">
        <v>3.42465753424658E-2</v>
      </c>
      <c r="F420" s="404">
        <v>25</v>
      </c>
      <c r="G420" s="404">
        <v>3.4530386740331501E-2</v>
      </c>
      <c r="H420" s="404">
        <v>0</v>
      </c>
      <c r="I420" s="404">
        <v>0</v>
      </c>
    </row>
    <row r="421" spans="1:9" x14ac:dyDescent="0.2">
      <c r="A421" s="404">
        <v>34</v>
      </c>
      <c r="B421" s="404" t="s">
        <v>295</v>
      </c>
      <c r="C421" s="404" t="s">
        <v>500</v>
      </c>
      <c r="D421" s="404">
        <v>2</v>
      </c>
      <c r="E421" s="404">
        <v>0.2</v>
      </c>
      <c r="F421" s="404">
        <v>2</v>
      </c>
      <c r="G421" s="404">
        <v>0.22222222222222199</v>
      </c>
      <c r="H421" s="404">
        <v>0</v>
      </c>
      <c r="I421" s="404">
        <v>0</v>
      </c>
    </row>
    <row r="422" spans="1:9" x14ac:dyDescent="0.2">
      <c r="A422" s="404">
        <v>34</v>
      </c>
      <c r="B422" s="404" t="s">
        <v>295</v>
      </c>
      <c r="C422" s="404" t="s">
        <v>499</v>
      </c>
      <c r="D422" s="404">
        <v>2</v>
      </c>
      <c r="E422" s="404">
        <v>0.2</v>
      </c>
      <c r="F422" s="404">
        <v>2</v>
      </c>
      <c r="G422" s="404">
        <v>0.22222222222222199</v>
      </c>
      <c r="H422" s="404">
        <v>0</v>
      </c>
      <c r="I422" s="404">
        <v>0</v>
      </c>
    </row>
    <row r="423" spans="1:9" x14ac:dyDescent="0.2">
      <c r="A423" s="404">
        <v>34</v>
      </c>
      <c r="B423" s="404" t="s">
        <v>295</v>
      </c>
      <c r="C423" s="404" t="s">
        <v>501</v>
      </c>
      <c r="D423" s="404">
        <v>2</v>
      </c>
      <c r="E423" s="404">
        <v>0.2</v>
      </c>
      <c r="F423" s="404">
        <v>2</v>
      </c>
      <c r="G423" s="404">
        <v>0.22222222222222199</v>
      </c>
      <c r="H423" s="404">
        <v>0</v>
      </c>
      <c r="I423" s="404">
        <v>0</v>
      </c>
    </row>
    <row r="424" spans="1:9" x14ac:dyDescent="0.2">
      <c r="A424" s="404">
        <v>34</v>
      </c>
      <c r="B424" s="404" t="s">
        <v>295</v>
      </c>
      <c r="C424" s="404" t="s">
        <v>498</v>
      </c>
      <c r="D424" s="404">
        <v>2</v>
      </c>
      <c r="E424" s="404">
        <v>0.2</v>
      </c>
      <c r="F424" s="404">
        <v>2</v>
      </c>
      <c r="G424" s="404">
        <v>0.22222222222222199</v>
      </c>
      <c r="H424" s="404">
        <v>0</v>
      </c>
      <c r="I424" s="404">
        <v>0</v>
      </c>
    </row>
    <row r="425" spans="1:9" x14ac:dyDescent="0.2">
      <c r="A425" s="404">
        <v>35</v>
      </c>
      <c r="B425" s="404" t="s">
        <v>227</v>
      </c>
      <c r="C425" s="404" t="s">
        <v>504</v>
      </c>
      <c r="D425" s="404">
        <v>1</v>
      </c>
      <c r="E425" s="404">
        <v>3.0441400304414E-4</v>
      </c>
      <c r="F425" s="404">
        <v>1</v>
      </c>
      <c r="G425" s="404">
        <v>3.06748466257669E-4</v>
      </c>
      <c r="H425" s="404">
        <v>0</v>
      </c>
      <c r="I425" s="404">
        <v>0</v>
      </c>
    </row>
    <row r="426" spans="1:9" x14ac:dyDescent="0.2">
      <c r="A426" s="404">
        <v>37</v>
      </c>
      <c r="B426" s="404" t="s">
        <v>256</v>
      </c>
      <c r="C426" s="404" t="s">
        <v>500</v>
      </c>
      <c r="D426" s="404">
        <v>97</v>
      </c>
      <c r="E426" s="404">
        <v>3.8955823293172702E-2</v>
      </c>
      <c r="F426" s="404">
        <v>97</v>
      </c>
      <c r="G426" s="404">
        <v>3.8691663342640598E-2</v>
      </c>
      <c r="H426" s="404">
        <v>0</v>
      </c>
      <c r="I426" s="404">
        <v>0</v>
      </c>
    </row>
    <row r="427" spans="1:9" x14ac:dyDescent="0.2">
      <c r="A427" s="404">
        <v>37</v>
      </c>
      <c r="B427" s="404" t="s">
        <v>256</v>
      </c>
      <c r="C427" s="404" t="s">
        <v>504</v>
      </c>
      <c r="D427" s="404">
        <v>24</v>
      </c>
      <c r="E427" s="404">
        <v>9.6385542168674707E-3</v>
      </c>
      <c r="F427" s="404">
        <v>24</v>
      </c>
      <c r="G427" s="404">
        <v>9.5731950538492198E-3</v>
      </c>
      <c r="H427" s="404">
        <v>0</v>
      </c>
      <c r="I427" s="404">
        <v>0</v>
      </c>
    </row>
    <row r="428" spans="1:9" x14ac:dyDescent="0.2">
      <c r="A428" s="404">
        <v>37</v>
      </c>
      <c r="B428" s="404" t="s">
        <v>256</v>
      </c>
      <c r="C428" s="404" t="s">
        <v>502</v>
      </c>
      <c r="D428" s="404">
        <v>33</v>
      </c>
      <c r="E428" s="404">
        <v>1.32530120481928E-2</v>
      </c>
      <c r="F428" s="404">
        <v>33</v>
      </c>
      <c r="G428" s="404">
        <v>1.3163143199042699E-2</v>
      </c>
      <c r="H428" s="404">
        <v>0</v>
      </c>
      <c r="I428" s="404">
        <v>0</v>
      </c>
    </row>
    <row r="429" spans="1:9" x14ac:dyDescent="0.2">
      <c r="A429" s="404">
        <v>38</v>
      </c>
      <c r="B429" s="404" t="s">
        <v>257</v>
      </c>
      <c r="C429" s="404" t="s">
        <v>500</v>
      </c>
      <c r="D429" s="404">
        <v>65</v>
      </c>
      <c r="E429" s="404">
        <v>0.41935483870967699</v>
      </c>
      <c r="F429" s="404">
        <v>65</v>
      </c>
      <c r="G429" s="404">
        <v>0.422077922077922</v>
      </c>
      <c r="H429" s="404">
        <v>0</v>
      </c>
      <c r="I429" s="404">
        <v>0</v>
      </c>
    </row>
    <row r="430" spans="1:9" x14ac:dyDescent="0.2">
      <c r="A430" s="404">
        <v>38</v>
      </c>
      <c r="B430" s="404" t="s">
        <v>257</v>
      </c>
      <c r="C430" s="404" t="s">
        <v>501</v>
      </c>
      <c r="D430" s="404">
        <v>2</v>
      </c>
      <c r="E430" s="404">
        <v>1.2903225806451601E-2</v>
      </c>
      <c r="F430" s="404">
        <v>2</v>
      </c>
      <c r="G430" s="404">
        <v>1.2987012987013E-2</v>
      </c>
      <c r="H430" s="404">
        <v>0</v>
      </c>
      <c r="I430" s="404">
        <v>0</v>
      </c>
    </row>
    <row r="431" spans="1:9" x14ac:dyDescent="0.2">
      <c r="A431" s="404">
        <v>38</v>
      </c>
      <c r="B431" s="404" t="s">
        <v>257</v>
      </c>
      <c r="C431" s="404" t="s">
        <v>505</v>
      </c>
      <c r="D431" s="404">
        <v>85</v>
      </c>
      <c r="E431" s="404">
        <v>0.54838709677419395</v>
      </c>
      <c r="F431" s="404">
        <v>85</v>
      </c>
      <c r="G431" s="404">
        <v>0.55194805194805197</v>
      </c>
      <c r="H431" s="404">
        <v>0</v>
      </c>
      <c r="I431" s="404">
        <v>0</v>
      </c>
    </row>
    <row r="432" spans="1:9" x14ac:dyDescent="0.2">
      <c r="A432" s="404">
        <v>40</v>
      </c>
      <c r="B432" s="404" t="s">
        <v>263</v>
      </c>
      <c r="C432" s="404" t="s">
        <v>500</v>
      </c>
      <c r="D432" s="404">
        <v>1</v>
      </c>
      <c r="E432" s="404">
        <v>4.9019607843137298E-3</v>
      </c>
      <c r="F432" s="404">
        <v>1</v>
      </c>
      <c r="G432" s="404">
        <v>5.0251256281407001E-3</v>
      </c>
      <c r="H432" s="404">
        <v>0</v>
      </c>
      <c r="I432" s="404">
        <v>0</v>
      </c>
    </row>
    <row r="433" spans="1:9" x14ac:dyDescent="0.2">
      <c r="A433" s="404">
        <v>40</v>
      </c>
      <c r="B433" s="404" t="s">
        <v>263</v>
      </c>
      <c r="C433" s="404" t="s">
        <v>503</v>
      </c>
      <c r="D433" s="404">
        <v>6</v>
      </c>
      <c r="E433" s="404">
        <v>2.9411764705882401E-2</v>
      </c>
      <c r="F433" s="404">
        <v>6</v>
      </c>
      <c r="G433" s="404">
        <v>3.0150753768844199E-2</v>
      </c>
      <c r="H433" s="404">
        <v>0</v>
      </c>
      <c r="I433" s="404">
        <v>0</v>
      </c>
    </row>
    <row r="434" spans="1:9" x14ac:dyDescent="0.2">
      <c r="A434" s="404">
        <v>40</v>
      </c>
      <c r="B434" s="404" t="s">
        <v>263</v>
      </c>
      <c r="C434" s="404" t="s">
        <v>506</v>
      </c>
      <c r="D434" s="404">
        <v>91</v>
      </c>
      <c r="E434" s="404">
        <v>0.44607843137254899</v>
      </c>
      <c r="F434" s="404">
        <v>91</v>
      </c>
      <c r="G434" s="404">
        <v>0.457286432160804</v>
      </c>
      <c r="H434" s="404">
        <v>0</v>
      </c>
      <c r="I434" s="404">
        <v>0</v>
      </c>
    </row>
    <row r="435" spans="1:9" x14ac:dyDescent="0.2">
      <c r="A435" s="404">
        <v>40</v>
      </c>
      <c r="B435" s="404" t="s">
        <v>263</v>
      </c>
      <c r="C435" s="404" t="s">
        <v>498</v>
      </c>
      <c r="D435" s="404">
        <v>2</v>
      </c>
      <c r="E435" s="404">
        <v>9.8039215686274508E-3</v>
      </c>
      <c r="F435" s="404">
        <v>2</v>
      </c>
      <c r="G435" s="404">
        <v>1.00502512562814E-2</v>
      </c>
      <c r="H435" s="404">
        <v>0</v>
      </c>
      <c r="I435" s="404">
        <v>0</v>
      </c>
    </row>
    <row r="436" spans="1:9" x14ac:dyDescent="0.2">
      <c r="A436" s="404">
        <v>41</v>
      </c>
      <c r="B436" s="404" t="s">
        <v>264</v>
      </c>
      <c r="C436" s="404" t="s">
        <v>500</v>
      </c>
      <c r="D436" s="404">
        <v>1</v>
      </c>
      <c r="E436" s="404">
        <v>8.2644628099173608E-3</v>
      </c>
      <c r="F436" s="404">
        <v>1</v>
      </c>
      <c r="G436" s="404">
        <v>8.1300813008130107E-3</v>
      </c>
      <c r="H436" s="404">
        <v>0</v>
      </c>
      <c r="I436" s="404">
        <v>0</v>
      </c>
    </row>
    <row r="437" spans="1:9" x14ac:dyDescent="0.2">
      <c r="A437" s="404">
        <v>41</v>
      </c>
      <c r="B437" s="404" t="s">
        <v>264</v>
      </c>
      <c r="C437" s="404" t="s">
        <v>505</v>
      </c>
      <c r="D437" s="404">
        <v>5</v>
      </c>
      <c r="E437" s="404">
        <v>4.1322314049586799E-2</v>
      </c>
      <c r="F437" s="404">
        <v>5</v>
      </c>
      <c r="G437" s="404">
        <v>4.0650406504064998E-2</v>
      </c>
      <c r="H437" s="404">
        <v>0</v>
      </c>
      <c r="I437" s="404">
        <v>0</v>
      </c>
    </row>
    <row r="438" spans="1:9" x14ac:dyDescent="0.2">
      <c r="A438" s="404">
        <v>41</v>
      </c>
      <c r="B438" s="404" t="s">
        <v>264</v>
      </c>
      <c r="C438" s="404" t="s">
        <v>498</v>
      </c>
      <c r="D438" s="404">
        <v>4</v>
      </c>
      <c r="E438" s="404">
        <v>3.3057851239669402E-2</v>
      </c>
      <c r="F438" s="404">
        <v>4</v>
      </c>
      <c r="G438" s="404">
        <v>3.2520325203252001E-2</v>
      </c>
      <c r="H438" s="404">
        <v>0</v>
      </c>
      <c r="I438" s="404">
        <v>0</v>
      </c>
    </row>
    <row r="439" spans="1:9" x14ac:dyDescent="0.2">
      <c r="A439" s="404">
        <v>42</v>
      </c>
      <c r="B439" s="404" t="s">
        <v>233</v>
      </c>
      <c r="C439" s="404" t="s">
        <v>501</v>
      </c>
      <c r="D439" s="404">
        <v>1</v>
      </c>
      <c r="E439" s="404">
        <v>1.6366612111293E-3</v>
      </c>
      <c r="F439" s="404">
        <v>1</v>
      </c>
      <c r="G439" s="404">
        <v>1.71232876712329E-3</v>
      </c>
      <c r="H439" s="404">
        <v>0</v>
      </c>
      <c r="I439" s="404">
        <v>0</v>
      </c>
    </row>
    <row r="440" spans="1:9" x14ac:dyDescent="0.2">
      <c r="A440" s="404">
        <v>43</v>
      </c>
      <c r="B440" s="404" t="s">
        <v>217</v>
      </c>
      <c r="C440" s="404" t="s">
        <v>506</v>
      </c>
      <c r="D440" s="404">
        <v>17</v>
      </c>
      <c r="E440" s="404">
        <v>6.8659127625201903E-3</v>
      </c>
      <c r="F440" s="404">
        <v>17</v>
      </c>
      <c r="G440" s="404">
        <v>6.7945643485211801E-3</v>
      </c>
      <c r="H440" s="404">
        <v>0</v>
      </c>
      <c r="I440" s="404">
        <v>0</v>
      </c>
    </row>
    <row r="441" spans="1:9" x14ac:dyDescent="0.2">
      <c r="A441" s="404">
        <v>43</v>
      </c>
      <c r="B441" s="404" t="s">
        <v>217</v>
      </c>
      <c r="C441" s="404" t="s">
        <v>504</v>
      </c>
      <c r="D441" s="404">
        <v>26</v>
      </c>
      <c r="E441" s="404">
        <v>1.05008077544426E-2</v>
      </c>
      <c r="F441" s="404">
        <v>26</v>
      </c>
      <c r="G441" s="404">
        <v>1.0391686650679501E-2</v>
      </c>
      <c r="H441" s="404">
        <v>0</v>
      </c>
      <c r="I441" s="404">
        <v>0</v>
      </c>
    </row>
    <row r="442" spans="1:9" x14ac:dyDescent="0.2">
      <c r="A442" s="404">
        <v>43</v>
      </c>
      <c r="B442" s="404" t="s">
        <v>217</v>
      </c>
      <c r="C442" s="404" t="s">
        <v>498</v>
      </c>
      <c r="D442" s="404">
        <v>120</v>
      </c>
      <c r="E442" s="404">
        <v>4.8465266558966102E-2</v>
      </c>
      <c r="F442" s="404">
        <v>120</v>
      </c>
      <c r="G442" s="404">
        <v>4.7961630695443597E-2</v>
      </c>
      <c r="H442" s="404">
        <v>0</v>
      </c>
      <c r="I442" s="404">
        <v>0</v>
      </c>
    </row>
    <row r="443" spans="1:9" x14ac:dyDescent="0.2">
      <c r="A443" s="404">
        <v>44</v>
      </c>
      <c r="B443" s="404" t="s">
        <v>304</v>
      </c>
      <c r="C443" s="404" t="s">
        <v>506</v>
      </c>
      <c r="D443" s="404">
        <v>4</v>
      </c>
      <c r="E443" s="404">
        <v>9.7418412079883102E-4</v>
      </c>
      <c r="F443" s="404">
        <v>4</v>
      </c>
      <c r="G443" s="404">
        <v>9.8643649815043197E-4</v>
      </c>
      <c r="H443" s="404">
        <v>0</v>
      </c>
      <c r="I443" s="404">
        <v>0</v>
      </c>
    </row>
    <row r="444" spans="1:9" x14ac:dyDescent="0.2">
      <c r="A444" s="404">
        <v>44</v>
      </c>
      <c r="B444" s="404" t="s">
        <v>304</v>
      </c>
      <c r="C444" s="404" t="s">
        <v>504</v>
      </c>
      <c r="D444" s="404">
        <v>12</v>
      </c>
      <c r="E444" s="404">
        <v>2.9225523623964901E-3</v>
      </c>
      <c r="F444" s="404">
        <v>12</v>
      </c>
      <c r="G444" s="404">
        <v>2.9593094944512901E-3</v>
      </c>
      <c r="H444" s="404">
        <v>0</v>
      </c>
      <c r="I444" s="404">
        <v>0</v>
      </c>
    </row>
    <row r="445" spans="1:9" x14ac:dyDescent="0.2">
      <c r="A445" s="404">
        <v>44</v>
      </c>
      <c r="B445" s="404" t="s">
        <v>304</v>
      </c>
      <c r="C445" s="404" t="s">
        <v>498</v>
      </c>
      <c r="D445" s="404">
        <v>16</v>
      </c>
      <c r="E445" s="404">
        <v>3.8967364831953202E-3</v>
      </c>
      <c r="F445" s="404">
        <v>16</v>
      </c>
      <c r="G445" s="404">
        <v>3.9457459926017296E-3</v>
      </c>
      <c r="H445" s="404">
        <v>0</v>
      </c>
      <c r="I445" s="404">
        <v>0</v>
      </c>
    </row>
    <row r="446" spans="1:9" x14ac:dyDescent="0.2">
      <c r="A446" s="404">
        <v>45</v>
      </c>
      <c r="B446" s="404" t="s">
        <v>258</v>
      </c>
      <c r="C446" s="404" t="s">
        <v>500</v>
      </c>
      <c r="D446" s="404">
        <v>60</v>
      </c>
      <c r="E446" s="404">
        <v>0.111524163568773</v>
      </c>
      <c r="F446" s="404">
        <v>60</v>
      </c>
      <c r="G446" s="404">
        <v>0.112359550561798</v>
      </c>
      <c r="H446" s="404">
        <v>0</v>
      </c>
      <c r="I446" s="404">
        <v>0</v>
      </c>
    </row>
    <row r="447" spans="1:9" x14ac:dyDescent="0.2">
      <c r="A447" s="404">
        <v>45</v>
      </c>
      <c r="B447" s="404" t="s">
        <v>258</v>
      </c>
      <c r="C447" s="404" t="s">
        <v>503</v>
      </c>
      <c r="D447" s="404">
        <v>184</v>
      </c>
      <c r="E447" s="404">
        <v>0.34200743494423802</v>
      </c>
      <c r="F447" s="404">
        <v>184</v>
      </c>
      <c r="G447" s="404">
        <v>0.34456928838951301</v>
      </c>
      <c r="H447" s="404">
        <v>0</v>
      </c>
      <c r="I447" s="404">
        <v>0</v>
      </c>
    </row>
    <row r="448" spans="1:9" x14ac:dyDescent="0.2">
      <c r="A448" s="404">
        <v>45</v>
      </c>
      <c r="B448" s="404" t="s">
        <v>258</v>
      </c>
      <c r="C448" s="404" t="s">
        <v>499</v>
      </c>
      <c r="D448" s="404">
        <v>23</v>
      </c>
      <c r="E448" s="404">
        <v>4.2750929368029697E-2</v>
      </c>
      <c r="F448" s="404">
        <v>23</v>
      </c>
      <c r="G448" s="404">
        <v>4.3071161048689098E-2</v>
      </c>
      <c r="H448" s="404">
        <v>0</v>
      </c>
      <c r="I448" s="404">
        <v>0</v>
      </c>
    </row>
    <row r="449" spans="1:9" x14ac:dyDescent="0.2">
      <c r="A449" s="404">
        <v>45</v>
      </c>
      <c r="B449" s="404" t="s">
        <v>258</v>
      </c>
      <c r="C449" s="404" t="s">
        <v>502</v>
      </c>
      <c r="D449" s="404">
        <v>14</v>
      </c>
      <c r="E449" s="404">
        <v>2.60223048327138E-2</v>
      </c>
      <c r="F449" s="404">
        <v>14</v>
      </c>
      <c r="G449" s="404">
        <v>2.6217228464419502E-2</v>
      </c>
      <c r="H449" s="404">
        <v>0</v>
      </c>
      <c r="I449" s="404">
        <v>0</v>
      </c>
    </row>
    <row r="450" spans="1:9" x14ac:dyDescent="0.2">
      <c r="A450" s="404">
        <v>46</v>
      </c>
      <c r="B450" s="404" t="s">
        <v>225</v>
      </c>
      <c r="C450" s="404" t="s">
        <v>504</v>
      </c>
      <c r="D450" s="404">
        <v>13</v>
      </c>
      <c r="E450" s="404">
        <v>5.0940438871473403E-3</v>
      </c>
      <c r="F450" s="404">
        <v>13</v>
      </c>
      <c r="G450" s="404">
        <v>5.0662509742790303E-3</v>
      </c>
      <c r="H450" s="404">
        <v>0</v>
      </c>
      <c r="I450" s="404">
        <v>0</v>
      </c>
    </row>
    <row r="451" spans="1:9" x14ac:dyDescent="0.2">
      <c r="A451" s="404">
        <v>47</v>
      </c>
      <c r="B451" s="404" t="s">
        <v>237</v>
      </c>
      <c r="C451" s="404" t="s">
        <v>498</v>
      </c>
      <c r="D451" s="404">
        <v>35</v>
      </c>
      <c r="E451" s="404">
        <v>2.7047913446677001E-2</v>
      </c>
      <c r="F451" s="404">
        <v>35</v>
      </c>
      <c r="G451" s="404">
        <v>2.7237354085603099E-2</v>
      </c>
      <c r="H451" s="404">
        <v>0</v>
      </c>
      <c r="I451" s="404">
        <v>0</v>
      </c>
    </row>
    <row r="452" spans="1:9" x14ac:dyDescent="0.2">
      <c r="A452" s="404">
        <v>48</v>
      </c>
      <c r="B452" s="404" t="s">
        <v>310</v>
      </c>
      <c r="C452" s="404" t="s">
        <v>499</v>
      </c>
      <c r="D452" s="404">
        <v>35</v>
      </c>
      <c r="E452" s="404">
        <v>2.0196191575302901E-2</v>
      </c>
      <c r="F452" s="404">
        <v>35</v>
      </c>
      <c r="G452" s="404">
        <v>1.9908987485779302E-2</v>
      </c>
      <c r="H452" s="404">
        <v>0</v>
      </c>
      <c r="I452" s="404">
        <v>0</v>
      </c>
    </row>
    <row r="453" spans="1:9" x14ac:dyDescent="0.2">
      <c r="A453" s="404">
        <v>48</v>
      </c>
      <c r="B453" s="404" t="s">
        <v>310</v>
      </c>
      <c r="C453" s="404" t="s">
        <v>504</v>
      </c>
      <c r="D453" s="404">
        <v>11</v>
      </c>
      <c r="E453" s="404">
        <v>6.3473744950952099E-3</v>
      </c>
      <c r="F453" s="404">
        <v>11</v>
      </c>
      <c r="G453" s="404">
        <v>6.25711035267349E-3</v>
      </c>
      <c r="H453" s="404">
        <v>0</v>
      </c>
      <c r="I453" s="404">
        <v>0</v>
      </c>
    </row>
    <row r="454" spans="1:9" x14ac:dyDescent="0.2">
      <c r="A454" s="404">
        <v>48</v>
      </c>
      <c r="B454" s="404" t="s">
        <v>310</v>
      </c>
      <c r="C454" s="404" t="s">
        <v>502</v>
      </c>
      <c r="D454" s="404">
        <v>3</v>
      </c>
      <c r="E454" s="404">
        <v>1.73110213502597E-3</v>
      </c>
      <c r="F454" s="404">
        <v>3</v>
      </c>
      <c r="G454" s="404">
        <v>1.70648464163823E-3</v>
      </c>
      <c r="H454" s="404">
        <v>0</v>
      </c>
      <c r="I454" s="404">
        <v>0</v>
      </c>
    </row>
    <row r="455" spans="1:9" x14ac:dyDescent="0.2">
      <c r="A455" s="404">
        <v>49</v>
      </c>
      <c r="B455" s="404" t="s">
        <v>293</v>
      </c>
      <c r="C455" s="404" t="s">
        <v>499</v>
      </c>
      <c r="D455" s="404">
        <v>5</v>
      </c>
      <c r="E455" s="404">
        <v>8.9285714285714302E-2</v>
      </c>
      <c r="F455" s="404">
        <v>5</v>
      </c>
      <c r="G455" s="404">
        <v>9.0909090909090898E-2</v>
      </c>
      <c r="H455" s="404">
        <v>0</v>
      </c>
      <c r="I455" s="404">
        <v>0</v>
      </c>
    </row>
    <row r="456" spans="1:9" x14ac:dyDescent="0.2">
      <c r="A456" s="404">
        <v>49</v>
      </c>
      <c r="B456" s="404" t="s">
        <v>293</v>
      </c>
      <c r="C456" s="404" t="s">
        <v>505</v>
      </c>
      <c r="D456" s="404">
        <v>3</v>
      </c>
      <c r="E456" s="404">
        <v>5.3571428571428603E-2</v>
      </c>
      <c r="F456" s="404">
        <v>3</v>
      </c>
      <c r="G456" s="404">
        <v>5.4545454545454501E-2</v>
      </c>
      <c r="H456" s="404">
        <v>0</v>
      </c>
      <c r="I456" s="404">
        <v>0</v>
      </c>
    </row>
    <row r="457" spans="1:9" x14ac:dyDescent="0.2">
      <c r="A457" s="404">
        <v>50</v>
      </c>
      <c r="B457" s="404" t="s">
        <v>210</v>
      </c>
      <c r="C457" s="404" t="s">
        <v>504</v>
      </c>
      <c r="D457" s="404">
        <v>1</v>
      </c>
      <c r="E457" s="404">
        <v>1.18863663378105E-4</v>
      </c>
      <c r="F457" s="404">
        <v>1</v>
      </c>
      <c r="G457" s="404">
        <v>1.28949065119278E-4</v>
      </c>
      <c r="H457" s="404">
        <v>0</v>
      </c>
      <c r="I457" s="404">
        <v>0</v>
      </c>
    </row>
    <row r="458" spans="1:9" x14ac:dyDescent="0.2">
      <c r="A458" s="404">
        <v>51</v>
      </c>
      <c r="B458" s="404" t="s">
        <v>224</v>
      </c>
      <c r="C458" s="404" t="s">
        <v>500</v>
      </c>
      <c r="D458" s="404">
        <v>7</v>
      </c>
      <c r="E458" s="404">
        <v>6.00343053173242E-3</v>
      </c>
      <c r="F458" s="404">
        <v>7</v>
      </c>
      <c r="G458" s="404">
        <v>6.2111801242236003E-3</v>
      </c>
      <c r="H458" s="404">
        <v>0</v>
      </c>
      <c r="I458" s="404">
        <v>0</v>
      </c>
    </row>
    <row r="459" spans="1:9" x14ac:dyDescent="0.2">
      <c r="A459" s="404">
        <v>51</v>
      </c>
      <c r="B459" s="404" t="s">
        <v>224</v>
      </c>
      <c r="C459" s="404" t="s">
        <v>498</v>
      </c>
      <c r="D459" s="404">
        <v>60</v>
      </c>
      <c r="E459" s="404">
        <v>5.1457975986277903E-2</v>
      </c>
      <c r="F459" s="404">
        <v>60</v>
      </c>
      <c r="G459" s="404">
        <v>5.3238686779059401E-2</v>
      </c>
      <c r="H459" s="404">
        <v>0</v>
      </c>
      <c r="I459" s="404">
        <v>0</v>
      </c>
    </row>
    <row r="460" spans="1:9" x14ac:dyDescent="0.2">
      <c r="A460" s="404">
        <v>51</v>
      </c>
      <c r="B460" s="404" t="s">
        <v>224</v>
      </c>
      <c r="C460" s="404" t="s">
        <v>502</v>
      </c>
      <c r="D460" s="404">
        <v>130</v>
      </c>
      <c r="E460" s="404">
        <v>0.111492281303602</v>
      </c>
      <c r="F460" s="404">
        <v>130</v>
      </c>
      <c r="G460" s="404">
        <v>0.11535048802129499</v>
      </c>
      <c r="H460" s="404">
        <v>0</v>
      </c>
      <c r="I460" s="404">
        <v>0</v>
      </c>
    </row>
    <row r="461" spans="1:9" x14ac:dyDescent="0.2">
      <c r="A461" s="404">
        <v>52</v>
      </c>
      <c r="B461" s="404" t="s">
        <v>250</v>
      </c>
      <c r="C461" s="404" t="s">
        <v>500</v>
      </c>
      <c r="D461" s="404">
        <v>6</v>
      </c>
      <c r="E461" s="404">
        <v>6.5217391304347797E-2</v>
      </c>
      <c r="F461" s="404">
        <v>6</v>
      </c>
      <c r="G461" s="404">
        <v>6.8181818181818205E-2</v>
      </c>
      <c r="H461" s="404">
        <v>0</v>
      </c>
      <c r="I461" s="404">
        <v>0</v>
      </c>
    </row>
    <row r="462" spans="1:9" x14ac:dyDescent="0.2">
      <c r="A462" s="404">
        <v>52</v>
      </c>
      <c r="B462" s="404" t="s">
        <v>250</v>
      </c>
      <c r="C462" s="404" t="s">
        <v>505</v>
      </c>
      <c r="D462" s="404">
        <v>17</v>
      </c>
      <c r="E462" s="404">
        <v>0.184782608695652</v>
      </c>
      <c r="F462" s="404">
        <v>17</v>
      </c>
      <c r="G462" s="404">
        <v>0.19318181818181801</v>
      </c>
      <c r="H462" s="404">
        <v>0</v>
      </c>
      <c r="I462" s="404">
        <v>0</v>
      </c>
    </row>
    <row r="463" spans="1:9" x14ac:dyDescent="0.2">
      <c r="A463" s="404">
        <v>52</v>
      </c>
      <c r="B463" s="404" t="s">
        <v>250</v>
      </c>
      <c r="C463" s="404" t="s">
        <v>498</v>
      </c>
      <c r="D463" s="404">
        <v>1</v>
      </c>
      <c r="E463" s="404">
        <v>1.0869565217391301E-2</v>
      </c>
      <c r="F463" s="404">
        <v>1</v>
      </c>
      <c r="G463" s="404">
        <v>1.13636363636364E-2</v>
      </c>
      <c r="H463" s="404">
        <v>0</v>
      </c>
      <c r="I463" s="404">
        <v>0</v>
      </c>
    </row>
    <row r="464" spans="1:9" x14ac:dyDescent="0.2">
      <c r="A464" s="404">
        <v>52</v>
      </c>
      <c r="B464" s="404" t="s">
        <v>250</v>
      </c>
      <c r="C464" s="404" t="s">
        <v>502</v>
      </c>
      <c r="D464" s="404">
        <v>2</v>
      </c>
      <c r="E464" s="404">
        <v>2.1739130434782601E-2</v>
      </c>
      <c r="F464" s="404">
        <v>2</v>
      </c>
      <c r="G464" s="404">
        <v>2.27272727272727E-2</v>
      </c>
      <c r="H464" s="404">
        <v>0</v>
      </c>
      <c r="I464" s="404">
        <v>0</v>
      </c>
    </row>
    <row r="465" spans="1:9" x14ac:dyDescent="0.2">
      <c r="A465" s="404">
        <v>53</v>
      </c>
      <c r="B465" s="404" t="s">
        <v>209</v>
      </c>
      <c r="C465" s="404" t="s">
        <v>504</v>
      </c>
      <c r="D465" s="404">
        <v>2</v>
      </c>
      <c r="E465" s="404">
        <v>5.8501769678532803E-5</v>
      </c>
      <c r="F465" s="404">
        <v>2</v>
      </c>
      <c r="G465" s="404">
        <v>5.9110388650805401E-5</v>
      </c>
      <c r="H465" s="404">
        <v>0</v>
      </c>
      <c r="I465" s="404">
        <v>0</v>
      </c>
    </row>
    <row r="466" spans="1:9" x14ac:dyDescent="0.2">
      <c r="A466" s="404">
        <v>54</v>
      </c>
      <c r="B466" s="404" t="s">
        <v>259</v>
      </c>
      <c r="C466" s="404" t="s">
        <v>500</v>
      </c>
      <c r="D466" s="404">
        <v>23</v>
      </c>
      <c r="E466" s="404">
        <v>0.147435897435897</v>
      </c>
      <c r="F466" s="404">
        <v>23</v>
      </c>
      <c r="G466" s="404">
        <v>0.146496815286624</v>
      </c>
      <c r="H466" s="404">
        <v>0</v>
      </c>
      <c r="I466" s="404">
        <v>0</v>
      </c>
    </row>
    <row r="467" spans="1:9" x14ac:dyDescent="0.2">
      <c r="A467" s="404">
        <v>54</v>
      </c>
      <c r="B467" s="404" t="s">
        <v>259</v>
      </c>
      <c r="C467" s="404" t="s">
        <v>503</v>
      </c>
      <c r="D467" s="404">
        <v>32</v>
      </c>
      <c r="E467" s="404">
        <v>0.20512820512820501</v>
      </c>
      <c r="F467" s="404">
        <v>32</v>
      </c>
      <c r="G467" s="404">
        <v>0.20382165605095501</v>
      </c>
      <c r="H467" s="404">
        <v>0</v>
      </c>
      <c r="I467" s="404">
        <v>0</v>
      </c>
    </row>
    <row r="468" spans="1:9" x14ac:dyDescent="0.2">
      <c r="A468" s="404">
        <v>54</v>
      </c>
      <c r="B468" s="404" t="s">
        <v>259</v>
      </c>
      <c r="C468" s="404" t="s">
        <v>499</v>
      </c>
      <c r="D468" s="404">
        <v>4</v>
      </c>
      <c r="E468" s="404">
        <v>2.5641025641025599E-2</v>
      </c>
      <c r="F468" s="404">
        <v>4</v>
      </c>
      <c r="G468" s="404">
        <v>2.54777070063694E-2</v>
      </c>
      <c r="H468" s="404">
        <v>0</v>
      </c>
      <c r="I468" s="404">
        <v>0</v>
      </c>
    </row>
    <row r="469" spans="1:9" x14ac:dyDescent="0.2">
      <c r="A469" s="404">
        <v>54</v>
      </c>
      <c r="B469" s="404" t="s">
        <v>259</v>
      </c>
      <c r="C469" s="404" t="s">
        <v>501</v>
      </c>
      <c r="D469" s="404">
        <v>6</v>
      </c>
      <c r="E469" s="404">
        <v>3.8461538461538498E-2</v>
      </c>
      <c r="F469" s="404">
        <v>6</v>
      </c>
      <c r="G469" s="404">
        <v>3.8216560509554097E-2</v>
      </c>
      <c r="H469" s="404">
        <v>0</v>
      </c>
      <c r="I469" s="404">
        <v>0</v>
      </c>
    </row>
    <row r="470" spans="1:9" x14ac:dyDescent="0.2">
      <c r="A470" s="404">
        <v>54</v>
      </c>
      <c r="B470" s="404" t="s">
        <v>259</v>
      </c>
      <c r="C470" s="404" t="s">
        <v>498</v>
      </c>
      <c r="D470" s="404">
        <v>68</v>
      </c>
      <c r="E470" s="404">
        <v>0.43589743589743601</v>
      </c>
      <c r="F470" s="404">
        <v>68</v>
      </c>
      <c r="G470" s="404">
        <v>0.43312101910827999</v>
      </c>
      <c r="H470" s="404">
        <v>0</v>
      </c>
      <c r="I470" s="404">
        <v>0</v>
      </c>
    </row>
    <row r="471" spans="1:9" x14ac:dyDescent="0.2">
      <c r="A471" s="404">
        <v>55</v>
      </c>
      <c r="B471" s="404" t="s">
        <v>302</v>
      </c>
      <c r="C471" s="404" t="s">
        <v>500</v>
      </c>
      <c r="D471" s="404">
        <v>32</v>
      </c>
      <c r="E471" s="404">
        <v>2.9684601113172501E-2</v>
      </c>
      <c r="F471" s="404">
        <v>32</v>
      </c>
      <c r="G471" s="404">
        <v>2.8094820017559301E-2</v>
      </c>
      <c r="H471" s="404">
        <v>0</v>
      </c>
      <c r="I471" s="404">
        <v>0</v>
      </c>
    </row>
    <row r="472" spans="1:9" x14ac:dyDescent="0.2">
      <c r="A472" s="404">
        <v>55</v>
      </c>
      <c r="B472" s="404" t="s">
        <v>302</v>
      </c>
      <c r="C472" s="404" t="s">
        <v>506</v>
      </c>
      <c r="D472" s="404">
        <v>29</v>
      </c>
      <c r="E472" s="404">
        <v>2.6901669758812599E-2</v>
      </c>
      <c r="F472" s="404">
        <v>29</v>
      </c>
      <c r="G472" s="404">
        <v>2.54609306409131E-2</v>
      </c>
      <c r="H472" s="404">
        <v>0</v>
      </c>
      <c r="I472" s="404">
        <v>0</v>
      </c>
    </row>
    <row r="473" spans="1:9" x14ac:dyDescent="0.2">
      <c r="A473" s="404">
        <v>55</v>
      </c>
      <c r="B473" s="404" t="s">
        <v>302</v>
      </c>
      <c r="C473" s="404" t="s">
        <v>504</v>
      </c>
      <c r="D473" s="404">
        <v>1</v>
      </c>
      <c r="E473" s="404">
        <v>9.2764378478664205E-4</v>
      </c>
      <c r="F473" s="404">
        <v>1</v>
      </c>
      <c r="G473" s="404">
        <v>8.7796312554872696E-4</v>
      </c>
      <c r="H473" s="404">
        <v>0</v>
      </c>
      <c r="I473" s="404">
        <v>0</v>
      </c>
    </row>
    <row r="474" spans="1:9" x14ac:dyDescent="0.2">
      <c r="A474" s="404">
        <v>55</v>
      </c>
      <c r="B474" s="404" t="s">
        <v>302</v>
      </c>
      <c r="C474" s="404" t="s">
        <v>502</v>
      </c>
      <c r="D474" s="404">
        <v>15</v>
      </c>
      <c r="E474" s="404">
        <v>1.3914656771799601E-2</v>
      </c>
      <c r="F474" s="404">
        <v>15</v>
      </c>
      <c r="G474" s="404">
        <v>1.3169446883230899E-2</v>
      </c>
      <c r="H474" s="404">
        <v>0</v>
      </c>
      <c r="I474" s="404">
        <v>0</v>
      </c>
    </row>
    <row r="475" spans="1:9" x14ac:dyDescent="0.2">
      <c r="A475" s="404">
        <v>56</v>
      </c>
      <c r="B475" s="404" t="s">
        <v>271</v>
      </c>
      <c r="C475" s="404" t="s">
        <v>501</v>
      </c>
      <c r="D475" s="404">
        <v>1</v>
      </c>
      <c r="E475" s="404">
        <v>1</v>
      </c>
      <c r="F475" s="404">
        <v>1</v>
      </c>
      <c r="G475" s="404">
        <v>1</v>
      </c>
      <c r="H475" s="404">
        <v>0</v>
      </c>
      <c r="I475" s="404">
        <v>0</v>
      </c>
    </row>
    <row r="476" spans="1:9" x14ac:dyDescent="0.2">
      <c r="A476" s="404">
        <v>57</v>
      </c>
      <c r="B476" s="404" t="s">
        <v>272</v>
      </c>
      <c r="C476" s="404" t="s">
        <v>500</v>
      </c>
      <c r="D476" s="404">
        <v>34</v>
      </c>
      <c r="E476" s="404">
        <v>0.36559139784946199</v>
      </c>
      <c r="F476" s="404">
        <v>34</v>
      </c>
      <c r="G476" s="404">
        <v>0.36559139784946199</v>
      </c>
      <c r="H476" s="404">
        <v>0</v>
      </c>
      <c r="I476" s="404">
        <v>0</v>
      </c>
    </row>
    <row r="477" spans="1:9" x14ac:dyDescent="0.2">
      <c r="A477" s="404">
        <v>57</v>
      </c>
      <c r="B477" s="404" t="s">
        <v>272</v>
      </c>
      <c r="C477" s="404" t="s">
        <v>503</v>
      </c>
      <c r="D477" s="404">
        <v>24</v>
      </c>
      <c r="E477" s="404">
        <v>0.25806451612903197</v>
      </c>
      <c r="F477" s="404">
        <v>24</v>
      </c>
      <c r="G477" s="404">
        <v>0.25806451612903197</v>
      </c>
      <c r="H477" s="404">
        <v>0</v>
      </c>
      <c r="I477" s="404">
        <v>0</v>
      </c>
    </row>
    <row r="478" spans="1:9" x14ac:dyDescent="0.2">
      <c r="A478" s="404">
        <v>57</v>
      </c>
      <c r="B478" s="404" t="s">
        <v>272</v>
      </c>
      <c r="C478" s="404" t="s">
        <v>499</v>
      </c>
      <c r="D478" s="404">
        <v>1</v>
      </c>
      <c r="E478" s="404">
        <v>1.0752688172042999E-2</v>
      </c>
      <c r="F478" s="404">
        <v>1</v>
      </c>
      <c r="G478" s="404">
        <v>1.0752688172042999E-2</v>
      </c>
      <c r="H478" s="404">
        <v>0</v>
      </c>
      <c r="I478" s="404">
        <v>0</v>
      </c>
    </row>
    <row r="479" spans="1:9" x14ac:dyDescent="0.2">
      <c r="A479" s="404">
        <v>57</v>
      </c>
      <c r="B479" s="404" t="s">
        <v>272</v>
      </c>
      <c r="C479" s="404" t="s">
        <v>501</v>
      </c>
      <c r="D479" s="404">
        <v>8</v>
      </c>
      <c r="E479" s="404">
        <v>8.6021505376344107E-2</v>
      </c>
      <c r="F479" s="404">
        <v>8</v>
      </c>
      <c r="G479" s="404">
        <v>8.6021505376344107E-2</v>
      </c>
      <c r="H479" s="404">
        <v>0</v>
      </c>
      <c r="I479" s="404">
        <v>0</v>
      </c>
    </row>
    <row r="480" spans="1:9" x14ac:dyDescent="0.2">
      <c r="A480" s="404">
        <v>58</v>
      </c>
      <c r="B480" s="404" t="s">
        <v>290</v>
      </c>
      <c r="C480" s="404" t="s">
        <v>506</v>
      </c>
      <c r="D480" s="404">
        <v>16</v>
      </c>
      <c r="E480" s="404">
        <v>2.92504570383912E-2</v>
      </c>
      <c r="F480" s="404">
        <v>16</v>
      </c>
      <c r="G480" s="404">
        <v>2.94659300184162E-2</v>
      </c>
      <c r="H480" s="404">
        <v>0</v>
      </c>
      <c r="I480" s="404">
        <v>0</v>
      </c>
    </row>
    <row r="481" spans="1:9" x14ac:dyDescent="0.2">
      <c r="A481" s="404">
        <v>58</v>
      </c>
      <c r="B481" s="404" t="s">
        <v>290</v>
      </c>
      <c r="C481" s="404" t="s">
        <v>501</v>
      </c>
      <c r="D481" s="404">
        <v>23</v>
      </c>
      <c r="E481" s="404">
        <v>4.2047531992687397E-2</v>
      </c>
      <c r="F481" s="404">
        <v>23</v>
      </c>
      <c r="G481" s="404">
        <v>4.2357274401473299E-2</v>
      </c>
      <c r="H481" s="404">
        <v>0</v>
      </c>
      <c r="I481" s="404">
        <v>0</v>
      </c>
    </row>
    <row r="482" spans="1:9" x14ac:dyDescent="0.2">
      <c r="A482" s="404">
        <v>58</v>
      </c>
      <c r="B482" s="404" t="s">
        <v>290</v>
      </c>
      <c r="C482" s="404" t="s">
        <v>505</v>
      </c>
      <c r="D482" s="404">
        <v>83</v>
      </c>
      <c r="E482" s="404">
        <v>0.15173674588665401</v>
      </c>
      <c r="F482" s="404">
        <v>83</v>
      </c>
      <c r="G482" s="404">
        <v>0.15285451197053401</v>
      </c>
      <c r="H482" s="404">
        <v>0</v>
      </c>
      <c r="I482" s="404">
        <v>0</v>
      </c>
    </row>
    <row r="483" spans="1:9" x14ac:dyDescent="0.2">
      <c r="A483" s="404">
        <v>58</v>
      </c>
      <c r="B483" s="404" t="s">
        <v>290</v>
      </c>
      <c r="C483" s="404" t="s">
        <v>498</v>
      </c>
      <c r="D483" s="404">
        <v>122</v>
      </c>
      <c r="E483" s="404">
        <v>0.22303473491773301</v>
      </c>
      <c r="F483" s="404">
        <v>122</v>
      </c>
      <c r="G483" s="404">
        <v>0.224677716390424</v>
      </c>
      <c r="H483" s="404">
        <v>0</v>
      </c>
      <c r="I483" s="404">
        <v>0</v>
      </c>
    </row>
    <row r="484" spans="1:9" x14ac:dyDescent="0.2">
      <c r="A484" s="404">
        <v>58</v>
      </c>
      <c r="B484" s="404" t="s">
        <v>290</v>
      </c>
      <c r="C484" s="404" t="s">
        <v>502</v>
      </c>
      <c r="D484" s="404">
        <v>4</v>
      </c>
      <c r="E484" s="404">
        <v>7.3126142595978097E-3</v>
      </c>
      <c r="F484" s="404">
        <v>4</v>
      </c>
      <c r="G484" s="404">
        <v>7.3664825046040501E-3</v>
      </c>
      <c r="H484" s="404">
        <v>0</v>
      </c>
      <c r="I484" s="404">
        <v>0</v>
      </c>
    </row>
    <row r="485" spans="1:9" x14ac:dyDescent="0.2">
      <c r="A485" s="404">
        <v>59</v>
      </c>
      <c r="B485" s="404" t="s">
        <v>298</v>
      </c>
      <c r="C485" s="404" t="s">
        <v>498</v>
      </c>
      <c r="D485" s="404">
        <v>18</v>
      </c>
      <c r="E485" s="404">
        <v>1.9108280254777101E-2</v>
      </c>
      <c r="F485" s="404">
        <v>18</v>
      </c>
      <c r="G485" s="404">
        <v>1.9108280254777101E-2</v>
      </c>
      <c r="H485" s="404">
        <v>0</v>
      </c>
      <c r="I485" s="404">
        <v>0</v>
      </c>
    </row>
    <row r="486" spans="1:9" x14ac:dyDescent="0.2">
      <c r="A486" s="404">
        <v>60</v>
      </c>
      <c r="B486" s="404" t="s">
        <v>273</v>
      </c>
      <c r="C486" s="404" t="s">
        <v>503</v>
      </c>
      <c r="D486" s="404">
        <v>1</v>
      </c>
      <c r="E486" s="404">
        <v>2.1739130434782601E-2</v>
      </c>
      <c r="F486" s="404">
        <v>1</v>
      </c>
      <c r="G486" s="404">
        <v>2.2222222222222199E-2</v>
      </c>
      <c r="H486" s="404">
        <v>0</v>
      </c>
      <c r="I486" s="404">
        <v>0</v>
      </c>
    </row>
    <row r="487" spans="1:9" x14ac:dyDescent="0.2">
      <c r="A487" s="404">
        <v>60</v>
      </c>
      <c r="B487" s="404" t="s">
        <v>273</v>
      </c>
      <c r="C487" s="404" t="s">
        <v>499</v>
      </c>
      <c r="D487" s="404">
        <v>9</v>
      </c>
      <c r="E487" s="404">
        <v>0.19565217391304299</v>
      </c>
      <c r="F487" s="404">
        <v>9</v>
      </c>
      <c r="G487" s="404">
        <v>0.2</v>
      </c>
      <c r="H487" s="404">
        <v>0</v>
      </c>
      <c r="I487" s="404">
        <v>0</v>
      </c>
    </row>
    <row r="488" spans="1:9" x14ac:dyDescent="0.2">
      <c r="A488" s="404">
        <v>60</v>
      </c>
      <c r="B488" s="404" t="s">
        <v>273</v>
      </c>
      <c r="C488" s="404" t="s">
        <v>501</v>
      </c>
      <c r="D488" s="404">
        <v>2</v>
      </c>
      <c r="E488" s="404">
        <v>4.3478260869565202E-2</v>
      </c>
      <c r="F488" s="404">
        <v>2</v>
      </c>
      <c r="G488" s="404">
        <v>4.4444444444444398E-2</v>
      </c>
      <c r="H488" s="404">
        <v>0</v>
      </c>
      <c r="I488" s="404">
        <v>0</v>
      </c>
    </row>
    <row r="489" spans="1:9" x14ac:dyDescent="0.2">
      <c r="A489" s="404">
        <v>60</v>
      </c>
      <c r="B489" s="404" t="s">
        <v>273</v>
      </c>
      <c r="C489" s="404" t="s">
        <v>498</v>
      </c>
      <c r="D489" s="404">
        <v>1</v>
      </c>
      <c r="E489" s="404">
        <v>2.1739130434782601E-2</v>
      </c>
      <c r="F489" s="404">
        <v>1</v>
      </c>
      <c r="G489" s="404">
        <v>2.2222222222222199E-2</v>
      </c>
      <c r="H489" s="404">
        <v>0</v>
      </c>
      <c r="I489" s="404">
        <v>0</v>
      </c>
    </row>
    <row r="490" spans="1:9" x14ac:dyDescent="0.2">
      <c r="A490" s="404">
        <v>61</v>
      </c>
      <c r="B490" s="404" t="s">
        <v>274</v>
      </c>
      <c r="C490" s="404" t="s">
        <v>503</v>
      </c>
      <c r="D490" s="404">
        <v>9</v>
      </c>
      <c r="E490" s="404">
        <v>4.86486486486487E-2</v>
      </c>
      <c r="F490" s="404">
        <v>9</v>
      </c>
      <c r="G490" s="404">
        <v>4.8128342245989303E-2</v>
      </c>
      <c r="H490" s="404">
        <v>0</v>
      </c>
      <c r="I490" s="404">
        <v>0</v>
      </c>
    </row>
    <row r="491" spans="1:9" x14ac:dyDescent="0.2">
      <c r="A491" s="404">
        <v>61</v>
      </c>
      <c r="B491" s="404" t="s">
        <v>274</v>
      </c>
      <c r="C491" s="404" t="s">
        <v>501</v>
      </c>
      <c r="D491" s="404">
        <v>1</v>
      </c>
      <c r="E491" s="404">
        <v>5.40540540540541E-3</v>
      </c>
      <c r="F491" s="404">
        <v>1</v>
      </c>
      <c r="G491" s="404">
        <v>5.3475935828877002E-3</v>
      </c>
      <c r="H491" s="404">
        <v>0</v>
      </c>
      <c r="I491" s="404">
        <v>0</v>
      </c>
    </row>
    <row r="492" spans="1:9" x14ac:dyDescent="0.2">
      <c r="A492" s="404">
        <v>61</v>
      </c>
      <c r="B492" s="404" t="s">
        <v>274</v>
      </c>
      <c r="C492" s="404" t="s">
        <v>498</v>
      </c>
      <c r="D492" s="404">
        <v>168</v>
      </c>
      <c r="E492" s="404">
        <v>0.90810810810810805</v>
      </c>
      <c r="F492" s="404">
        <v>168</v>
      </c>
      <c r="G492" s="404">
        <v>0.89839572192513395</v>
      </c>
      <c r="H492" s="404">
        <v>0</v>
      </c>
      <c r="I492" s="404">
        <v>0</v>
      </c>
    </row>
    <row r="493" spans="1:9" x14ac:dyDescent="0.2">
      <c r="A493" s="404">
        <v>62</v>
      </c>
      <c r="B493" s="404" t="s">
        <v>275</v>
      </c>
      <c r="C493" s="404" t="s">
        <v>505</v>
      </c>
      <c r="D493" s="404">
        <v>10</v>
      </c>
      <c r="E493" s="404">
        <v>0.34482758620689702</v>
      </c>
      <c r="F493" s="404">
        <v>10</v>
      </c>
      <c r="G493" s="404">
        <v>0.29411764705882398</v>
      </c>
      <c r="H493" s="404">
        <v>0</v>
      </c>
      <c r="I493" s="404">
        <v>0</v>
      </c>
    </row>
    <row r="494" spans="1:9" x14ac:dyDescent="0.2">
      <c r="A494" s="404">
        <v>63</v>
      </c>
      <c r="B494" s="404" t="s">
        <v>205</v>
      </c>
      <c r="C494" s="404" t="s">
        <v>504</v>
      </c>
      <c r="D494" s="404">
        <v>4</v>
      </c>
      <c r="E494" s="404">
        <v>1.9173617102866499E-4</v>
      </c>
      <c r="F494" s="404">
        <v>4</v>
      </c>
      <c r="G494" s="404">
        <v>1.9495077492933001E-4</v>
      </c>
      <c r="H494" s="404">
        <v>0</v>
      </c>
      <c r="I494" s="404">
        <v>0</v>
      </c>
    </row>
    <row r="495" spans="1:9" x14ac:dyDescent="0.2">
      <c r="A495" s="404">
        <v>64</v>
      </c>
      <c r="B495" s="404" t="s">
        <v>303</v>
      </c>
      <c r="C495" s="404" t="s">
        <v>501</v>
      </c>
      <c r="D495" s="404">
        <v>27</v>
      </c>
      <c r="E495" s="404">
        <v>5.14285714285714E-2</v>
      </c>
      <c r="F495" s="404">
        <v>27</v>
      </c>
      <c r="G495" s="404">
        <v>5.4878048780487798E-2</v>
      </c>
      <c r="H495" s="404">
        <v>0</v>
      </c>
      <c r="I495" s="404">
        <v>0</v>
      </c>
    </row>
    <row r="496" spans="1:9" x14ac:dyDescent="0.2">
      <c r="A496" s="404">
        <v>64</v>
      </c>
      <c r="B496" s="404" t="s">
        <v>303</v>
      </c>
      <c r="C496" s="404" t="s">
        <v>502</v>
      </c>
      <c r="D496" s="404">
        <v>3</v>
      </c>
      <c r="E496" s="404">
        <v>5.7142857142857099E-3</v>
      </c>
      <c r="F496" s="404">
        <v>3</v>
      </c>
      <c r="G496" s="404">
        <v>6.0975609756097598E-3</v>
      </c>
      <c r="H496" s="404">
        <v>0</v>
      </c>
      <c r="I496" s="404">
        <v>0</v>
      </c>
    </row>
    <row r="497" spans="1:9" x14ac:dyDescent="0.2">
      <c r="A497" s="404">
        <v>65</v>
      </c>
      <c r="B497" s="404" t="s">
        <v>255</v>
      </c>
      <c r="C497" s="404" t="s">
        <v>501</v>
      </c>
      <c r="D497" s="404">
        <v>9</v>
      </c>
      <c r="E497" s="404">
        <v>2.1276595744680899E-2</v>
      </c>
      <c r="F497" s="404">
        <v>9</v>
      </c>
      <c r="G497" s="404">
        <v>2.27272727272727E-2</v>
      </c>
      <c r="H497" s="404">
        <v>0</v>
      </c>
      <c r="I497" s="404">
        <v>0</v>
      </c>
    </row>
    <row r="498" spans="1:9" x14ac:dyDescent="0.2">
      <c r="A498" s="404">
        <v>65</v>
      </c>
      <c r="B498" s="404" t="s">
        <v>255</v>
      </c>
      <c r="C498" s="404" t="s">
        <v>504</v>
      </c>
      <c r="D498" s="404">
        <v>37</v>
      </c>
      <c r="E498" s="404">
        <v>8.7470449172576806E-2</v>
      </c>
      <c r="F498" s="404">
        <v>37</v>
      </c>
      <c r="G498" s="404">
        <v>9.3434343434343398E-2</v>
      </c>
      <c r="H498" s="404">
        <v>0</v>
      </c>
      <c r="I498" s="404">
        <v>0</v>
      </c>
    </row>
    <row r="499" spans="1:9" x14ac:dyDescent="0.2">
      <c r="A499" s="404">
        <v>66</v>
      </c>
      <c r="B499" s="404" t="s">
        <v>220</v>
      </c>
      <c r="C499" s="404" t="s">
        <v>506</v>
      </c>
      <c r="D499" s="404">
        <v>2</v>
      </c>
      <c r="E499" s="404">
        <v>4.9431537320810705E-4</v>
      </c>
      <c r="F499" s="404">
        <v>2</v>
      </c>
      <c r="G499" s="404">
        <v>4.77213075638272E-4</v>
      </c>
      <c r="H499" s="404">
        <v>0</v>
      </c>
      <c r="I499" s="404">
        <v>0</v>
      </c>
    </row>
    <row r="500" spans="1:9" x14ac:dyDescent="0.2">
      <c r="A500" s="404">
        <v>68</v>
      </c>
      <c r="B500" s="404" t="s">
        <v>276</v>
      </c>
      <c r="C500" s="404" t="s">
        <v>500</v>
      </c>
      <c r="D500" s="404">
        <v>2</v>
      </c>
      <c r="E500" s="404">
        <v>1.06951871657754E-2</v>
      </c>
      <c r="F500" s="404">
        <v>2</v>
      </c>
      <c r="G500" s="404">
        <v>1.25786163522013E-2</v>
      </c>
      <c r="H500" s="404">
        <v>0</v>
      </c>
      <c r="I500" s="404">
        <v>0</v>
      </c>
    </row>
    <row r="501" spans="1:9" x14ac:dyDescent="0.2">
      <c r="A501" s="404">
        <v>68</v>
      </c>
      <c r="B501" s="404" t="s">
        <v>276</v>
      </c>
      <c r="C501" s="404" t="s">
        <v>498</v>
      </c>
      <c r="D501" s="404">
        <v>8</v>
      </c>
      <c r="E501" s="404">
        <v>4.2780748663101602E-2</v>
      </c>
      <c r="F501" s="404">
        <v>8</v>
      </c>
      <c r="G501" s="404">
        <v>5.0314465408804999E-2</v>
      </c>
      <c r="H501" s="404">
        <v>0</v>
      </c>
      <c r="I501" s="404">
        <v>0</v>
      </c>
    </row>
    <row r="502" spans="1:9" x14ac:dyDescent="0.2">
      <c r="A502" s="404">
        <v>69</v>
      </c>
      <c r="B502" s="404" t="s">
        <v>277</v>
      </c>
      <c r="C502" s="404" t="s">
        <v>500</v>
      </c>
      <c r="D502" s="404">
        <v>1</v>
      </c>
      <c r="E502" s="404">
        <v>1.3698630136986301E-2</v>
      </c>
      <c r="F502" s="404">
        <v>1</v>
      </c>
      <c r="G502" s="404">
        <v>1.49253731343284E-2</v>
      </c>
      <c r="H502" s="404">
        <v>0</v>
      </c>
      <c r="I502" s="404">
        <v>0</v>
      </c>
    </row>
    <row r="503" spans="1:9" x14ac:dyDescent="0.2">
      <c r="A503" s="404">
        <v>69</v>
      </c>
      <c r="B503" s="404" t="s">
        <v>277</v>
      </c>
      <c r="C503" s="404" t="s">
        <v>503</v>
      </c>
      <c r="D503" s="404">
        <v>4</v>
      </c>
      <c r="E503" s="404">
        <v>5.4794520547945202E-2</v>
      </c>
      <c r="F503" s="404">
        <v>4</v>
      </c>
      <c r="G503" s="404">
        <v>5.9701492537313397E-2</v>
      </c>
      <c r="H503" s="404">
        <v>0</v>
      </c>
      <c r="I503" s="404">
        <v>0</v>
      </c>
    </row>
    <row r="504" spans="1:9" x14ac:dyDescent="0.2">
      <c r="A504" s="404">
        <v>69</v>
      </c>
      <c r="B504" s="404" t="s">
        <v>277</v>
      </c>
      <c r="C504" s="404" t="s">
        <v>501</v>
      </c>
      <c r="D504" s="404">
        <v>1</v>
      </c>
      <c r="E504" s="404">
        <v>1.3698630136986301E-2</v>
      </c>
      <c r="F504" s="404">
        <v>1</v>
      </c>
      <c r="G504" s="404">
        <v>1.49253731343284E-2</v>
      </c>
      <c r="H504" s="404">
        <v>0</v>
      </c>
      <c r="I504" s="404">
        <v>0</v>
      </c>
    </row>
    <row r="505" spans="1:9" x14ac:dyDescent="0.2">
      <c r="A505" s="404">
        <v>70</v>
      </c>
      <c r="B505" s="404" t="s">
        <v>214</v>
      </c>
      <c r="C505" s="404" t="s">
        <v>503</v>
      </c>
      <c r="D505" s="404">
        <v>3604</v>
      </c>
      <c r="E505" s="404">
        <v>7.1353620146904495E-2</v>
      </c>
      <c r="F505" s="404">
        <v>3604</v>
      </c>
      <c r="G505" s="404">
        <v>7.1956235275326394E-2</v>
      </c>
      <c r="H505" s="404">
        <v>0</v>
      </c>
      <c r="I505" s="404">
        <v>0</v>
      </c>
    </row>
    <row r="506" spans="1:9" x14ac:dyDescent="0.2">
      <c r="A506" s="404">
        <v>70</v>
      </c>
      <c r="B506" s="404" t="s">
        <v>214</v>
      </c>
      <c r="C506" s="404" t="s">
        <v>506</v>
      </c>
      <c r="D506" s="404">
        <v>10</v>
      </c>
      <c r="E506" s="404">
        <v>1.9798451761072301E-4</v>
      </c>
      <c r="F506" s="404">
        <v>10</v>
      </c>
      <c r="G506" s="404">
        <v>1.9965659066405799E-4</v>
      </c>
      <c r="H506" s="404">
        <v>0</v>
      </c>
      <c r="I506" s="404">
        <v>0</v>
      </c>
    </row>
    <row r="507" spans="1:9" x14ac:dyDescent="0.2">
      <c r="A507" s="404">
        <v>71</v>
      </c>
      <c r="B507" s="404" t="s">
        <v>278</v>
      </c>
      <c r="C507" s="404" t="s">
        <v>500</v>
      </c>
      <c r="D507" s="404">
        <v>6</v>
      </c>
      <c r="E507" s="404">
        <v>0.214285714285714</v>
      </c>
      <c r="F507" s="404">
        <v>6</v>
      </c>
      <c r="G507" s="404">
        <v>0.20689655172413801</v>
      </c>
      <c r="H507" s="404">
        <v>0</v>
      </c>
      <c r="I507" s="404">
        <v>0</v>
      </c>
    </row>
    <row r="508" spans="1:9" x14ac:dyDescent="0.2">
      <c r="A508" s="404">
        <v>71</v>
      </c>
      <c r="B508" s="404" t="s">
        <v>278</v>
      </c>
      <c r="C508" s="404" t="s">
        <v>503</v>
      </c>
      <c r="D508" s="404">
        <v>6</v>
      </c>
      <c r="E508" s="404">
        <v>0.214285714285714</v>
      </c>
      <c r="F508" s="404">
        <v>6</v>
      </c>
      <c r="G508" s="404">
        <v>0.20689655172413801</v>
      </c>
      <c r="H508" s="404">
        <v>0</v>
      </c>
      <c r="I508" s="404">
        <v>0</v>
      </c>
    </row>
    <row r="509" spans="1:9" x14ac:dyDescent="0.2">
      <c r="A509" s="404">
        <v>71</v>
      </c>
      <c r="B509" s="404" t="s">
        <v>278</v>
      </c>
      <c r="C509" s="404" t="s">
        <v>504</v>
      </c>
      <c r="D509" s="404">
        <v>7</v>
      </c>
      <c r="E509" s="404">
        <v>0.25</v>
      </c>
      <c r="F509" s="404">
        <v>7</v>
      </c>
      <c r="G509" s="404">
        <v>0.24137931034482801</v>
      </c>
      <c r="H509" s="404">
        <v>0</v>
      </c>
      <c r="I509" s="404">
        <v>0</v>
      </c>
    </row>
    <row r="510" spans="1:9" x14ac:dyDescent="0.2">
      <c r="A510" s="404">
        <v>71</v>
      </c>
      <c r="B510" s="404" t="s">
        <v>278</v>
      </c>
      <c r="C510" s="404" t="s">
        <v>505</v>
      </c>
      <c r="D510" s="404">
        <v>3</v>
      </c>
      <c r="E510" s="404">
        <v>0.107142857142857</v>
      </c>
      <c r="F510" s="404">
        <v>3</v>
      </c>
      <c r="G510" s="404">
        <v>0.10344827586206901</v>
      </c>
      <c r="H510" s="404">
        <v>0</v>
      </c>
      <c r="I510" s="404">
        <v>0</v>
      </c>
    </row>
    <row r="511" spans="1:9" x14ac:dyDescent="0.2">
      <c r="A511" s="404">
        <v>72</v>
      </c>
      <c r="B511" s="404" t="s">
        <v>289</v>
      </c>
      <c r="C511" s="404" t="s">
        <v>500</v>
      </c>
      <c r="D511" s="404">
        <v>2</v>
      </c>
      <c r="E511" s="404">
        <v>2.4691358024691398E-2</v>
      </c>
      <c r="F511" s="404">
        <v>2</v>
      </c>
      <c r="G511" s="404">
        <v>2.4390243902439001E-2</v>
      </c>
      <c r="H511" s="404">
        <v>0</v>
      </c>
      <c r="I511" s="404">
        <v>0</v>
      </c>
    </row>
    <row r="512" spans="1:9" x14ac:dyDescent="0.2">
      <c r="A512" s="404">
        <v>72</v>
      </c>
      <c r="B512" s="404" t="s">
        <v>289</v>
      </c>
      <c r="C512" s="404" t="s">
        <v>499</v>
      </c>
      <c r="D512" s="404">
        <v>2</v>
      </c>
      <c r="E512" s="404">
        <v>2.4691358024691398E-2</v>
      </c>
      <c r="F512" s="404">
        <v>2</v>
      </c>
      <c r="G512" s="404">
        <v>2.4390243902439001E-2</v>
      </c>
      <c r="H512" s="404">
        <v>0</v>
      </c>
      <c r="I512" s="404">
        <v>0</v>
      </c>
    </row>
    <row r="513" spans="1:9" x14ac:dyDescent="0.2">
      <c r="A513" s="404">
        <v>72</v>
      </c>
      <c r="B513" s="404" t="s">
        <v>289</v>
      </c>
      <c r="C513" s="404" t="s">
        <v>501</v>
      </c>
      <c r="D513" s="404">
        <v>35</v>
      </c>
      <c r="E513" s="404">
        <v>0.43209876543209902</v>
      </c>
      <c r="F513" s="404">
        <v>35</v>
      </c>
      <c r="G513" s="404">
        <v>0.42682926829268297</v>
      </c>
      <c r="H513" s="404">
        <v>0</v>
      </c>
      <c r="I513" s="404">
        <v>0</v>
      </c>
    </row>
    <row r="514" spans="1:9" x14ac:dyDescent="0.2">
      <c r="A514" s="404">
        <v>72</v>
      </c>
      <c r="B514" s="404" t="s">
        <v>289</v>
      </c>
      <c r="C514" s="404" t="s">
        <v>505</v>
      </c>
      <c r="D514" s="404">
        <v>15</v>
      </c>
      <c r="E514" s="404">
        <v>0.18518518518518501</v>
      </c>
      <c r="F514" s="404">
        <v>15</v>
      </c>
      <c r="G514" s="404">
        <v>0.18292682926829301</v>
      </c>
      <c r="H514" s="404">
        <v>0</v>
      </c>
      <c r="I514" s="404">
        <v>0</v>
      </c>
    </row>
    <row r="515" spans="1:9" x14ac:dyDescent="0.2">
      <c r="A515" s="404">
        <v>72</v>
      </c>
      <c r="B515" s="404" t="s">
        <v>289</v>
      </c>
      <c r="C515" s="404" t="s">
        <v>498</v>
      </c>
      <c r="D515" s="404">
        <v>2</v>
      </c>
      <c r="E515" s="404">
        <v>2.4691358024691398E-2</v>
      </c>
      <c r="F515" s="404">
        <v>2</v>
      </c>
      <c r="G515" s="404">
        <v>2.4390243902439001E-2</v>
      </c>
      <c r="H515" s="404">
        <v>0</v>
      </c>
      <c r="I515" s="404">
        <v>0</v>
      </c>
    </row>
    <row r="516" spans="1:9" x14ac:dyDescent="0.2">
      <c r="A516" s="404">
        <v>73</v>
      </c>
      <c r="B516" s="404" t="s">
        <v>240</v>
      </c>
      <c r="C516" s="404" t="s">
        <v>504</v>
      </c>
      <c r="D516" s="404">
        <v>5</v>
      </c>
      <c r="E516" s="404">
        <v>3.5554291402972298E-4</v>
      </c>
      <c r="F516" s="404">
        <v>5</v>
      </c>
      <c r="G516" s="404">
        <v>3.5650623885918003E-4</v>
      </c>
      <c r="H516" s="404">
        <v>0</v>
      </c>
      <c r="I516" s="404">
        <v>0</v>
      </c>
    </row>
    <row r="517" spans="1:9" x14ac:dyDescent="0.2">
      <c r="A517" s="404">
        <v>74</v>
      </c>
      <c r="B517" s="404" t="s">
        <v>279</v>
      </c>
      <c r="C517" s="404" t="s">
        <v>500</v>
      </c>
      <c r="D517" s="404">
        <v>8</v>
      </c>
      <c r="E517" s="404">
        <v>9.9378881987577591E-3</v>
      </c>
      <c r="F517" s="404">
        <v>8</v>
      </c>
      <c r="G517" s="404">
        <v>9.8159509202453993E-3</v>
      </c>
      <c r="H517" s="404">
        <v>0</v>
      </c>
      <c r="I517" s="404">
        <v>0</v>
      </c>
    </row>
    <row r="518" spans="1:9" x14ac:dyDescent="0.2">
      <c r="A518" s="404">
        <v>75</v>
      </c>
      <c r="B518" s="404" t="s">
        <v>280</v>
      </c>
      <c r="C518" s="404" t="s">
        <v>500</v>
      </c>
      <c r="D518" s="404">
        <v>3</v>
      </c>
      <c r="E518" s="404">
        <v>9.6774193548387094E-2</v>
      </c>
      <c r="F518" s="404">
        <v>3</v>
      </c>
      <c r="G518" s="404">
        <v>9.6774193548387094E-2</v>
      </c>
      <c r="H518" s="404">
        <v>0</v>
      </c>
      <c r="I518" s="404">
        <v>0</v>
      </c>
    </row>
    <row r="519" spans="1:9" x14ac:dyDescent="0.2">
      <c r="A519" s="404">
        <v>75</v>
      </c>
      <c r="B519" s="404" t="s">
        <v>280</v>
      </c>
      <c r="C519" s="404" t="s">
        <v>503</v>
      </c>
      <c r="D519" s="404">
        <v>13</v>
      </c>
      <c r="E519" s="404">
        <v>0.41935483870967699</v>
      </c>
      <c r="F519" s="404">
        <v>13</v>
      </c>
      <c r="G519" s="404">
        <v>0.41935483870967699</v>
      </c>
      <c r="H519" s="404">
        <v>0</v>
      </c>
      <c r="I519" s="404">
        <v>0</v>
      </c>
    </row>
    <row r="520" spans="1:9" x14ac:dyDescent="0.2">
      <c r="A520" s="404">
        <v>75</v>
      </c>
      <c r="B520" s="404" t="s">
        <v>280</v>
      </c>
      <c r="C520" s="404" t="s">
        <v>499</v>
      </c>
      <c r="D520" s="404">
        <v>1</v>
      </c>
      <c r="E520" s="404">
        <v>3.2258064516128997E-2</v>
      </c>
      <c r="F520" s="404">
        <v>1</v>
      </c>
      <c r="G520" s="404">
        <v>3.2258064516128997E-2</v>
      </c>
      <c r="H520" s="404">
        <v>0</v>
      </c>
      <c r="I520" s="404">
        <v>0</v>
      </c>
    </row>
    <row r="521" spans="1:9" x14ac:dyDescent="0.2">
      <c r="A521" s="404">
        <v>75</v>
      </c>
      <c r="B521" s="404" t="s">
        <v>280</v>
      </c>
      <c r="C521" s="404" t="s">
        <v>501</v>
      </c>
      <c r="D521" s="404">
        <v>7</v>
      </c>
      <c r="E521" s="404">
        <v>0.225806451612903</v>
      </c>
      <c r="F521" s="404">
        <v>7</v>
      </c>
      <c r="G521" s="404">
        <v>0.225806451612903</v>
      </c>
      <c r="H521" s="404">
        <v>0</v>
      </c>
      <c r="I521" s="404">
        <v>0</v>
      </c>
    </row>
    <row r="522" spans="1:9" x14ac:dyDescent="0.2">
      <c r="A522" s="404">
        <v>75</v>
      </c>
      <c r="B522" s="404" t="s">
        <v>280</v>
      </c>
      <c r="C522" s="404" t="s">
        <v>505</v>
      </c>
      <c r="D522" s="404">
        <v>6</v>
      </c>
      <c r="E522" s="404">
        <v>0.19354838709677399</v>
      </c>
      <c r="F522" s="404">
        <v>6</v>
      </c>
      <c r="G522" s="404">
        <v>0.19354838709677399</v>
      </c>
      <c r="H522" s="404">
        <v>0</v>
      </c>
      <c r="I522" s="404">
        <v>0</v>
      </c>
    </row>
    <row r="523" spans="1:9" x14ac:dyDescent="0.2">
      <c r="A523" s="404">
        <v>75</v>
      </c>
      <c r="B523" s="404" t="s">
        <v>280</v>
      </c>
      <c r="C523" s="404" t="s">
        <v>498</v>
      </c>
      <c r="D523" s="404">
        <v>1</v>
      </c>
      <c r="E523" s="404">
        <v>3.2258064516128997E-2</v>
      </c>
      <c r="F523" s="404">
        <v>1</v>
      </c>
      <c r="G523" s="404">
        <v>3.2258064516128997E-2</v>
      </c>
      <c r="H523" s="404">
        <v>0</v>
      </c>
      <c r="I523" s="404">
        <v>0</v>
      </c>
    </row>
    <row r="524" spans="1:9" x14ac:dyDescent="0.2">
      <c r="A524" s="404">
        <v>76</v>
      </c>
      <c r="B524" s="404" t="s">
        <v>265</v>
      </c>
      <c r="C524" s="404" t="s">
        <v>503</v>
      </c>
      <c r="D524" s="404">
        <v>10</v>
      </c>
      <c r="E524" s="404">
        <v>2.9325513196480898E-2</v>
      </c>
      <c r="F524" s="404">
        <v>10</v>
      </c>
      <c r="G524" s="404">
        <v>3.0581039755351699E-2</v>
      </c>
      <c r="H524" s="404">
        <v>0</v>
      </c>
      <c r="I524" s="404">
        <v>0</v>
      </c>
    </row>
    <row r="525" spans="1:9" x14ac:dyDescent="0.2">
      <c r="A525" s="404">
        <v>76</v>
      </c>
      <c r="B525" s="404" t="s">
        <v>265</v>
      </c>
      <c r="C525" s="404" t="s">
        <v>504</v>
      </c>
      <c r="D525" s="404">
        <v>264</v>
      </c>
      <c r="E525" s="404">
        <v>0.77419354838709697</v>
      </c>
      <c r="F525" s="404">
        <v>264</v>
      </c>
      <c r="G525" s="404">
        <v>0.807339449541284</v>
      </c>
      <c r="H525" s="404">
        <v>0</v>
      </c>
      <c r="I525" s="404">
        <v>0</v>
      </c>
    </row>
    <row r="526" spans="1:9" x14ac:dyDescent="0.2">
      <c r="A526" s="404">
        <v>76</v>
      </c>
      <c r="B526" s="404" t="s">
        <v>265</v>
      </c>
      <c r="C526" s="404" t="s">
        <v>498</v>
      </c>
      <c r="D526" s="404">
        <v>1</v>
      </c>
      <c r="E526" s="404">
        <v>2.9325513196480899E-3</v>
      </c>
      <c r="F526" s="404">
        <v>1</v>
      </c>
      <c r="G526" s="404">
        <v>3.05810397553517E-3</v>
      </c>
      <c r="H526" s="404">
        <v>0</v>
      </c>
      <c r="I526" s="404">
        <v>0</v>
      </c>
    </row>
    <row r="527" spans="1:9" x14ac:dyDescent="0.2">
      <c r="A527" s="404">
        <v>77</v>
      </c>
      <c r="B527" s="404" t="s">
        <v>238</v>
      </c>
      <c r="C527" s="404" t="s">
        <v>506</v>
      </c>
      <c r="D527" s="404">
        <v>11</v>
      </c>
      <c r="E527" s="404">
        <v>1.0934393638170999E-2</v>
      </c>
      <c r="F527" s="404">
        <v>11</v>
      </c>
      <c r="G527" s="404">
        <v>1.1133603238866399E-2</v>
      </c>
      <c r="H527" s="404">
        <v>0</v>
      </c>
      <c r="I527" s="404">
        <v>0</v>
      </c>
    </row>
    <row r="528" spans="1:9" x14ac:dyDescent="0.2">
      <c r="A528" s="404">
        <v>77</v>
      </c>
      <c r="B528" s="404" t="s">
        <v>238</v>
      </c>
      <c r="C528" s="404" t="s">
        <v>505</v>
      </c>
      <c r="D528" s="404">
        <v>33</v>
      </c>
      <c r="E528" s="404">
        <v>3.2803180914512897E-2</v>
      </c>
      <c r="F528" s="404">
        <v>33</v>
      </c>
      <c r="G528" s="404">
        <v>3.34008097165992E-2</v>
      </c>
      <c r="H528" s="404">
        <v>0</v>
      </c>
      <c r="I528" s="404">
        <v>0</v>
      </c>
    </row>
    <row r="529" spans="1:9" x14ac:dyDescent="0.2">
      <c r="A529" s="404">
        <v>77</v>
      </c>
      <c r="B529" s="404" t="s">
        <v>238</v>
      </c>
      <c r="C529" s="404" t="s">
        <v>498</v>
      </c>
      <c r="D529" s="404">
        <v>36</v>
      </c>
      <c r="E529" s="404">
        <v>3.5785288270377698E-2</v>
      </c>
      <c r="F529" s="404">
        <v>36</v>
      </c>
      <c r="G529" s="404">
        <v>3.6437246963562701E-2</v>
      </c>
      <c r="H529" s="404">
        <v>0</v>
      </c>
      <c r="I529" s="404">
        <v>0</v>
      </c>
    </row>
    <row r="530" spans="1:9" x14ac:dyDescent="0.2">
      <c r="A530" s="404">
        <v>77</v>
      </c>
      <c r="B530" s="404" t="s">
        <v>238</v>
      </c>
      <c r="C530" s="404" t="s">
        <v>502</v>
      </c>
      <c r="D530" s="404">
        <v>118</v>
      </c>
      <c r="E530" s="404">
        <v>0.117296222664016</v>
      </c>
      <c r="F530" s="404">
        <v>118</v>
      </c>
      <c r="G530" s="404">
        <v>0.119433198380567</v>
      </c>
      <c r="H530" s="404">
        <v>0</v>
      </c>
      <c r="I530" s="404">
        <v>0</v>
      </c>
    </row>
    <row r="531" spans="1:9" x14ac:dyDescent="0.2">
      <c r="A531" s="404">
        <v>78</v>
      </c>
      <c r="B531" s="404" t="s">
        <v>239</v>
      </c>
      <c r="C531" s="404" t="s">
        <v>504</v>
      </c>
      <c r="D531" s="404">
        <v>2</v>
      </c>
      <c r="E531" s="404">
        <v>5.3547523427041502E-4</v>
      </c>
      <c r="F531" s="404">
        <v>2</v>
      </c>
      <c r="G531" s="404">
        <v>5.4244643341469999E-4</v>
      </c>
      <c r="H531" s="404">
        <v>0</v>
      </c>
      <c r="I531" s="404">
        <v>0</v>
      </c>
    </row>
    <row r="532" spans="1:9" x14ac:dyDescent="0.2">
      <c r="A532" s="404">
        <v>78</v>
      </c>
      <c r="B532" s="404" t="s">
        <v>239</v>
      </c>
      <c r="C532" s="404" t="s">
        <v>502</v>
      </c>
      <c r="D532" s="404">
        <v>173</v>
      </c>
      <c r="E532" s="404">
        <v>4.6318607764390902E-2</v>
      </c>
      <c r="F532" s="404">
        <v>173</v>
      </c>
      <c r="G532" s="404">
        <v>4.6921616490371597E-2</v>
      </c>
      <c r="H532" s="404">
        <v>0</v>
      </c>
      <c r="I532" s="404">
        <v>0</v>
      </c>
    </row>
    <row r="533" spans="1:9" x14ac:dyDescent="0.2">
      <c r="A533" s="404">
        <v>79</v>
      </c>
      <c r="B533" s="404" t="s">
        <v>296</v>
      </c>
      <c r="C533" s="404" t="s">
        <v>505</v>
      </c>
      <c r="D533" s="404">
        <v>27</v>
      </c>
      <c r="E533" s="404">
        <v>1.7374517374517399E-2</v>
      </c>
      <c r="F533" s="404">
        <v>27</v>
      </c>
      <c r="G533" s="404">
        <v>1.8467852257181901E-2</v>
      </c>
      <c r="H533" s="404">
        <v>0</v>
      </c>
      <c r="I533" s="404">
        <v>0</v>
      </c>
    </row>
    <row r="534" spans="1:9" x14ac:dyDescent="0.2">
      <c r="A534" s="404">
        <v>80</v>
      </c>
      <c r="B534" s="404" t="s">
        <v>241</v>
      </c>
      <c r="C534" s="404" t="s">
        <v>500</v>
      </c>
      <c r="D534" s="404">
        <v>5</v>
      </c>
      <c r="E534" s="404">
        <v>5.95238095238095E-2</v>
      </c>
      <c r="F534" s="404">
        <v>5</v>
      </c>
      <c r="G534" s="404">
        <v>5.31914893617021E-2</v>
      </c>
      <c r="H534" s="404">
        <v>0</v>
      </c>
      <c r="I534" s="404">
        <v>0</v>
      </c>
    </row>
    <row r="535" spans="1:9" x14ac:dyDescent="0.2">
      <c r="A535" s="404">
        <v>80</v>
      </c>
      <c r="B535" s="404" t="s">
        <v>241</v>
      </c>
      <c r="C535" s="404" t="s">
        <v>503</v>
      </c>
      <c r="D535" s="404">
        <v>12</v>
      </c>
      <c r="E535" s="404">
        <v>0.14285714285714299</v>
      </c>
      <c r="F535" s="404">
        <v>12</v>
      </c>
      <c r="G535" s="404">
        <v>0.12765957446808501</v>
      </c>
      <c r="H535" s="404">
        <v>0</v>
      </c>
      <c r="I535" s="404">
        <v>0</v>
      </c>
    </row>
    <row r="536" spans="1:9" x14ac:dyDescent="0.2">
      <c r="A536" s="404">
        <v>80</v>
      </c>
      <c r="B536" s="404" t="s">
        <v>241</v>
      </c>
      <c r="C536" s="404" t="s">
        <v>501</v>
      </c>
      <c r="D536" s="404">
        <v>5</v>
      </c>
      <c r="E536" s="404">
        <v>5.95238095238095E-2</v>
      </c>
      <c r="F536" s="404">
        <v>5</v>
      </c>
      <c r="G536" s="404">
        <v>5.31914893617021E-2</v>
      </c>
      <c r="H536" s="404">
        <v>0</v>
      </c>
      <c r="I536" s="404">
        <v>0</v>
      </c>
    </row>
    <row r="537" spans="1:9" x14ac:dyDescent="0.2">
      <c r="A537" s="404">
        <v>80</v>
      </c>
      <c r="B537" s="404" t="s">
        <v>241</v>
      </c>
      <c r="C537" s="404" t="s">
        <v>504</v>
      </c>
      <c r="D537" s="404">
        <v>1</v>
      </c>
      <c r="E537" s="404">
        <v>1.1904761904761901E-2</v>
      </c>
      <c r="F537" s="404">
        <v>1</v>
      </c>
      <c r="G537" s="404">
        <v>1.0638297872340399E-2</v>
      </c>
      <c r="H537" s="404">
        <v>0</v>
      </c>
      <c r="I537" s="404">
        <v>0</v>
      </c>
    </row>
    <row r="538" spans="1:9" x14ac:dyDescent="0.2">
      <c r="A538" s="404">
        <v>81</v>
      </c>
      <c r="B538" s="404" t="s">
        <v>281</v>
      </c>
      <c r="C538" s="404" t="s">
        <v>498</v>
      </c>
      <c r="D538" s="404">
        <v>1</v>
      </c>
      <c r="E538" s="404">
        <v>1</v>
      </c>
      <c r="F538" s="404">
        <v>1</v>
      </c>
      <c r="G538" s="404">
        <v>1</v>
      </c>
      <c r="H538" s="404">
        <v>0</v>
      </c>
      <c r="I538" s="404">
        <v>0</v>
      </c>
    </row>
    <row r="539" spans="1:9" x14ac:dyDescent="0.2">
      <c r="A539" s="404">
        <v>82</v>
      </c>
      <c r="B539" s="404" t="s">
        <v>222</v>
      </c>
      <c r="C539" s="404" t="s">
        <v>504</v>
      </c>
      <c r="D539" s="404">
        <v>26</v>
      </c>
      <c r="E539" s="404">
        <v>6.2530062530062498E-3</v>
      </c>
      <c r="F539" s="404">
        <v>26</v>
      </c>
      <c r="G539" s="404">
        <v>6.2893081761006301E-3</v>
      </c>
      <c r="H539" s="404">
        <v>0</v>
      </c>
      <c r="I539" s="404">
        <v>0</v>
      </c>
    </row>
    <row r="540" spans="1:9" x14ac:dyDescent="0.2">
      <c r="A540" s="404">
        <v>84</v>
      </c>
      <c r="B540" s="404" t="s">
        <v>297</v>
      </c>
      <c r="C540" s="404" t="s">
        <v>500</v>
      </c>
      <c r="D540" s="404">
        <v>9</v>
      </c>
      <c r="E540" s="404">
        <v>2.2332506203473899E-2</v>
      </c>
      <c r="F540" s="404">
        <v>9</v>
      </c>
      <c r="G540" s="404">
        <v>2.2443890274314201E-2</v>
      </c>
      <c r="H540" s="404">
        <v>0</v>
      </c>
      <c r="I540" s="404">
        <v>0</v>
      </c>
    </row>
    <row r="541" spans="1:9" x14ac:dyDescent="0.2">
      <c r="A541" s="404">
        <v>84</v>
      </c>
      <c r="B541" s="404" t="s">
        <v>297</v>
      </c>
      <c r="C541" s="404" t="s">
        <v>504</v>
      </c>
      <c r="D541" s="404">
        <v>1</v>
      </c>
      <c r="E541" s="404">
        <v>2.48138957816377E-3</v>
      </c>
      <c r="F541" s="404">
        <v>1</v>
      </c>
      <c r="G541" s="404">
        <v>2.4937655860349101E-3</v>
      </c>
      <c r="H541" s="404">
        <v>0</v>
      </c>
      <c r="I541" s="404">
        <v>0</v>
      </c>
    </row>
    <row r="542" spans="1:9" x14ac:dyDescent="0.2">
      <c r="A542" s="404">
        <v>84</v>
      </c>
      <c r="B542" s="404" t="s">
        <v>297</v>
      </c>
      <c r="C542" s="404" t="s">
        <v>502</v>
      </c>
      <c r="D542" s="404">
        <v>27</v>
      </c>
      <c r="E542" s="404">
        <v>6.6997518610421802E-2</v>
      </c>
      <c r="F542" s="404">
        <v>27</v>
      </c>
      <c r="G542" s="404">
        <v>6.7331670822942599E-2</v>
      </c>
      <c r="H542" s="404">
        <v>0</v>
      </c>
      <c r="I542" s="404">
        <v>0</v>
      </c>
    </row>
    <row r="543" spans="1:9" x14ac:dyDescent="0.2">
      <c r="A543" s="404">
        <v>86</v>
      </c>
      <c r="B543" s="404" t="s">
        <v>213</v>
      </c>
      <c r="C543" s="404" t="s">
        <v>505</v>
      </c>
      <c r="D543" s="404">
        <v>216</v>
      </c>
      <c r="E543" s="404">
        <v>9.5322153574580806E-2</v>
      </c>
      <c r="F543" s="404">
        <v>216</v>
      </c>
      <c r="G543" s="404">
        <v>0.108597285067873</v>
      </c>
      <c r="H543" s="404">
        <v>0</v>
      </c>
      <c r="I543" s="404">
        <v>0</v>
      </c>
    </row>
    <row r="544" spans="1:9" x14ac:dyDescent="0.2">
      <c r="A544" s="404">
        <v>86</v>
      </c>
      <c r="B544" s="404" t="s">
        <v>213</v>
      </c>
      <c r="C544" s="404" t="s">
        <v>502</v>
      </c>
      <c r="D544" s="404">
        <v>3</v>
      </c>
      <c r="E544" s="404">
        <v>1.3239187996469601E-3</v>
      </c>
      <c r="F544" s="404">
        <v>3</v>
      </c>
      <c r="G544" s="404">
        <v>1.5082956259426801E-3</v>
      </c>
      <c r="H544" s="404">
        <v>0</v>
      </c>
      <c r="I544" s="404">
        <v>0</v>
      </c>
    </row>
    <row r="545" spans="1:9" x14ac:dyDescent="0.2">
      <c r="A545" s="404">
        <v>87</v>
      </c>
      <c r="B545" s="404" t="s">
        <v>291</v>
      </c>
      <c r="C545" s="404" t="s">
        <v>499</v>
      </c>
      <c r="D545" s="404">
        <v>23</v>
      </c>
      <c r="E545" s="404">
        <v>3.2303370786516898E-2</v>
      </c>
      <c r="F545" s="404">
        <v>23</v>
      </c>
      <c r="G545" s="404">
        <v>3.2763532763532797E-2</v>
      </c>
      <c r="H545" s="404">
        <v>0</v>
      </c>
      <c r="I545" s="404">
        <v>0</v>
      </c>
    </row>
    <row r="546" spans="1:9" x14ac:dyDescent="0.2">
      <c r="A546" s="404">
        <v>87</v>
      </c>
      <c r="B546" s="404" t="s">
        <v>291</v>
      </c>
      <c r="C546" s="404" t="s">
        <v>504</v>
      </c>
      <c r="D546" s="404">
        <v>19</v>
      </c>
      <c r="E546" s="404">
        <v>2.6685393258427E-2</v>
      </c>
      <c r="F546" s="404">
        <v>19</v>
      </c>
      <c r="G546" s="404">
        <v>2.70655270655271E-2</v>
      </c>
      <c r="H546" s="404">
        <v>0</v>
      </c>
      <c r="I546" s="404">
        <v>0</v>
      </c>
    </row>
    <row r="547" spans="1:9" x14ac:dyDescent="0.2">
      <c r="A547" s="404">
        <v>87</v>
      </c>
      <c r="B547" s="404" t="s">
        <v>291</v>
      </c>
      <c r="C547" s="404" t="s">
        <v>498</v>
      </c>
      <c r="D547" s="404">
        <v>185</v>
      </c>
      <c r="E547" s="404">
        <v>0.25983146067415702</v>
      </c>
      <c r="F547" s="404">
        <v>185</v>
      </c>
      <c r="G547" s="404">
        <v>0.263532763532764</v>
      </c>
      <c r="H547" s="404">
        <v>0</v>
      </c>
      <c r="I547" s="404">
        <v>0</v>
      </c>
    </row>
    <row r="548" spans="1:9" x14ac:dyDescent="0.2">
      <c r="A548" s="404">
        <v>88</v>
      </c>
      <c r="B548" s="404" t="s">
        <v>246</v>
      </c>
      <c r="C548" s="404" t="s">
        <v>501</v>
      </c>
      <c r="D548" s="404">
        <v>249</v>
      </c>
      <c r="E548" s="404">
        <v>0.262658227848101</v>
      </c>
      <c r="F548" s="404">
        <v>249</v>
      </c>
      <c r="G548" s="404">
        <v>0.26182965299684502</v>
      </c>
      <c r="H548" s="404">
        <v>0</v>
      </c>
      <c r="I548" s="404">
        <v>0</v>
      </c>
    </row>
    <row r="549" spans="1:9" x14ac:dyDescent="0.2">
      <c r="A549" s="404">
        <v>88</v>
      </c>
      <c r="B549" s="404" t="s">
        <v>246</v>
      </c>
      <c r="C549" s="404" t="s">
        <v>498</v>
      </c>
      <c r="D549" s="404">
        <v>271</v>
      </c>
      <c r="E549" s="404">
        <v>0.28586497890295398</v>
      </c>
      <c r="F549" s="404">
        <v>271</v>
      </c>
      <c r="G549" s="404">
        <v>0.28496319663512099</v>
      </c>
      <c r="H549" s="404">
        <v>0</v>
      </c>
      <c r="I549" s="404">
        <v>0</v>
      </c>
    </row>
    <row r="550" spans="1:9" x14ac:dyDescent="0.2">
      <c r="A550" s="404">
        <v>89</v>
      </c>
      <c r="B550" s="404" t="s">
        <v>282</v>
      </c>
      <c r="C550" s="404" t="s">
        <v>500</v>
      </c>
      <c r="D550" s="404">
        <v>11</v>
      </c>
      <c r="E550" s="404">
        <v>0.23404255319148901</v>
      </c>
      <c r="F550" s="404">
        <v>11</v>
      </c>
      <c r="G550" s="404">
        <v>0.27500000000000002</v>
      </c>
      <c r="H550" s="404">
        <v>0</v>
      </c>
      <c r="I550" s="404">
        <v>0</v>
      </c>
    </row>
    <row r="551" spans="1:9" x14ac:dyDescent="0.2">
      <c r="A551" s="404">
        <v>89</v>
      </c>
      <c r="B551" s="404" t="s">
        <v>282</v>
      </c>
      <c r="C551" s="404" t="s">
        <v>503</v>
      </c>
      <c r="D551" s="404">
        <v>20</v>
      </c>
      <c r="E551" s="404">
        <v>0.42553191489361702</v>
      </c>
      <c r="F551" s="404">
        <v>20</v>
      </c>
      <c r="G551" s="404">
        <v>0.5</v>
      </c>
      <c r="H551" s="404">
        <v>0</v>
      </c>
      <c r="I551" s="404">
        <v>0</v>
      </c>
    </row>
    <row r="552" spans="1:9" x14ac:dyDescent="0.2">
      <c r="A552" s="404">
        <v>89</v>
      </c>
      <c r="B552" s="404" t="s">
        <v>282</v>
      </c>
      <c r="C552" s="404" t="s">
        <v>501</v>
      </c>
      <c r="D552" s="404">
        <v>3</v>
      </c>
      <c r="E552" s="404">
        <v>6.3829787234042507E-2</v>
      </c>
      <c r="F552" s="404">
        <v>3</v>
      </c>
      <c r="G552" s="404">
        <v>7.4999999999999997E-2</v>
      </c>
      <c r="H552" s="404">
        <v>0</v>
      </c>
      <c r="I552" s="404">
        <v>0</v>
      </c>
    </row>
    <row r="553" spans="1:9" x14ac:dyDescent="0.2">
      <c r="A553" s="404">
        <v>89</v>
      </c>
      <c r="B553" s="404" t="s">
        <v>282</v>
      </c>
      <c r="C553" s="404" t="s">
        <v>505</v>
      </c>
      <c r="D553" s="404">
        <v>3</v>
      </c>
      <c r="E553" s="404">
        <v>6.3829787234042507E-2</v>
      </c>
      <c r="F553" s="404">
        <v>3</v>
      </c>
      <c r="G553" s="404">
        <v>7.4999999999999997E-2</v>
      </c>
      <c r="H553" s="404">
        <v>0</v>
      </c>
      <c r="I553" s="404">
        <v>0</v>
      </c>
    </row>
    <row r="554" spans="1:9" x14ac:dyDescent="0.2">
      <c r="A554" s="404">
        <v>89</v>
      </c>
      <c r="B554" s="404" t="s">
        <v>282</v>
      </c>
      <c r="C554" s="404" t="s">
        <v>498</v>
      </c>
      <c r="D554" s="404">
        <v>1</v>
      </c>
      <c r="E554" s="404">
        <v>2.1276595744680899E-2</v>
      </c>
      <c r="F554" s="404">
        <v>1</v>
      </c>
      <c r="G554" s="404">
        <v>2.5000000000000001E-2</v>
      </c>
      <c r="H554" s="404">
        <v>0</v>
      </c>
      <c r="I554" s="404">
        <v>0</v>
      </c>
    </row>
    <row r="555" spans="1:9" x14ac:dyDescent="0.2">
      <c r="A555" s="404">
        <v>90</v>
      </c>
      <c r="B555" s="404" t="s">
        <v>266</v>
      </c>
      <c r="C555" s="404" t="s">
        <v>499</v>
      </c>
      <c r="D555" s="404">
        <v>2</v>
      </c>
      <c r="E555" s="404">
        <v>1.85185185185185E-2</v>
      </c>
      <c r="F555" s="404">
        <v>2</v>
      </c>
      <c r="G555" s="404">
        <v>1.88679245283019E-2</v>
      </c>
      <c r="H555" s="404">
        <v>0</v>
      </c>
      <c r="I555" s="404">
        <v>0</v>
      </c>
    </row>
    <row r="556" spans="1:9" x14ac:dyDescent="0.2">
      <c r="A556" s="404">
        <v>90</v>
      </c>
      <c r="B556" s="404" t="s">
        <v>266</v>
      </c>
      <c r="C556" s="404" t="s">
        <v>501</v>
      </c>
      <c r="D556" s="404">
        <v>8</v>
      </c>
      <c r="E556" s="404">
        <v>7.4074074074074098E-2</v>
      </c>
      <c r="F556" s="404">
        <v>8</v>
      </c>
      <c r="G556" s="404">
        <v>7.5471698113207503E-2</v>
      </c>
      <c r="H556" s="404">
        <v>0</v>
      </c>
      <c r="I556" s="404">
        <v>0</v>
      </c>
    </row>
    <row r="557" spans="1:9" x14ac:dyDescent="0.2">
      <c r="A557" s="404">
        <v>90</v>
      </c>
      <c r="B557" s="404" t="s">
        <v>266</v>
      </c>
      <c r="C557" s="404" t="s">
        <v>498</v>
      </c>
      <c r="D557" s="404">
        <v>14</v>
      </c>
      <c r="E557" s="404">
        <v>0.12962962962963001</v>
      </c>
      <c r="F557" s="404">
        <v>14</v>
      </c>
      <c r="G557" s="404">
        <v>0.13207547169811301</v>
      </c>
      <c r="H557" s="404">
        <v>0</v>
      </c>
      <c r="I557" s="404">
        <v>0</v>
      </c>
    </row>
    <row r="558" spans="1:9" x14ac:dyDescent="0.2">
      <c r="A558" s="404">
        <v>91</v>
      </c>
      <c r="B558" s="404" t="s">
        <v>236</v>
      </c>
      <c r="C558" s="404" t="s">
        <v>500</v>
      </c>
      <c r="D558" s="404">
        <v>262</v>
      </c>
      <c r="E558" s="404">
        <v>0.152060359837493</v>
      </c>
      <c r="F558" s="404">
        <v>262</v>
      </c>
      <c r="G558" s="404">
        <v>0.15384615384615399</v>
      </c>
      <c r="H558" s="404">
        <v>0</v>
      </c>
      <c r="I558" s="404">
        <v>0</v>
      </c>
    </row>
    <row r="559" spans="1:9" x14ac:dyDescent="0.2">
      <c r="A559" s="404">
        <v>91</v>
      </c>
      <c r="B559" s="404" t="s">
        <v>236</v>
      </c>
      <c r="C559" s="404" t="s">
        <v>498</v>
      </c>
      <c r="D559" s="404">
        <v>171</v>
      </c>
      <c r="E559" s="404">
        <v>9.9245502031340693E-2</v>
      </c>
      <c r="F559" s="404">
        <v>171</v>
      </c>
      <c r="G559" s="404">
        <v>0.100411039342337</v>
      </c>
      <c r="H559" s="404">
        <v>0</v>
      </c>
      <c r="I559" s="404">
        <v>0</v>
      </c>
    </row>
    <row r="560" spans="1:9" x14ac:dyDescent="0.2">
      <c r="A560" s="404">
        <v>91</v>
      </c>
      <c r="B560" s="404" t="s">
        <v>236</v>
      </c>
      <c r="C560" s="404" t="s">
        <v>502</v>
      </c>
      <c r="D560" s="404">
        <v>10</v>
      </c>
      <c r="E560" s="404">
        <v>5.8038305281485798E-3</v>
      </c>
      <c r="F560" s="404">
        <v>10</v>
      </c>
      <c r="G560" s="404">
        <v>5.8719906048150302E-3</v>
      </c>
      <c r="H560" s="404">
        <v>0</v>
      </c>
      <c r="I560" s="404">
        <v>0</v>
      </c>
    </row>
    <row r="561" spans="1:9" x14ac:dyDescent="0.2">
      <c r="A561" s="404">
        <v>92</v>
      </c>
      <c r="B561" s="404" t="s">
        <v>221</v>
      </c>
      <c r="C561" s="404" t="s">
        <v>500</v>
      </c>
      <c r="D561" s="404">
        <v>319</v>
      </c>
      <c r="E561" s="404">
        <v>0.58639705882352899</v>
      </c>
      <c r="F561" s="404">
        <v>319</v>
      </c>
      <c r="G561" s="404">
        <v>0.57789855072463803</v>
      </c>
      <c r="H561" s="404">
        <v>0</v>
      </c>
      <c r="I561" s="404">
        <v>0</v>
      </c>
    </row>
    <row r="562" spans="1:9" x14ac:dyDescent="0.2">
      <c r="A562" s="404">
        <v>92</v>
      </c>
      <c r="B562" s="404" t="s">
        <v>221</v>
      </c>
      <c r="C562" s="404" t="s">
        <v>503</v>
      </c>
      <c r="D562" s="404">
        <v>38</v>
      </c>
      <c r="E562" s="404">
        <v>6.9852941176470604E-2</v>
      </c>
      <c r="F562" s="404">
        <v>38</v>
      </c>
      <c r="G562" s="404">
        <v>6.88405797101449E-2</v>
      </c>
      <c r="H562" s="404">
        <v>0</v>
      </c>
      <c r="I562" s="404">
        <v>0</v>
      </c>
    </row>
    <row r="563" spans="1:9" x14ac:dyDescent="0.2">
      <c r="A563" s="404">
        <v>92</v>
      </c>
      <c r="B563" s="404" t="s">
        <v>221</v>
      </c>
      <c r="C563" s="404" t="s">
        <v>505</v>
      </c>
      <c r="D563" s="404">
        <v>9</v>
      </c>
      <c r="E563" s="404">
        <v>1.6544117647058799E-2</v>
      </c>
      <c r="F563" s="404">
        <v>9</v>
      </c>
      <c r="G563" s="404">
        <v>1.6304347826087001E-2</v>
      </c>
      <c r="H563" s="404">
        <v>0</v>
      </c>
      <c r="I563" s="404">
        <v>0</v>
      </c>
    </row>
    <row r="564" spans="1:9" x14ac:dyDescent="0.2">
      <c r="A564" s="404">
        <v>93</v>
      </c>
      <c r="B564" s="404" t="s">
        <v>317</v>
      </c>
      <c r="C564" s="404" t="s">
        <v>504</v>
      </c>
      <c r="D564" s="404">
        <v>2</v>
      </c>
      <c r="E564" s="404">
        <v>5.4209356534937901E-5</v>
      </c>
      <c r="F564" s="404">
        <v>2</v>
      </c>
      <c r="G564" s="404">
        <v>5.4108162216270301E-5</v>
      </c>
      <c r="H564" s="404">
        <v>0</v>
      </c>
      <c r="I564" s="404">
        <v>0</v>
      </c>
    </row>
    <row r="565" spans="1:9" x14ac:dyDescent="0.2">
      <c r="A565" s="404">
        <v>95</v>
      </c>
      <c r="B565" s="404" t="s">
        <v>219</v>
      </c>
      <c r="C565" s="404" t="s">
        <v>503</v>
      </c>
      <c r="D565" s="404">
        <v>25</v>
      </c>
      <c r="E565" s="404">
        <v>4.7258979206049101E-2</v>
      </c>
      <c r="F565" s="404">
        <v>25</v>
      </c>
      <c r="G565" s="404">
        <v>4.8828125E-2</v>
      </c>
      <c r="H565" s="404">
        <v>0</v>
      </c>
      <c r="I565" s="404">
        <v>0</v>
      </c>
    </row>
    <row r="566" spans="1:9" x14ac:dyDescent="0.2">
      <c r="A566" s="404">
        <v>95</v>
      </c>
      <c r="B566" s="404" t="s">
        <v>219</v>
      </c>
      <c r="C566" s="404" t="s">
        <v>501</v>
      </c>
      <c r="D566" s="404">
        <v>10</v>
      </c>
      <c r="E566" s="404">
        <v>1.8903591682419701E-2</v>
      </c>
      <c r="F566" s="404">
        <v>10</v>
      </c>
      <c r="G566" s="404">
        <v>1.953125E-2</v>
      </c>
      <c r="H566" s="404">
        <v>0</v>
      </c>
      <c r="I566" s="404">
        <v>0</v>
      </c>
    </row>
    <row r="567" spans="1:9" x14ac:dyDescent="0.2">
      <c r="A567" s="404">
        <v>95</v>
      </c>
      <c r="B567" s="404" t="s">
        <v>219</v>
      </c>
      <c r="C567" s="404" t="s">
        <v>498</v>
      </c>
      <c r="D567" s="404">
        <v>1</v>
      </c>
      <c r="E567" s="404">
        <v>1.8903591682419699E-3</v>
      </c>
      <c r="F567" s="404">
        <v>1</v>
      </c>
      <c r="G567" s="404">
        <v>1.953125E-3</v>
      </c>
      <c r="H567" s="404">
        <v>0</v>
      </c>
      <c r="I567" s="404">
        <v>0</v>
      </c>
    </row>
    <row r="568" spans="1:9" x14ac:dyDescent="0.2">
      <c r="A568" s="404">
        <v>96</v>
      </c>
      <c r="B568" s="404" t="s">
        <v>252</v>
      </c>
      <c r="C568" s="404" t="s">
        <v>503</v>
      </c>
      <c r="D568" s="404">
        <v>130</v>
      </c>
      <c r="E568" s="404">
        <v>0.26209677419354799</v>
      </c>
      <c r="F568" s="404">
        <v>130</v>
      </c>
      <c r="G568" s="404">
        <v>0.24621212121212099</v>
      </c>
      <c r="H568" s="404">
        <v>0</v>
      </c>
      <c r="I568" s="404">
        <v>0</v>
      </c>
    </row>
    <row r="569" spans="1:9" x14ac:dyDescent="0.2">
      <c r="A569" s="404">
        <v>96</v>
      </c>
      <c r="B569" s="404" t="s">
        <v>252</v>
      </c>
      <c r="C569" s="404" t="s">
        <v>506</v>
      </c>
      <c r="D569" s="404">
        <v>4</v>
      </c>
      <c r="E569" s="404">
        <v>8.0645161290322596E-3</v>
      </c>
      <c r="F569" s="404">
        <v>4</v>
      </c>
      <c r="G569" s="404">
        <v>7.5757575757575803E-3</v>
      </c>
      <c r="H569" s="404">
        <v>0</v>
      </c>
      <c r="I569" s="404">
        <v>0</v>
      </c>
    </row>
    <row r="570" spans="1:9" x14ac:dyDescent="0.2">
      <c r="A570" s="404">
        <v>96</v>
      </c>
      <c r="B570" s="404" t="s">
        <v>252</v>
      </c>
      <c r="C570" s="404" t="s">
        <v>499</v>
      </c>
      <c r="D570" s="404">
        <v>1</v>
      </c>
      <c r="E570" s="404">
        <v>2.0161290322580601E-3</v>
      </c>
      <c r="F570" s="404">
        <v>1</v>
      </c>
      <c r="G570" s="404">
        <v>1.8939393939393901E-3</v>
      </c>
      <c r="H570" s="404">
        <v>0</v>
      </c>
      <c r="I570" s="404">
        <v>0</v>
      </c>
    </row>
    <row r="571" spans="1:9" x14ac:dyDescent="0.2">
      <c r="A571" s="404">
        <v>96</v>
      </c>
      <c r="B571" s="404" t="s">
        <v>252</v>
      </c>
      <c r="C571" s="404" t="s">
        <v>504</v>
      </c>
      <c r="D571" s="404">
        <v>2</v>
      </c>
      <c r="E571" s="404">
        <v>4.0322580645161298E-3</v>
      </c>
      <c r="F571" s="404">
        <v>2</v>
      </c>
      <c r="G571" s="404">
        <v>3.7878787878787902E-3</v>
      </c>
      <c r="H571" s="404">
        <v>0</v>
      </c>
      <c r="I571" s="404">
        <v>0</v>
      </c>
    </row>
    <row r="572" spans="1:9" x14ac:dyDescent="0.2">
      <c r="A572" s="404">
        <v>99</v>
      </c>
      <c r="B572" s="404" t="s">
        <v>314</v>
      </c>
      <c r="C572" s="404" t="s">
        <v>503</v>
      </c>
      <c r="D572" s="404">
        <v>13</v>
      </c>
      <c r="E572" s="404">
        <v>1.42700329308452E-2</v>
      </c>
      <c r="F572" s="404">
        <v>13</v>
      </c>
      <c r="G572" s="404">
        <v>1.4115092290988099E-2</v>
      </c>
      <c r="H572" s="404">
        <v>0</v>
      </c>
      <c r="I572" s="404">
        <v>0</v>
      </c>
    </row>
    <row r="573" spans="1:9" x14ac:dyDescent="0.2">
      <c r="A573" s="404">
        <v>99</v>
      </c>
      <c r="B573" s="404" t="s">
        <v>314</v>
      </c>
      <c r="C573" s="404" t="s">
        <v>501</v>
      </c>
      <c r="D573" s="404">
        <v>7</v>
      </c>
      <c r="E573" s="404">
        <v>7.6838638858397401E-3</v>
      </c>
      <c r="F573" s="404">
        <v>7</v>
      </c>
      <c r="G573" s="404">
        <v>7.6004343105320303E-3</v>
      </c>
      <c r="H573" s="404">
        <v>0</v>
      </c>
      <c r="I573" s="404">
        <v>0</v>
      </c>
    </row>
    <row r="574" spans="1:9" x14ac:dyDescent="0.2">
      <c r="A574" s="404">
        <v>99</v>
      </c>
      <c r="B574" s="404" t="s">
        <v>314</v>
      </c>
      <c r="C574" s="404" t="s">
        <v>505</v>
      </c>
      <c r="D574" s="404">
        <v>11</v>
      </c>
      <c r="E574" s="404">
        <v>1.20746432491767E-2</v>
      </c>
      <c r="F574" s="404">
        <v>11</v>
      </c>
      <c r="G574" s="404">
        <v>1.1943539630835999E-2</v>
      </c>
      <c r="H574" s="404">
        <v>0</v>
      </c>
      <c r="I574" s="404">
        <v>0</v>
      </c>
    </row>
    <row r="575" spans="1:9" x14ac:dyDescent="0.2">
      <c r="A575" s="404">
        <v>99</v>
      </c>
      <c r="B575" s="404" t="s">
        <v>314</v>
      </c>
      <c r="C575" s="404" t="s">
        <v>502</v>
      </c>
      <c r="D575" s="404">
        <v>2</v>
      </c>
      <c r="E575" s="404">
        <v>2.1953896816685001E-3</v>
      </c>
      <c r="F575" s="404">
        <v>2</v>
      </c>
      <c r="G575" s="404">
        <v>2.1715526601520101E-3</v>
      </c>
      <c r="H575" s="404">
        <v>0</v>
      </c>
      <c r="I575" s="404">
        <v>0</v>
      </c>
    </row>
    <row r="576" spans="1:9" x14ac:dyDescent="0.2">
      <c r="A576" s="404">
        <v>100</v>
      </c>
      <c r="B576" s="404" t="s">
        <v>320</v>
      </c>
      <c r="C576" s="404" t="s">
        <v>504</v>
      </c>
      <c r="D576" s="404">
        <v>9</v>
      </c>
      <c r="E576" s="404">
        <v>9.0543259557344102E-3</v>
      </c>
      <c r="F576" s="404">
        <v>9</v>
      </c>
      <c r="G576" s="404">
        <v>8.2644628099173608E-3</v>
      </c>
      <c r="H576" s="404">
        <v>0</v>
      </c>
      <c r="I576" s="404">
        <v>0</v>
      </c>
    </row>
    <row r="577" spans="1:9" x14ac:dyDescent="0.2">
      <c r="A577" s="404">
        <v>100</v>
      </c>
      <c r="B577" s="404" t="s">
        <v>320</v>
      </c>
      <c r="C577" s="404" t="s">
        <v>502</v>
      </c>
      <c r="D577" s="404">
        <v>24</v>
      </c>
      <c r="E577" s="404">
        <v>2.41448692152917E-2</v>
      </c>
      <c r="F577" s="404">
        <v>24</v>
      </c>
      <c r="G577" s="404">
        <v>2.20385674931129E-2</v>
      </c>
      <c r="H577" s="404">
        <v>0</v>
      </c>
      <c r="I577" s="404">
        <v>0</v>
      </c>
    </row>
    <row r="578" spans="1:9" x14ac:dyDescent="0.2">
      <c r="A578" s="404">
        <v>101</v>
      </c>
      <c r="B578" s="404" t="s">
        <v>212</v>
      </c>
      <c r="C578" s="404" t="s">
        <v>506</v>
      </c>
      <c r="D578" s="404">
        <v>9</v>
      </c>
      <c r="E578" s="404">
        <v>3.0305071048555501E-4</v>
      </c>
      <c r="F578" s="404">
        <v>9</v>
      </c>
      <c r="G578" s="404">
        <v>3.07356054914282E-4</v>
      </c>
      <c r="H578" s="404">
        <v>0</v>
      </c>
      <c r="I578" s="404">
        <v>0</v>
      </c>
    </row>
    <row r="579" spans="1:9" x14ac:dyDescent="0.2">
      <c r="A579" s="404">
        <v>102</v>
      </c>
      <c r="B579" s="404" t="s">
        <v>294</v>
      </c>
      <c r="C579" s="404" t="s">
        <v>503</v>
      </c>
      <c r="D579" s="404">
        <v>48</v>
      </c>
      <c r="E579" s="404">
        <v>5.0209205020920501E-2</v>
      </c>
      <c r="F579" s="404">
        <v>48</v>
      </c>
      <c r="G579" s="404">
        <v>5.0579557428872497E-2</v>
      </c>
      <c r="H579" s="404">
        <v>0</v>
      </c>
      <c r="I579" s="404">
        <v>0</v>
      </c>
    </row>
    <row r="580" spans="1:9" x14ac:dyDescent="0.2">
      <c r="A580" s="404">
        <v>102</v>
      </c>
      <c r="B580" s="404" t="s">
        <v>294</v>
      </c>
      <c r="C580" s="404" t="s">
        <v>506</v>
      </c>
      <c r="D580" s="404">
        <v>1</v>
      </c>
      <c r="E580" s="404">
        <v>1.0460251046025099E-3</v>
      </c>
      <c r="F580" s="404">
        <v>1</v>
      </c>
      <c r="G580" s="404">
        <v>1.05374077976818E-3</v>
      </c>
      <c r="H580" s="404">
        <v>0</v>
      </c>
      <c r="I580" s="404">
        <v>0</v>
      </c>
    </row>
    <row r="581" spans="1:9" x14ac:dyDescent="0.2">
      <c r="A581" s="404">
        <v>102</v>
      </c>
      <c r="B581" s="404" t="s">
        <v>294</v>
      </c>
      <c r="C581" s="404" t="s">
        <v>505</v>
      </c>
      <c r="D581" s="404">
        <v>128</v>
      </c>
      <c r="E581" s="404">
        <v>0.13389121338912099</v>
      </c>
      <c r="F581" s="404">
        <v>128</v>
      </c>
      <c r="G581" s="404">
        <v>0.13487881981032701</v>
      </c>
      <c r="H581" s="404">
        <v>0</v>
      </c>
      <c r="I581" s="404">
        <v>0</v>
      </c>
    </row>
    <row r="582" spans="1:9" x14ac:dyDescent="0.2">
      <c r="A582" s="404">
        <v>102</v>
      </c>
      <c r="B582" s="404" t="s">
        <v>294</v>
      </c>
      <c r="C582" s="404" t="s">
        <v>498</v>
      </c>
      <c r="D582" s="404">
        <v>2</v>
      </c>
      <c r="E582" s="404">
        <v>2.0920502092050199E-3</v>
      </c>
      <c r="F582" s="404">
        <v>2</v>
      </c>
      <c r="G582" s="404">
        <v>2.10748155953635E-3</v>
      </c>
      <c r="H582" s="404">
        <v>0</v>
      </c>
      <c r="I582" s="404">
        <v>0</v>
      </c>
    </row>
    <row r="583" spans="1:9" x14ac:dyDescent="0.2">
      <c r="A583" s="404">
        <v>103</v>
      </c>
      <c r="B583" s="404" t="s">
        <v>247</v>
      </c>
      <c r="C583" s="404" t="s">
        <v>503</v>
      </c>
      <c r="D583" s="404">
        <v>54</v>
      </c>
      <c r="E583" s="404">
        <v>0.12</v>
      </c>
      <c r="F583" s="404">
        <v>54</v>
      </c>
      <c r="G583" s="404">
        <v>0.121348314606742</v>
      </c>
      <c r="H583" s="404">
        <v>0</v>
      </c>
      <c r="I583" s="404">
        <v>0</v>
      </c>
    </row>
    <row r="584" spans="1:9" x14ac:dyDescent="0.2">
      <c r="A584" s="404">
        <v>103</v>
      </c>
      <c r="B584" s="404" t="s">
        <v>247</v>
      </c>
      <c r="C584" s="404" t="s">
        <v>504</v>
      </c>
      <c r="D584" s="404">
        <v>7</v>
      </c>
      <c r="E584" s="404">
        <v>1.55555555555556E-2</v>
      </c>
      <c r="F584" s="404">
        <v>7</v>
      </c>
      <c r="G584" s="404">
        <v>1.57303370786517E-2</v>
      </c>
      <c r="H584" s="404">
        <v>0</v>
      </c>
      <c r="I584" s="404">
        <v>0</v>
      </c>
    </row>
    <row r="585" spans="1:9" x14ac:dyDescent="0.2">
      <c r="A585" s="404">
        <v>104</v>
      </c>
      <c r="B585" s="404" t="s">
        <v>267</v>
      </c>
      <c r="C585" s="404" t="s">
        <v>500</v>
      </c>
      <c r="D585" s="404">
        <v>4</v>
      </c>
      <c r="E585" s="404">
        <v>7.5471698113207503E-2</v>
      </c>
      <c r="F585" s="404">
        <v>4</v>
      </c>
      <c r="G585" s="404">
        <v>7.5471698113207503E-2</v>
      </c>
      <c r="H585" s="404">
        <v>0</v>
      </c>
      <c r="I585" s="404">
        <v>0</v>
      </c>
    </row>
    <row r="586" spans="1:9" x14ac:dyDescent="0.2">
      <c r="A586" s="404">
        <v>104</v>
      </c>
      <c r="B586" s="404" t="s">
        <v>267</v>
      </c>
      <c r="C586" s="404" t="s">
        <v>503</v>
      </c>
      <c r="D586" s="404">
        <v>8</v>
      </c>
      <c r="E586" s="404">
        <v>0.15094339622641501</v>
      </c>
      <c r="F586" s="404">
        <v>8</v>
      </c>
      <c r="G586" s="404">
        <v>0.15094339622641501</v>
      </c>
      <c r="H586" s="404">
        <v>0</v>
      </c>
      <c r="I586" s="404">
        <v>0</v>
      </c>
    </row>
    <row r="587" spans="1:9" x14ac:dyDescent="0.2">
      <c r="A587" s="404">
        <v>104</v>
      </c>
      <c r="B587" s="404" t="s">
        <v>267</v>
      </c>
      <c r="C587" s="404" t="s">
        <v>499</v>
      </c>
      <c r="D587" s="404">
        <v>11</v>
      </c>
      <c r="E587" s="404">
        <v>0.20754716981132099</v>
      </c>
      <c r="F587" s="404">
        <v>11</v>
      </c>
      <c r="G587" s="404">
        <v>0.20754716981132099</v>
      </c>
      <c r="H587" s="404">
        <v>0</v>
      </c>
      <c r="I587" s="404">
        <v>0</v>
      </c>
    </row>
    <row r="588" spans="1:9" x14ac:dyDescent="0.2">
      <c r="A588" s="404">
        <v>104</v>
      </c>
      <c r="B588" s="404" t="s">
        <v>267</v>
      </c>
      <c r="C588" s="404" t="s">
        <v>501</v>
      </c>
      <c r="D588" s="404">
        <v>15</v>
      </c>
      <c r="E588" s="404">
        <v>0.28301886792452802</v>
      </c>
      <c r="F588" s="404">
        <v>15</v>
      </c>
      <c r="G588" s="404">
        <v>0.28301886792452802</v>
      </c>
      <c r="H588" s="404">
        <v>0</v>
      </c>
      <c r="I588" s="404">
        <v>0</v>
      </c>
    </row>
    <row r="589" spans="1:9" x14ac:dyDescent="0.2">
      <c r="A589" s="404">
        <v>104</v>
      </c>
      <c r="B589" s="404" t="s">
        <v>267</v>
      </c>
      <c r="C589" s="404" t="s">
        <v>505</v>
      </c>
      <c r="D589" s="404">
        <v>4</v>
      </c>
      <c r="E589" s="404">
        <v>7.5471698113207503E-2</v>
      </c>
      <c r="F589" s="404">
        <v>4</v>
      </c>
      <c r="G589" s="404">
        <v>7.5471698113207503E-2</v>
      </c>
      <c r="H589" s="404">
        <v>0</v>
      </c>
      <c r="I589" s="404">
        <v>0</v>
      </c>
    </row>
    <row r="590" spans="1:9" x14ac:dyDescent="0.2">
      <c r="A590" s="404">
        <v>104</v>
      </c>
      <c r="B590" s="404" t="s">
        <v>267</v>
      </c>
      <c r="C590" s="404" t="s">
        <v>498</v>
      </c>
      <c r="D590" s="404">
        <v>7</v>
      </c>
      <c r="E590" s="404">
        <v>0.13207547169811301</v>
      </c>
      <c r="F590" s="404">
        <v>7</v>
      </c>
      <c r="G590" s="404">
        <v>0.13207547169811301</v>
      </c>
      <c r="H590" s="404">
        <v>0</v>
      </c>
      <c r="I590" s="404">
        <v>0</v>
      </c>
    </row>
    <row r="591" spans="1:9" x14ac:dyDescent="0.2">
      <c r="A591" s="404">
        <v>104</v>
      </c>
      <c r="B591" s="404" t="s">
        <v>267</v>
      </c>
      <c r="C591" s="404" t="s">
        <v>502</v>
      </c>
      <c r="D591" s="404">
        <v>4</v>
      </c>
      <c r="E591" s="404">
        <v>7.5471698113207503E-2</v>
      </c>
      <c r="F591" s="404">
        <v>4</v>
      </c>
      <c r="G591" s="404">
        <v>7.5471698113207503E-2</v>
      </c>
      <c r="H591" s="404">
        <v>0</v>
      </c>
      <c r="I591" s="404">
        <v>0</v>
      </c>
    </row>
    <row r="592" spans="1:9" x14ac:dyDescent="0.2">
      <c r="A592" s="404">
        <v>105</v>
      </c>
      <c r="B592" s="404" t="s">
        <v>306</v>
      </c>
      <c r="C592" s="404" t="s">
        <v>498</v>
      </c>
      <c r="D592" s="404">
        <v>22</v>
      </c>
      <c r="E592" s="404">
        <v>1.1591148577449899E-2</v>
      </c>
      <c r="F592" s="404">
        <v>22</v>
      </c>
      <c r="G592" s="404">
        <v>1.15667718191377E-2</v>
      </c>
      <c r="H592" s="404">
        <v>0</v>
      </c>
      <c r="I592" s="404">
        <v>0</v>
      </c>
    </row>
    <row r="593" spans="1:9" x14ac:dyDescent="0.2">
      <c r="A593" s="404">
        <v>106</v>
      </c>
      <c r="B593" s="404" t="s">
        <v>229</v>
      </c>
      <c r="C593" s="404" t="s">
        <v>503</v>
      </c>
      <c r="D593" s="404">
        <v>13</v>
      </c>
      <c r="E593" s="404">
        <v>4.2650918635170603E-3</v>
      </c>
      <c r="F593" s="404">
        <v>13</v>
      </c>
      <c r="G593" s="404">
        <v>4.0297582145071304E-3</v>
      </c>
      <c r="H593" s="404">
        <v>0</v>
      </c>
      <c r="I593" s="404">
        <v>0</v>
      </c>
    </row>
    <row r="594" spans="1:9" x14ac:dyDescent="0.2">
      <c r="A594" s="404">
        <v>106</v>
      </c>
      <c r="B594" s="404" t="s">
        <v>229</v>
      </c>
      <c r="C594" s="404" t="s">
        <v>505</v>
      </c>
      <c r="D594" s="404">
        <v>9</v>
      </c>
      <c r="E594" s="404">
        <v>2.9527559055118101E-3</v>
      </c>
      <c r="F594" s="404">
        <v>9</v>
      </c>
      <c r="G594" s="404">
        <v>2.7898326100433998E-3</v>
      </c>
      <c r="H594" s="404">
        <v>0</v>
      </c>
      <c r="I594" s="404">
        <v>0</v>
      </c>
    </row>
    <row r="595" spans="1:9" x14ac:dyDescent="0.2">
      <c r="A595" s="404">
        <v>106</v>
      </c>
      <c r="B595" s="404" t="s">
        <v>229</v>
      </c>
      <c r="C595" s="404" t="s">
        <v>502</v>
      </c>
      <c r="D595" s="404">
        <v>14</v>
      </c>
      <c r="E595" s="404">
        <v>4.59317585301837E-3</v>
      </c>
      <c r="F595" s="404">
        <v>14</v>
      </c>
      <c r="G595" s="404">
        <v>4.3397396156230599E-3</v>
      </c>
      <c r="H595" s="404">
        <v>0</v>
      </c>
      <c r="I595" s="404">
        <v>0</v>
      </c>
    </row>
    <row r="596" spans="1:9" x14ac:dyDescent="0.2">
      <c r="A596" s="404">
        <v>107</v>
      </c>
      <c r="B596" s="404" t="s">
        <v>312</v>
      </c>
      <c r="C596" s="404" t="s">
        <v>501</v>
      </c>
      <c r="D596" s="404">
        <v>7</v>
      </c>
      <c r="E596" s="404">
        <v>1.9073569482288801E-2</v>
      </c>
      <c r="F596" s="404">
        <v>7</v>
      </c>
      <c r="G596" s="404">
        <v>2.0588235294117602E-2</v>
      </c>
      <c r="H596" s="404">
        <v>0</v>
      </c>
      <c r="I596" s="404">
        <v>0</v>
      </c>
    </row>
    <row r="597" spans="1:9" x14ac:dyDescent="0.2">
      <c r="A597" s="404">
        <v>109</v>
      </c>
      <c r="B597" s="404" t="s">
        <v>242</v>
      </c>
      <c r="C597" s="404" t="s">
        <v>499</v>
      </c>
      <c r="D597" s="404">
        <v>23</v>
      </c>
      <c r="E597" s="404">
        <v>1.9607843137254902E-2</v>
      </c>
      <c r="F597" s="404">
        <v>23</v>
      </c>
      <c r="G597" s="404">
        <v>1.9793459552495701E-2</v>
      </c>
      <c r="H597" s="404">
        <v>0</v>
      </c>
      <c r="I597" s="404">
        <v>0</v>
      </c>
    </row>
    <row r="598" spans="1:9" x14ac:dyDescent="0.2">
      <c r="A598" s="404">
        <v>109</v>
      </c>
      <c r="B598" s="404" t="s">
        <v>242</v>
      </c>
      <c r="C598" s="404" t="s">
        <v>498</v>
      </c>
      <c r="D598" s="404">
        <v>7</v>
      </c>
      <c r="E598" s="404">
        <v>5.9676044330775804E-3</v>
      </c>
      <c r="F598" s="404">
        <v>7</v>
      </c>
      <c r="G598" s="404">
        <v>6.0240963855421699E-3</v>
      </c>
      <c r="H598" s="404">
        <v>0</v>
      </c>
      <c r="I598" s="404">
        <v>0</v>
      </c>
    </row>
    <row r="599" spans="1:9" x14ac:dyDescent="0.2">
      <c r="A599" s="404">
        <v>109</v>
      </c>
      <c r="B599" s="404" t="s">
        <v>242</v>
      </c>
      <c r="C599" s="404" t="s">
        <v>502</v>
      </c>
      <c r="D599" s="404">
        <v>6</v>
      </c>
      <c r="E599" s="404">
        <v>5.1150895140665001E-3</v>
      </c>
      <c r="F599" s="404">
        <v>6</v>
      </c>
      <c r="G599" s="404">
        <v>5.1635111876075701E-3</v>
      </c>
      <c r="H599" s="404">
        <v>0</v>
      </c>
      <c r="I599" s="404">
        <v>0</v>
      </c>
    </row>
    <row r="600" spans="1:9" x14ac:dyDescent="0.2">
      <c r="A600" s="404">
        <v>110</v>
      </c>
      <c r="B600" s="404" t="s">
        <v>284</v>
      </c>
      <c r="C600" s="404" t="s">
        <v>500</v>
      </c>
      <c r="D600" s="404">
        <v>14</v>
      </c>
      <c r="E600" s="404">
        <v>2.60223048327138E-2</v>
      </c>
      <c r="F600" s="404">
        <v>14</v>
      </c>
      <c r="G600" s="404">
        <v>2.6365348399246698E-2</v>
      </c>
      <c r="H600" s="404">
        <v>0</v>
      </c>
      <c r="I600" s="404">
        <v>0</v>
      </c>
    </row>
    <row r="601" spans="1:9" x14ac:dyDescent="0.2">
      <c r="A601" s="404">
        <v>110</v>
      </c>
      <c r="B601" s="404" t="s">
        <v>284</v>
      </c>
      <c r="C601" s="404" t="s">
        <v>502</v>
      </c>
      <c r="D601" s="404">
        <v>8</v>
      </c>
      <c r="E601" s="404">
        <v>1.4869888475836399E-2</v>
      </c>
      <c r="F601" s="404">
        <v>8</v>
      </c>
      <c r="G601" s="404">
        <v>1.5065913370998101E-2</v>
      </c>
      <c r="H601" s="404">
        <v>0</v>
      </c>
      <c r="I601" s="404">
        <v>0</v>
      </c>
    </row>
    <row r="602" spans="1:9" x14ac:dyDescent="0.2">
      <c r="A602" s="404">
        <v>111</v>
      </c>
      <c r="B602" s="404" t="s">
        <v>315</v>
      </c>
      <c r="C602" s="404" t="s">
        <v>502</v>
      </c>
      <c r="D602" s="404">
        <v>3</v>
      </c>
      <c r="E602" s="404">
        <v>1.50905432595573E-3</v>
      </c>
      <c r="F602" s="404">
        <v>3</v>
      </c>
      <c r="G602" s="404">
        <v>1.50526843953838E-3</v>
      </c>
      <c r="H602" s="404">
        <v>0</v>
      </c>
      <c r="I602" s="404">
        <v>0</v>
      </c>
    </row>
    <row r="603" spans="1:9" x14ac:dyDescent="0.2">
      <c r="A603" s="404">
        <v>112</v>
      </c>
      <c r="B603" s="404" t="s">
        <v>307</v>
      </c>
      <c r="C603" s="404" t="s">
        <v>500</v>
      </c>
      <c r="D603" s="404">
        <v>24</v>
      </c>
      <c r="E603" s="404">
        <v>5.8823529411764698E-2</v>
      </c>
      <c r="F603" s="404">
        <v>24</v>
      </c>
      <c r="G603" s="404">
        <v>5.8536585365853697E-2</v>
      </c>
      <c r="H603" s="404">
        <v>0</v>
      </c>
      <c r="I603" s="404">
        <v>0</v>
      </c>
    </row>
    <row r="604" spans="1:9" x14ac:dyDescent="0.2">
      <c r="A604" s="404">
        <v>112</v>
      </c>
      <c r="B604" s="404" t="s">
        <v>307</v>
      </c>
      <c r="C604" s="404" t="s">
        <v>503</v>
      </c>
      <c r="D604" s="404">
        <v>40</v>
      </c>
      <c r="E604" s="404">
        <v>9.8039215686274495E-2</v>
      </c>
      <c r="F604" s="404">
        <v>40</v>
      </c>
      <c r="G604" s="404">
        <v>9.7560975609756101E-2</v>
      </c>
      <c r="H604" s="404">
        <v>0</v>
      </c>
      <c r="I604" s="404">
        <v>0</v>
      </c>
    </row>
    <row r="605" spans="1:9" x14ac:dyDescent="0.2">
      <c r="A605" s="404">
        <v>112</v>
      </c>
      <c r="B605" s="404" t="s">
        <v>307</v>
      </c>
      <c r="C605" s="404" t="s">
        <v>499</v>
      </c>
      <c r="D605" s="404">
        <v>15</v>
      </c>
      <c r="E605" s="404">
        <v>3.6764705882352901E-2</v>
      </c>
      <c r="F605" s="404">
        <v>15</v>
      </c>
      <c r="G605" s="404">
        <v>3.65853658536585E-2</v>
      </c>
      <c r="H605" s="404">
        <v>0</v>
      </c>
      <c r="I605" s="404">
        <v>0</v>
      </c>
    </row>
    <row r="606" spans="1:9" x14ac:dyDescent="0.2">
      <c r="A606" s="404">
        <v>112</v>
      </c>
      <c r="B606" s="404" t="s">
        <v>307</v>
      </c>
      <c r="C606" s="404" t="s">
        <v>501</v>
      </c>
      <c r="D606" s="404">
        <v>82</v>
      </c>
      <c r="E606" s="404">
        <v>0.200980392156863</v>
      </c>
      <c r="F606" s="404">
        <v>82</v>
      </c>
      <c r="G606" s="404">
        <v>0.2</v>
      </c>
      <c r="H606" s="404">
        <v>0</v>
      </c>
      <c r="I606" s="404">
        <v>0</v>
      </c>
    </row>
    <row r="607" spans="1:9" x14ac:dyDescent="0.2">
      <c r="A607" s="404">
        <v>112</v>
      </c>
      <c r="B607" s="404" t="s">
        <v>307</v>
      </c>
      <c r="C607" s="404" t="s">
        <v>498</v>
      </c>
      <c r="D607" s="404">
        <v>6</v>
      </c>
      <c r="E607" s="404">
        <v>1.4705882352941201E-2</v>
      </c>
      <c r="F607" s="404">
        <v>6</v>
      </c>
      <c r="G607" s="404">
        <v>1.46341463414634E-2</v>
      </c>
      <c r="H607" s="404">
        <v>0</v>
      </c>
      <c r="I607" s="404">
        <v>0</v>
      </c>
    </row>
    <row r="608" spans="1:9" x14ac:dyDescent="0.2">
      <c r="A608" s="404">
        <v>113</v>
      </c>
      <c r="B608" s="404" t="s">
        <v>321</v>
      </c>
      <c r="C608" s="404" t="s">
        <v>505</v>
      </c>
      <c r="D608" s="404">
        <v>132</v>
      </c>
      <c r="E608" s="404">
        <v>2.9203539823008801E-2</v>
      </c>
      <c r="F608" s="404">
        <v>132</v>
      </c>
      <c r="G608" s="404">
        <v>3.0719106353269701E-2</v>
      </c>
      <c r="H608" s="404">
        <v>0</v>
      </c>
      <c r="I608" s="404">
        <v>0</v>
      </c>
    </row>
    <row r="609" spans="1:9" x14ac:dyDescent="0.2">
      <c r="A609" s="404">
        <v>114</v>
      </c>
      <c r="B609" s="404" t="s">
        <v>308</v>
      </c>
      <c r="C609" s="404" t="s">
        <v>503</v>
      </c>
      <c r="D609" s="404">
        <v>129</v>
      </c>
      <c r="E609" s="404">
        <v>0.123681687440077</v>
      </c>
      <c r="F609" s="404">
        <v>129</v>
      </c>
      <c r="G609" s="404">
        <v>0.123326959847036</v>
      </c>
      <c r="H609" s="404">
        <v>0</v>
      </c>
      <c r="I609" s="404">
        <v>0</v>
      </c>
    </row>
    <row r="610" spans="1:9" x14ac:dyDescent="0.2">
      <c r="A610" s="404">
        <v>114</v>
      </c>
      <c r="B610" s="404" t="s">
        <v>308</v>
      </c>
      <c r="C610" s="404" t="s">
        <v>506</v>
      </c>
      <c r="D610" s="404">
        <v>1</v>
      </c>
      <c r="E610" s="404">
        <v>9.5877277085330804E-4</v>
      </c>
      <c r="F610" s="404">
        <v>1</v>
      </c>
      <c r="G610" s="404">
        <v>9.5602294455066896E-4</v>
      </c>
      <c r="H610" s="404">
        <v>0</v>
      </c>
      <c r="I610" s="404">
        <v>0</v>
      </c>
    </row>
    <row r="611" spans="1:9" x14ac:dyDescent="0.2">
      <c r="A611" s="404">
        <v>114</v>
      </c>
      <c r="B611" s="404" t="s">
        <v>308</v>
      </c>
      <c r="C611" s="404" t="s">
        <v>498</v>
      </c>
      <c r="D611" s="404">
        <v>32</v>
      </c>
      <c r="E611" s="404">
        <v>3.0680728667305798E-2</v>
      </c>
      <c r="F611" s="404">
        <v>32</v>
      </c>
      <c r="G611" s="404">
        <v>3.05927342256214E-2</v>
      </c>
      <c r="H611" s="404">
        <v>0</v>
      </c>
      <c r="I611" s="404">
        <v>0</v>
      </c>
    </row>
    <row r="612" spans="1:9" x14ac:dyDescent="0.2">
      <c r="A612" s="404">
        <v>114</v>
      </c>
      <c r="B612" s="404" t="s">
        <v>308</v>
      </c>
      <c r="C612" s="404" t="s">
        <v>502</v>
      </c>
      <c r="D612" s="404">
        <v>11</v>
      </c>
      <c r="E612" s="404">
        <v>1.0546500479386401E-2</v>
      </c>
      <c r="F612" s="404">
        <v>11</v>
      </c>
      <c r="G612" s="404">
        <v>1.05162523900574E-2</v>
      </c>
      <c r="H612" s="404">
        <v>0</v>
      </c>
      <c r="I612" s="404">
        <v>0</v>
      </c>
    </row>
    <row r="613" spans="1:9" x14ac:dyDescent="0.2">
      <c r="A613" s="404">
        <v>115</v>
      </c>
      <c r="B613" s="404" t="s">
        <v>261</v>
      </c>
      <c r="C613" s="404" t="s">
        <v>500</v>
      </c>
      <c r="D613" s="404">
        <v>1</v>
      </c>
      <c r="E613" s="404">
        <v>2.4390243902439001E-2</v>
      </c>
      <c r="F613" s="404">
        <v>1</v>
      </c>
      <c r="G613" s="404">
        <v>2.4390243902439001E-2</v>
      </c>
      <c r="H613" s="404">
        <v>0</v>
      </c>
      <c r="I613" s="404">
        <v>0</v>
      </c>
    </row>
    <row r="614" spans="1:9" x14ac:dyDescent="0.2">
      <c r="A614" s="404">
        <v>115</v>
      </c>
      <c r="B614" s="404" t="s">
        <v>261</v>
      </c>
      <c r="C614" s="404" t="s">
        <v>503</v>
      </c>
      <c r="D614" s="404">
        <v>33</v>
      </c>
      <c r="E614" s="404">
        <v>0.80487804878048796</v>
      </c>
      <c r="F614" s="404">
        <v>33</v>
      </c>
      <c r="G614" s="404">
        <v>0.80487804878048796</v>
      </c>
      <c r="H614" s="404">
        <v>0</v>
      </c>
      <c r="I614" s="404">
        <v>0</v>
      </c>
    </row>
    <row r="615" spans="1:9" x14ac:dyDescent="0.2">
      <c r="A615" s="404">
        <v>115</v>
      </c>
      <c r="B615" s="404" t="s">
        <v>261</v>
      </c>
      <c r="C615" s="404" t="s">
        <v>501</v>
      </c>
      <c r="D615" s="404">
        <v>3</v>
      </c>
      <c r="E615" s="404">
        <v>7.3170731707317097E-2</v>
      </c>
      <c r="F615" s="404">
        <v>3</v>
      </c>
      <c r="G615" s="404">
        <v>7.3170731707317097E-2</v>
      </c>
      <c r="H615" s="404">
        <v>0</v>
      </c>
      <c r="I615" s="404">
        <v>0</v>
      </c>
    </row>
    <row r="616" spans="1:9" x14ac:dyDescent="0.2">
      <c r="A616" s="404">
        <v>115</v>
      </c>
      <c r="B616" s="404" t="s">
        <v>261</v>
      </c>
      <c r="C616" s="404" t="s">
        <v>505</v>
      </c>
      <c r="D616" s="404">
        <v>4</v>
      </c>
      <c r="E616" s="404">
        <v>9.7560975609756101E-2</v>
      </c>
      <c r="F616" s="404">
        <v>4</v>
      </c>
      <c r="G616" s="404">
        <v>9.7560975609756101E-2</v>
      </c>
      <c r="H616" s="404">
        <v>0</v>
      </c>
      <c r="I616" s="404">
        <v>0</v>
      </c>
    </row>
    <row r="617" spans="1:9" x14ac:dyDescent="0.2">
      <c r="A617" s="404">
        <v>116</v>
      </c>
      <c r="B617" s="404" t="s">
        <v>235</v>
      </c>
      <c r="C617" s="404" t="s">
        <v>500</v>
      </c>
      <c r="D617" s="404">
        <v>7</v>
      </c>
      <c r="E617" s="404">
        <v>1.0638297872340399E-2</v>
      </c>
      <c r="F617" s="404">
        <v>7</v>
      </c>
      <c r="G617" s="404">
        <v>1.0869565217391301E-2</v>
      </c>
      <c r="H617" s="404">
        <v>0</v>
      </c>
      <c r="I617" s="404">
        <v>0</v>
      </c>
    </row>
    <row r="618" spans="1:9" x14ac:dyDescent="0.2">
      <c r="A618" s="404">
        <v>116</v>
      </c>
      <c r="B618" s="404" t="s">
        <v>235</v>
      </c>
      <c r="C618" s="404" t="s">
        <v>502</v>
      </c>
      <c r="D618" s="404">
        <v>11</v>
      </c>
      <c r="E618" s="404">
        <v>1.67173252279635E-2</v>
      </c>
      <c r="F618" s="404">
        <v>11</v>
      </c>
      <c r="G618" s="404">
        <v>1.7080745341614901E-2</v>
      </c>
      <c r="H618" s="404">
        <v>0</v>
      </c>
      <c r="I618" s="404">
        <v>0</v>
      </c>
    </row>
    <row r="619" spans="1:9" x14ac:dyDescent="0.2">
      <c r="A619" s="404">
        <v>117</v>
      </c>
      <c r="B619" s="404" t="s">
        <v>268</v>
      </c>
      <c r="C619" s="404" t="s">
        <v>500</v>
      </c>
      <c r="D619" s="404">
        <v>1</v>
      </c>
      <c r="E619" s="404">
        <v>2.1739130434782601E-2</v>
      </c>
      <c r="F619" s="404">
        <v>1</v>
      </c>
      <c r="G619" s="404">
        <v>6.6666666666666693E-2</v>
      </c>
      <c r="H619" s="404">
        <v>0</v>
      </c>
      <c r="I619" s="404">
        <v>0</v>
      </c>
    </row>
    <row r="620" spans="1:9" x14ac:dyDescent="0.2">
      <c r="A620" s="404">
        <v>117</v>
      </c>
      <c r="B620" s="404" t="s">
        <v>268</v>
      </c>
      <c r="C620" s="404" t="s">
        <v>503</v>
      </c>
      <c r="D620" s="404">
        <v>7</v>
      </c>
      <c r="E620" s="404">
        <v>0.15217391304347799</v>
      </c>
      <c r="F620" s="404">
        <v>7</v>
      </c>
      <c r="G620" s="404">
        <v>0.46666666666666701</v>
      </c>
      <c r="H620" s="404">
        <v>0</v>
      </c>
      <c r="I620" s="404">
        <v>0</v>
      </c>
    </row>
    <row r="621" spans="1:9" x14ac:dyDescent="0.2">
      <c r="A621" s="404">
        <v>117</v>
      </c>
      <c r="B621" s="404" t="s">
        <v>268</v>
      </c>
      <c r="C621" s="404" t="s">
        <v>505</v>
      </c>
      <c r="D621" s="404">
        <v>4</v>
      </c>
      <c r="E621" s="404">
        <v>8.6956521739130405E-2</v>
      </c>
      <c r="F621" s="404">
        <v>4</v>
      </c>
      <c r="G621" s="404">
        <v>0.266666666666667</v>
      </c>
      <c r="H621" s="404">
        <v>0</v>
      </c>
      <c r="I621" s="404">
        <v>0</v>
      </c>
    </row>
    <row r="622" spans="1:9" x14ac:dyDescent="0.2">
      <c r="A622" s="404">
        <v>117</v>
      </c>
      <c r="B622" s="404" t="s">
        <v>268</v>
      </c>
      <c r="C622" s="404" t="s">
        <v>498</v>
      </c>
      <c r="D622" s="404">
        <v>1</v>
      </c>
      <c r="E622" s="404">
        <v>2.1739130434782601E-2</v>
      </c>
      <c r="F622" s="404">
        <v>1</v>
      </c>
      <c r="G622" s="404">
        <v>6.6666666666666693E-2</v>
      </c>
      <c r="H622" s="404">
        <v>0</v>
      </c>
      <c r="I622" s="404">
        <v>0</v>
      </c>
    </row>
    <row r="623" spans="1:9" x14ac:dyDescent="0.2">
      <c r="A623" s="404">
        <v>118</v>
      </c>
      <c r="B623" s="404" t="s">
        <v>300</v>
      </c>
      <c r="C623" s="404" t="s">
        <v>500</v>
      </c>
      <c r="D623" s="404">
        <v>17</v>
      </c>
      <c r="E623" s="404">
        <v>2.68562401263823E-2</v>
      </c>
      <c r="F623" s="404">
        <v>17</v>
      </c>
      <c r="G623" s="404">
        <v>2.68562401263823E-2</v>
      </c>
      <c r="H623" s="404">
        <v>0</v>
      </c>
      <c r="I623" s="404">
        <v>0</v>
      </c>
    </row>
    <row r="624" spans="1:9" x14ac:dyDescent="0.2">
      <c r="A624" s="404">
        <v>118</v>
      </c>
      <c r="B624" s="404" t="s">
        <v>300</v>
      </c>
      <c r="C624" s="404" t="s">
        <v>498</v>
      </c>
      <c r="D624" s="404">
        <v>39</v>
      </c>
      <c r="E624" s="404">
        <v>6.1611374407582901E-2</v>
      </c>
      <c r="F624" s="404">
        <v>39</v>
      </c>
      <c r="G624" s="404">
        <v>6.1611374407582901E-2</v>
      </c>
      <c r="H624" s="404">
        <v>0</v>
      </c>
      <c r="I624" s="404">
        <v>0</v>
      </c>
    </row>
    <row r="625" spans="1:9" x14ac:dyDescent="0.2">
      <c r="A625" s="404">
        <v>119</v>
      </c>
      <c r="B625" s="404" t="s">
        <v>322</v>
      </c>
      <c r="C625" s="404" t="s">
        <v>504</v>
      </c>
      <c r="D625" s="404">
        <v>1</v>
      </c>
      <c r="E625" s="404">
        <v>3.5260930888575501E-4</v>
      </c>
      <c r="F625" s="404">
        <v>1</v>
      </c>
      <c r="G625" s="404">
        <v>3.8880248833592502E-4</v>
      </c>
      <c r="H625" s="404">
        <v>0</v>
      </c>
      <c r="I625" s="404">
        <v>0</v>
      </c>
    </row>
    <row r="626" spans="1:9" x14ac:dyDescent="0.2">
      <c r="A626" s="404">
        <v>122</v>
      </c>
      <c r="B626" s="404" t="s">
        <v>248</v>
      </c>
      <c r="C626" s="404" t="s">
        <v>503</v>
      </c>
      <c r="D626" s="404">
        <v>20</v>
      </c>
      <c r="E626" s="404">
        <v>0.476190476190476</v>
      </c>
      <c r="F626" s="404">
        <v>20</v>
      </c>
      <c r="G626" s="404">
        <v>0.5</v>
      </c>
      <c r="H626" s="404">
        <v>0</v>
      </c>
      <c r="I626" s="404">
        <v>0</v>
      </c>
    </row>
    <row r="627" spans="1:9" x14ac:dyDescent="0.2">
      <c r="A627" s="404">
        <v>122</v>
      </c>
      <c r="B627" s="404" t="s">
        <v>248</v>
      </c>
      <c r="C627" s="404" t="s">
        <v>502</v>
      </c>
      <c r="D627" s="404">
        <v>2</v>
      </c>
      <c r="E627" s="404">
        <v>4.7619047619047603E-2</v>
      </c>
      <c r="F627" s="404">
        <v>2</v>
      </c>
      <c r="G627" s="404">
        <v>0.05</v>
      </c>
      <c r="H627" s="404">
        <v>0</v>
      </c>
      <c r="I627" s="404">
        <v>0</v>
      </c>
    </row>
    <row r="628" spans="1:9" x14ac:dyDescent="0.2">
      <c r="A628" s="404">
        <v>123</v>
      </c>
      <c r="B628" s="404" t="s">
        <v>208</v>
      </c>
      <c r="C628" s="404" t="s">
        <v>505</v>
      </c>
      <c r="D628" s="404">
        <v>3</v>
      </c>
      <c r="E628" s="404">
        <v>1.16822429906542E-3</v>
      </c>
      <c r="F628" s="404">
        <v>3</v>
      </c>
      <c r="G628" s="404">
        <v>1.1214953271028001E-3</v>
      </c>
      <c r="H628" s="404">
        <v>0</v>
      </c>
      <c r="I628" s="404">
        <v>0</v>
      </c>
    </row>
    <row r="629" spans="1:9" x14ac:dyDescent="0.2">
      <c r="A629" s="404">
        <v>123</v>
      </c>
      <c r="B629" s="404" t="s">
        <v>208</v>
      </c>
      <c r="C629" s="404" t="s">
        <v>502</v>
      </c>
      <c r="D629" s="404">
        <v>57</v>
      </c>
      <c r="E629" s="404">
        <v>2.2196261682243E-2</v>
      </c>
      <c r="F629" s="404">
        <v>57</v>
      </c>
      <c r="G629" s="404">
        <v>2.1308411214953301E-2</v>
      </c>
      <c r="H629" s="404">
        <v>0</v>
      </c>
      <c r="I629" s="404">
        <v>0</v>
      </c>
    </row>
    <row r="630" spans="1:9" x14ac:dyDescent="0.2">
      <c r="A630" s="404">
        <v>124</v>
      </c>
      <c r="B630" s="404" t="s">
        <v>285</v>
      </c>
      <c r="C630" s="404" t="s">
        <v>506</v>
      </c>
      <c r="D630" s="404">
        <v>37</v>
      </c>
      <c r="E630" s="404">
        <v>5.8879694462125997E-3</v>
      </c>
      <c r="F630" s="404">
        <v>37</v>
      </c>
      <c r="G630" s="404">
        <v>5.8507273877292897E-3</v>
      </c>
      <c r="H630" s="404">
        <v>0</v>
      </c>
      <c r="I630" s="404">
        <v>0</v>
      </c>
    </row>
    <row r="631" spans="1:9" x14ac:dyDescent="0.2">
      <c r="A631" s="404">
        <v>124</v>
      </c>
      <c r="B631" s="404" t="s">
        <v>285</v>
      </c>
      <c r="C631" s="404" t="s">
        <v>502</v>
      </c>
      <c r="D631" s="404">
        <v>280</v>
      </c>
      <c r="E631" s="404">
        <v>4.4557606619987297E-2</v>
      </c>
      <c r="F631" s="404">
        <v>280</v>
      </c>
      <c r="G631" s="404">
        <v>4.4275774826059502E-2</v>
      </c>
      <c r="H631" s="404">
        <v>0</v>
      </c>
      <c r="I631" s="404">
        <v>0</v>
      </c>
    </row>
    <row r="632" spans="1:9" x14ac:dyDescent="0.2">
      <c r="A632" s="404">
        <v>125</v>
      </c>
      <c r="B632" s="404" t="s">
        <v>251</v>
      </c>
      <c r="C632" s="404" t="s">
        <v>500</v>
      </c>
      <c r="D632" s="404">
        <v>2</v>
      </c>
      <c r="E632" s="404">
        <v>3.0165912518853701E-3</v>
      </c>
      <c r="F632" s="404">
        <v>2</v>
      </c>
      <c r="G632" s="404">
        <v>3.0303030303030299E-3</v>
      </c>
      <c r="H632" s="404">
        <v>0</v>
      </c>
      <c r="I632" s="404">
        <v>0</v>
      </c>
    </row>
    <row r="633" spans="1:9" x14ac:dyDescent="0.2">
      <c r="A633" s="404">
        <v>125</v>
      </c>
      <c r="B633" s="404" t="s">
        <v>251</v>
      </c>
      <c r="C633" s="404" t="s">
        <v>506</v>
      </c>
      <c r="D633" s="404">
        <v>3</v>
      </c>
      <c r="E633" s="404">
        <v>4.5248868778280504E-3</v>
      </c>
      <c r="F633" s="404">
        <v>3</v>
      </c>
      <c r="G633" s="404">
        <v>4.5454545454545496E-3</v>
      </c>
      <c r="H633" s="404">
        <v>0</v>
      </c>
      <c r="I633" s="404">
        <v>0</v>
      </c>
    </row>
    <row r="634" spans="1:9" x14ac:dyDescent="0.2">
      <c r="A634" s="404">
        <v>125</v>
      </c>
      <c r="B634" s="404" t="s">
        <v>251</v>
      </c>
      <c r="C634" s="404" t="s">
        <v>502</v>
      </c>
      <c r="D634" s="404">
        <v>3</v>
      </c>
      <c r="E634" s="404">
        <v>4.5248868778280504E-3</v>
      </c>
      <c r="F634" s="404">
        <v>3</v>
      </c>
      <c r="G634" s="404">
        <v>4.5454545454545496E-3</v>
      </c>
      <c r="H634" s="404">
        <v>0</v>
      </c>
      <c r="I634" s="404">
        <v>0</v>
      </c>
    </row>
    <row r="635" spans="1:9" x14ac:dyDescent="0.2">
      <c r="A635" s="404">
        <v>1</v>
      </c>
      <c r="B635" s="404" t="s">
        <v>232</v>
      </c>
      <c r="C635" s="404" t="s">
        <v>503</v>
      </c>
      <c r="D635" s="404">
        <v>145</v>
      </c>
      <c r="E635" s="404">
        <v>3.0877342419080099E-2</v>
      </c>
      <c r="F635" s="404">
        <v>146</v>
      </c>
      <c r="G635" s="404">
        <v>3.10110450297366E-2</v>
      </c>
      <c r="H635" s="404">
        <v>-1</v>
      </c>
      <c r="I635" s="404">
        <v>-0.68493150684931803</v>
      </c>
    </row>
    <row r="636" spans="1:9" x14ac:dyDescent="0.2">
      <c r="A636" s="404">
        <v>3</v>
      </c>
      <c r="B636" s="404" t="s">
        <v>215</v>
      </c>
      <c r="C636" s="404" t="s">
        <v>502</v>
      </c>
      <c r="D636" s="404">
        <v>10</v>
      </c>
      <c r="E636" s="404">
        <v>7.5357950263752801E-3</v>
      </c>
      <c r="F636" s="404">
        <v>11</v>
      </c>
      <c r="G636" s="404">
        <v>8.6071987480438195E-3</v>
      </c>
      <c r="H636" s="404">
        <v>-1</v>
      </c>
      <c r="I636" s="404">
        <v>-9.0909090909090899</v>
      </c>
    </row>
    <row r="637" spans="1:9" x14ac:dyDescent="0.2">
      <c r="A637" s="404">
        <v>6</v>
      </c>
      <c r="B637" s="404" t="s">
        <v>230</v>
      </c>
      <c r="C637" s="404" t="s">
        <v>504</v>
      </c>
      <c r="D637" s="404">
        <v>5</v>
      </c>
      <c r="E637" s="404">
        <v>8.7611704923777796E-4</v>
      </c>
      <c r="F637" s="404">
        <v>6</v>
      </c>
      <c r="G637" s="404">
        <v>1.12233445566779E-3</v>
      </c>
      <c r="H637" s="404">
        <v>-1</v>
      </c>
      <c r="I637" s="404">
        <v>-16.6666666666667</v>
      </c>
    </row>
    <row r="638" spans="1:9" x14ac:dyDescent="0.2">
      <c r="A638" s="404">
        <v>9</v>
      </c>
      <c r="B638" s="404" t="s">
        <v>316</v>
      </c>
      <c r="C638" s="404" t="s">
        <v>500</v>
      </c>
      <c r="D638" s="404">
        <v>151</v>
      </c>
      <c r="E638" s="404">
        <v>8.3104017611447395E-2</v>
      </c>
      <c r="F638" s="404">
        <v>152</v>
      </c>
      <c r="G638" s="404">
        <v>8.4632516703786201E-2</v>
      </c>
      <c r="H638" s="404">
        <v>-1</v>
      </c>
      <c r="I638" s="404">
        <v>-0.65789473684210198</v>
      </c>
    </row>
    <row r="639" spans="1:9" x14ac:dyDescent="0.2">
      <c r="A639" s="404">
        <v>11</v>
      </c>
      <c r="B639" s="404" t="s">
        <v>283</v>
      </c>
      <c r="C639" s="404" t="s">
        <v>503</v>
      </c>
      <c r="D639" s="404">
        <v>7</v>
      </c>
      <c r="E639" s="404">
        <v>0.38888888888888901</v>
      </c>
      <c r="F639" s="404">
        <v>8</v>
      </c>
      <c r="G639" s="404">
        <v>0.42105263157894701</v>
      </c>
      <c r="H639" s="404">
        <v>-1</v>
      </c>
      <c r="I639" s="404">
        <v>-12.5</v>
      </c>
    </row>
    <row r="640" spans="1:9" x14ac:dyDescent="0.2">
      <c r="A640" s="404">
        <v>13</v>
      </c>
      <c r="B640" s="404" t="s">
        <v>244</v>
      </c>
      <c r="C640" s="404" t="s">
        <v>506</v>
      </c>
      <c r="D640" s="404">
        <v>24</v>
      </c>
      <c r="E640" s="404">
        <v>2.5523769009890502E-3</v>
      </c>
      <c r="F640" s="404">
        <v>25</v>
      </c>
      <c r="G640" s="404">
        <v>2.6826912758879701E-3</v>
      </c>
      <c r="H640" s="404">
        <v>-1</v>
      </c>
      <c r="I640" s="404">
        <v>-4</v>
      </c>
    </row>
    <row r="641" spans="1:9" x14ac:dyDescent="0.2">
      <c r="A641" s="404">
        <v>16</v>
      </c>
      <c r="B641" s="404" t="s">
        <v>319</v>
      </c>
      <c r="C641" s="404" t="s">
        <v>498</v>
      </c>
      <c r="D641" s="404">
        <v>42</v>
      </c>
      <c r="E641" s="404">
        <v>1.40892318014089E-2</v>
      </c>
      <c r="F641" s="404">
        <v>43</v>
      </c>
      <c r="G641" s="404">
        <v>1.4531936465022001E-2</v>
      </c>
      <c r="H641" s="404">
        <v>-1</v>
      </c>
      <c r="I641" s="404">
        <v>-2.32558139534884</v>
      </c>
    </row>
    <row r="642" spans="1:9" x14ac:dyDescent="0.2">
      <c r="A642" s="404">
        <v>17</v>
      </c>
      <c r="B642" s="404" t="s">
        <v>262</v>
      </c>
      <c r="C642" s="404" t="s">
        <v>503</v>
      </c>
      <c r="D642" s="404">
        <v>97</v>
      </c>
      <c r="E642" s="404">
        <v>0.26358695652173902</v>
      </c>
      <c r="F642" s="404">
        <v>98</v>
      </c>
      <c r="G642" s="404">
        <v>0.269230769230769</v>
      </c>
      <c r="H642" s="404">
        <v>-1</v>
      </c>
      <c r="I642" s="404">
        <v>-1.0204081632653099</v>
      </c>
    </row>
    <row r="643" spans="1:9" x14ac:dyDescent="0.2">
      <c r="A643" s="404">
        <v>18</v>
      </c>
      <c r="B643" s="404" t="s">
        <v>323</v>
      </c>
      <c r="C643" s="404" t="s">
        <v>506</v>
      </c>
      <c r="D643" s="404">
        <v>12</v>
      </c>
      <c r="E643" s="404">
        <v>2.34558248631744E-3</v>
      </c>
      <c r="F643" s="404">
        <v>13</v>
      </c>
      <c r="G643" s="404">
        <v>2.5267249757045698E-3</v>
      </c>
      <c r="H643" s="404">
        <v>-1</v>
      </c>
      <c r="I643" s="404">
        <v>-7.6923076923076898</v>
      </c>
    </row>
    <row r="644" spans="1:9" x14ac:dyDescent="0.2">
      <c r="A644" s="404">
        <v>20</v>
      </c>
      <c r="B644" s="404" t="s">
        <v>231</v>
      </c>
      <c r="C644" s="404" t="s">
        <v>500</v>
      </c>
      <c r="D644" s="404">
        <v>7</v>
      </c>
      <c r="E644" s="404">
        <v>3.09734513274336E-2</v>
      </c>
      <c r="F644" s="404">
        <v>8</v>
      </c>
      <c r="G644" s="404">
        <v>3.6199095022624403E-2</v>
      </c>
      <c r="H644" s="404">
        <v>-1</v>
      </c>
      <c r="I644" s="404">
        <v>-12.5</v>
      </c>
    </row>
    <row r="645" spans="1:9" x14ac:dyDescent="0.2">
      <c r="A645" s="404">
        <v>20</v>
      </c>
      <c r="B645" s="404" t="s">
        <v>231</v>
      </c>
      <c r="C645" s="404" t="s">
        <v>502</v>
      </c>
      <c r="D645" s="404">
        <v>12</v>
      </c>
      <c r="E645" s="404">
        <v>5.3097345132743397E-2</v>
      </c>
      <c r="F645" s="404">
        <v>13</v>
      </c>
      <c r="G645" s="404">
        <v>5.8823529411764698E-2</v>
      </c>
      <c r="H645" s="404">
        <v>-1</v>
      </c>
      <c r="I645" s="404">
        <v>-7.6923076923076898</v>
      </c>
    </row>
    <row r="646" spans="1:9" x14ac:dyDescent="0.2">
      <c r="A646" s="404">
        <v>21</v>
      </c>
      <c r="B646" s="404" t="s">
        <v>245</v>
      </c>
      <c r="C646" s="404" t="s">
        <v>499</v>
      </c>
      <c r="D646" s="404">
        <v>10</v>
      </c>
      <c r="E646" s="404">
        <v>3.4083162917518698E-3</v>
      </c>
      <c r="F646" s="404">
        <v>11</v>
      </c>
      <c r="G646" s="404">
        <v>3.81679389312977E-3</v>
      </c>
      <c r="H646" s="404">
        <v>-1</v>
      </c>
      <c r="I646" s="404">
        <v>-9.0909090909090899</v>
      </c>
    </row>
    <row r="647" spans="1:9" x14ac:dyDescent="0.2">
      <c r="A647" s="404">
        <v>21</v>
      </c>
      <c r="B647" s="404" t="s">
        <v>245</v>
      </c>
      <c r="C647" s="404" t="s">
        <v>501</v>
      </c>
      <c r="D647" s="404">
        <v>561</v>
      </c>
      <c r="E647" s="404">
        <v>0.19120654396728001</v>
      </c>
      <c r="F647" s="404">
        <v>562</v>
      </c>
      <c r="G647" s="404">
        <v>0.19500346981263</v>
      </c>
      <c r="H647" s="404">
        <v>-1</v>
      </c>
      <c r="I647" s="404">
        <v>-0.177935943060503</v>
      </c>
    </row>
    <row r="648" spans="1:9" x14ac:dyDescent="0.2">
      <c r="A648" s="404">
        <v>22</v>
      </c>
      <c r="B648" s="404" t="s">
        <v>228</v>
      </c>
      <c r="C648" s="404" t="s">
        <v>498</v>
      </c>
      <c r="D648" s="404">
        <v>33</v>
      </c>
      <c r="E648" s="404">
        <v>1.5850144092219E-2</v>
      </c>
      <c r="F648" s="404">
        <v>34</v>
      </c>
      <c r="G648" s="404">
        <v>1.62835249042146E-2</v>
      </c>
      <c r="H648" s="404">
        <v>-1</v>
      </c>
      <c r="I648" s="404">
        <v>-2.9411764705882399</v>
      </c>
    </row>
    <row r="649" spans="1:9" x14ac:dyDescent="0.2">
      <c r="A649" s="404">
        <v>25</v>
      </c>
      <c r="B649" s="404" t="s">
        <v>286</v>
      </c>
      <c r="C649" s="404" t="s">
        <v>499</v>
      </c>
      <c r="D649" s="404">
        <v>27</v>
      </c>
      <c r="E649" s="404">
        <v>4.4925124792013299E-2</v>
      </c>
      <c r="F649" s="404">
        <v>28</v>
      </c>
      <c r="G649" s="404">
        <v>4.6434494195688202E-2</v>
      </c>
      <c r="H649" s="404">
        <v>-1</v>
      </c>
      <c r="I649" s="404">
        <v>-3.5714285714285698</v>
      </c>
    </row>
    <row r="650" spans="1:9" x14ac:dyDescent="0.2">
      <c r="A650" s="404">
        <v>25</v>
      </c>
      <c r="B650" s="404" t="s">
        <v>286</v>
      </c>
      <c r="C650" s="404" t="s">
        <v>501</v>
      </c>
      <c r="D650" s="404">
        <v>51</v>
      </c>
      <c r="E650" s="404">
        <v>8.4858569051580707E-2</v>
      </c>
      <c r="F650" s="404">
        <v>52</v>
      </c>
      <c r="G650" s="404">
        <v>8.6235489220563802E-2</v>
      </c>
      <c r="H650" s="404">
        <v>-1</v>
      </c>
      <c r="I650" s="404">
        <v>-1.92307692307693</v>
      </c>
    </row>
    <row r="651" spans="1:9" x14ac:dyDescent="0.2">
      <c r="A651" s="404">
        <v>26</v>
      </c>
      <c r="B651" s="404" t="s">
        <v>292</v>
      </c>
      <c r="C651" s="404" t="s">
        <v>500</v>
      </c>
      <c r="D651" s="404">
        <v>23</v>
      </c>
      <c r="E651" s="404">
        <v>0.178294573643411</v>
      </c>
      <c r="F651" s="404">
        <v>24</v>
      </c>
      <c r="G651" s="404">
        <v>0.1875</v>
      </c>
      <c r="H651" s="404">
        <v>-1</v>
      </c>
      <c r="I651" s="404">
        <v>-4.1666666666666599</v>
      </c>
    </row>
    <row r="652" spans="1:9" x14ac:dyDescent="0.2">
      <c r="A652" s="404">
        <v>29</v>
      </c>
      <c r="B652" s="404" t="s">
        <v>270</v>
      </c>
      <c r="C652" s="404" t="s">
        <v>503</v>
      </c>
      <c r="D652" s="404">
        <v>116</v>
      </c>
      <c r="E652" s="404">
        <v>0.58883248730964499</v>
      </c>
      <c r="F652" s="404">
        <v>117</v>
      </c>
      <c r="G652" s="404">
        <v>0.59693877551020402</v>
      </c>
      <c r="H652" s="404">
        <v>-1</v>
      </c>
      <c r="I652" s="404">
        <v>-0.854700854700852</v>
      </c>
    </row>
    <row r="653" spans="1:9" x14ac:dyDescent="0.2">
      <c r="A653" s="404">
        <v>32</v>
      </c>
      <c r="B653" s="404" t="s">
        <v>243</v>
      </c>
      <c r="C653" s="404" t="s">
        <v>500</v>
      </c>
      <c r="D653" s="404">
        <v>12</v>
      </c>
      <c r="E653" s="404">
        <v>8.5714285714285701E-2</v>
      </c>
      <c r="F653" s="404">
        <v>13</v>
      </c>
      <c r="G653" s="404">
        <v>9.4202898550724598E-2</v>
      </c>
      <c r="H653" s="404">
        <v>-1</v>
      </c>
      <c r="I653" s="404">
        <v>-7.6923076923076898</v>
      </c>
    </row>
    <row r="654" spans="1:9" x14ac:dyDescent="0.2">
      <c r="A654" s="404">
        <v>32</v>
      </c>
      <c r="B654" s="404" t="s">
        <v>243</v>
      </c>
      <c r="C654" s="404" t="s">
        <v>505</v>
      </c>
      <c r="D654" s="404">
        <v>40</v>
      </c>
      <c r="E654" s="404">
        <v>0.28571428571428598</v>
      </c>
      <c r="F654" s="404">
        <v>41</v>
      </c>
      <c r="G654" s="404">
        <v>0.29710144927536197</v>
      </c>
      <c r="H654" s="404">
        <v>-1</v>
      </c>
      <c r="I654" s="404">
        <v>-2.4390243902439002</v>
      </c>
    </row>
    <row r="655" spans="1:9" x14ac:dyDescent="0.2">
      <c r="A655" s="404">
        <v>33</v>
      </c>
      <c r="B655" s="404" t="s">
        <v>249</v>
      </c>
      <c r="C655" s="404" t="s">
        <v>499</v>
      </c>
      <c r="D655" s="404">
        <v>30</v>
      </c>
      <c r="E655" s="404">
        <v>4.1095890410958902E-2</v>
      </c>
      <c r="F655" s="404">
        <v>31</v>
      </c>
      <c r="G655" s="404">
        <v>4.28176795580111E-2</v>
      </c>
      <c r="H655" s="404">
        <v>-1</v>
      </c>
      <c r="I655" s="404">
        <v>-3.2258064516128999</v>
      </c>
    </row>
    <row r="656" spans="1:9" x14ac:dyDescent="0.2">
      <c r="A656" s="404">
        <v>35</v>
      </c>
      <c r="B656" s="404" t="s">
        <v>227</v>
      </c>
      <c r="C656" s="404" t="s">
        <v>498</v>
      </c>
      <c r="D656" s="404">
        <v>154</v>
      </c>
      <c r="E656" s="404">
        <v>4.68797564687976E-2</v>
      </c>
      <c r="F656" s="404">
        <v>155</v>
      </c>
      <c r="G656" s="404">
        <v>4.7546012269938702E-2</v>
      </c>
      <c r="H656" s="404">
        <v>-1</v>
      </c>
      <c r="I656" s="404">
        <v>-0.64516129032258196</v>
      </c>
    </row>
    <row r="657" spans="1:9" x14ac:dyDescent="0.2">
      <c r="A657" s="404">
        <v>36</v>
      </c>
      <c r="B657" s="404" t="s">
        <v>253</v>
      </c>
      <c r="C657" s="404" t="s">
        <v>500</v>
      </c>
      <c r="D657" s="404">
        <v>91</v>
      </c>
      <c r="E657" s="404">
        <v>0.14241001564945199</v>
      </c>
      <c r="F657" s="404">
        <v>92</v>
      </c>
      <c r="G657" s="404">
        <v>0.14910858995137799</v>
      </c>
      <c r="H657" s="404">
        <v>-1</v>
      </c>
      <c r="I657" s="404">
        <v>-1.0869565217391399</v>
      </c>
    </row>
    <row r="658" spans="1:9" x14ac:dyDescent="0.2">
      <c r="A658" s="404">
        <v>42</v>
      </c>
      <c r="B658" s="404" t="s">
        <v>233</v>
      </c>
      <c r="C658" s="404" t="s">
        <v>505</v>
      </c>
      <c r="D658" s="404">
        <v>497</v>
      </c>
      <c r="E658" s="404">
        <v>0.81342062193125997</v>
      </c>
      <c r="F658" s="404">
        <v>498</v>
      </c>
      <c r="G658" s="404">
        <v>0.852739726027397</v>
      </c>
      <c r="H658" s="404">
        <v>-1</v>
      </c>
      <c r="I658" s="404">
        <v>-0.20080321285140801</v>
      </c>
    </row>
    <row r="659" spans="1:9" x14ac:dyDescent="0.2">
      <c r="A659" s="404">
        <v>45</v>
      </c>
      <c r="B659" s="404" t="s">
        <v>258</v>
      </c>
      <c r="C659" s="404" t="s">
        <v>501</v>
      </c>
      <c r="D659" s="404">
        <v>22</v>
      </c>
      <c r="E659" s="404">
        <v>4.08921933085502E-2</v>
      </c>
      <c r="F659" s="404">
        <v>23</v>
      </c>
      <c r="G659" s="404">
        <v>4.3071161048689098E-2</v>
      </c>
      <c r="H659" s="404">
        <v>-1</v>
      </c>
      <c r="I659" s="404">
        <v>-4.3478260869565197</v>
      </c>
    </row>
    <row r="660" spans="1:9" x14ac:dyDescent="0.2">
      <c r="A660" s="404">
        <v>46</v>
      </c>
      <c r="B660" s="404" t="s">
        <v>225</v>
      </c>
      <c r="C660" s="404" t="s">
        <v>499</v>
      </c>
      <c r="D660" s="404">
        <v>63</v>
      </c>
      <c r="E660" s="404">
        <v>2.46865203761755E-2</v>
      </c>
      <c r="F660" s="404">
        <v>64</v>
      </c>
      <c r="G660" s="404">
        <v>2.4941543257989099E-2</v>
      </c>
      <c r="H660" s="404">
        <v>-1</v>
      </c>
      <c r="I660" s="404">
        <v>-1.5625</v>
      </c>
    </row>
    <row r="661" spans="1:9" x14ac:dyDescent="0.2">
      <c r="A661" s="404">
        <v>48</v>
      </c>
      <c r="B661" s="404" t="s">
        <v>310</v>
      </c>
      <c r="C661" s="404" t="s">
        <v>500</v>
      </c>
      <c r="D661" s="404">
        <v>271</v>
      </c>
      <c r="E661" s="404">
        <v>0.15637622619734601</v>
      </c>
      <c r="F661" s="404">
        <v>272</v>
      </c>
      <c r="G661" s="404">
        <v>0.15472127417519899</v>
      </c>
      <c r="H661" s="404">
        <v>-1</v>
      </c>
      <c r="I661" s="404">
        <v>-0.36764705882352799</v>
      </c>
    </row>
    <row r="662" spans="1:9" x14ac:dyDescent="0.2">
      <c r="A662" s="404">
        <v>48</v>
      </c>
      <c r="B662" s="404" t="s">
        <v>310</v>
      </c>
      <c r="C662" s="404" t="s">
        <v>505</v>
      </c>
      <c r="D662" s="404">
        <v>102</v>
      </c>
      <c r="E662" s="404">
        <v>5.8857472590882899E-2</v>
      </c>
      <c r="F662" s="404">
        <v>103</v>
      </c>
      <c r="G662" s="404">
        <v>5.8589306029579097E-2</v>
      </c>
      <c r="H662" s="404">
        <v>-1</v>
      </c>
      <c r="I662" s="404">
        <v>-0.970873786407767</v>
      </c>
    </row>
    <row r="663" spans="1:9" x14ac:dyDescent="0.2">
      <c r="A663" s="404">
        <v>49</v>
      </c>
      <c r="B663" s="404" t="s">
        <v>293</v>
      </c>
      <c r="C663" s="404" t="s">
        <v>503</v>
      </c>
      <c r="D663" s="404">
        <v>37</v>
      </c>
      <c r="E663" s="404">
        <v>0.66071428571428603</v>
      </c>
      <c r="F663" s="404">
        <v>38</v>
      </c>
      <c r="G663" s="404">
        <v>0.69090909090909103</v>
      </c>
      <c r="H663" s="404">
        <v>-1</v>
      </c>
      <c r="I663" s="404">
        <v>-2.6315789473684199</v>
      </c>
    </row>
    <row r="664" spans="1:9" x14ac:dyDescent="0.2">
      <c r="A664" s="404">
        <v>51</v>
      </c>
      <c r="B664" s="404" t="s">
        <v>224</v>
      </c>
      <c r="C664" s="404" t="s">
        <v>503</v>
      </c>
      <c r="D664" s="404">
        <v>117</v>
      </c>
      <c r="E664" s="404">
        <v>0.10034305317324201</v>
      </c>
      <c r="F664" s="404">
        <v>118</v>
      </c>
      <c r="G664" s="404">
        <v>0.104702750665484</v>
      </c>
      <c r="H664" s="404">
        <v>-1</v>
      </c>
      <c r="I664" s="404">
        <v>-0.84745762711864203</v>
      </c>
    </row>
    <row r="665" spans="1:9" x14ac:dyDescent="0.2">
      <c r="A665" s="404">
        <v>54</v>
      </c>
      <c r="B665" s="404" t="s">
        <v>259</v>
      </c>
      <c r="C665" s="404" t="s">
        <v>505</v>
      </c>
      <c r="D665" s="404">
        <v>23</v>
      </c>
      <c r="E665" s="404">
        <v>0.147435897435897</v>
      </c>
      <c r="F665" s="404">
        <v>24</v>
      </c>
      <c r="G665" s="404">
        <v>0.152866242038217</v>
      </c>
      <c r="H665" s="404">
        <v>-1</v>
      </c>
      <c r="I665" s="404">
        <v>-4.1666666666666599</v>
      </c>
    </row>
    <row r="666" spans="1:9" x14ac:dyDescent="0.2">
      <c r="A666" s="404">
        <v>55</v>
      </c>
      <c r="B666" s="404" t="s">
        <v>302</v>
      </c>
      <c r="C666" s="404" t="s">
        <v>498</v>
      </c>
      <c r="D666" s="404">
        <v>255</v>
      </c>
      <c r="E666" s="404">
        <v>0.23654916512059401</v>
      </c>
      <c r="F666" s="404">
        <v>256</v>
      </c>
      <c r="G666" s="404">
        <v>0.22475856014047399</v>
      </c>
      <c r="H666" s="404">
        <v>-1</v>
      </c>
      <c r="I666" s="404">
        <v>-0.390625</v>
      </c>
    </row>
    <row r="667" spans="1:9" x14ac:dyDescent="0.2">
      <c r="A667" s="404">
        <v>57</v>
      </c>
      <c r="B667" s="404" t="s">
        <v>272</v>
      </c>
      <c r="C667" s="404" t="s">
        <v>505</v>
      </c>
      <c r="D667" s="404">
        <v>17</v>
      </c>
      <c r="E667" s="404">
        <v>0.18279569892473099</v>
      </c>
      <c r="F667" s="404">
        <v>18</v>
      </c>
      <c r="G667" s="404">
        <v>0.19354838709677399</v>
      </c>
      <c r="H667" s="404">
        <v>-1</v>
      </c>
      <c r="I667" s="404">
        <v>-5.5555555555555598</v>
      </c>
    </row>
    <row r="668" spans="1:9" x14ac:dyDescent="0.2">
      <c r="A668" s="404">
        <v>58</v>
      </c>
      <c r="B668" s="404" t="s">
        <v>290</v>
      </c>
      <c r="C668" s="404" t="s">
        <v>500</v>
      </c>
      <c r="D668" s="404">
        <v>40</v>
      </c>
      <c r="E668" s="404">
        <v>7.3126142595978105E-2</v>
      </c>
      <c r="F668" s="404">
        <v>41</v>
      </c>
      <c r="G668" s="404">
        <v>7.5506445672191502E-2</v>
      </c>
      <c r="H668" s="404">
        <v>-1</v>
      </c>
      <c r="I668" s="404">
        <v>-2.4390243902439002</v>
      </c>
    </row>
    <row r="669" spans="1:9" x14ac:dyDescent="0.2">
      <c r="A669" s="404">
        <v>58</v>
      </c>
      <c r="B669" s="404" t="s">
        <v>290</v>
      </c>
      <c r="C669" s="404" t="s">
        <v>503</v>
      </c>
      <c r="D669" s="404">
        <v>230</v>
      </c>
      <c r="E669" s="404">
        <v>0.42047531992687398</v>
      </c>
      <c r="F669" s="404">
        <v>231</v>
      </c>
      <c r="G669" s="404">
        <v>0.425414364640884</v>
      </c>
      <c r="H669" s="404">
        <v>-1</v>
      </c>
      <c r="I669" s="404">
        <v>-0.43290043290042901</v>
      </c>
    </row>
    <row r="670" spans="1:9" x14ac:dyDescent="0.2">
      <c r="A670" s="404">
        <v>62</v>
      </c>
      <c r="B670" s="404" t="s">
        <v>275</v>
      </c>
      <c r="C670" s="404" t="s">
        <v>501</v>
      </c>
      <c r="D670" s="404">
        <v>8</v>
      </c>
      <c r="E670" s="404">
        <v>0.27586206896551702</v>
      </c>
      <c r="F670" s="404">
        <v>9</v>
      </c>
      <c r="G670" s="404">
        <v>0.26470588235294101</v>
      </c>
      <c r="H670" s="404">
        <v>-1</v>
      </c>
      <c r="I670" s="404">
        <v>-11.1111111111111</v>
      </c>
    </row>
    <row r="671" spans="1:9" x14ac:dyDescent="0.2">
      <c r="A671" s="404">
        <v>64</v>
      </c>
      <c r="B671" s="404" t="s">
        <v>303</v>
      </c>
      <c r="C671" s="404" t="s">
        <v>498</v>
      </c>
      <c r="D671" s="404">
        <v>21</v>
      </c>
      <c r="E671" s="404">
        <v>0.04</v>
      </c>
      <c r="F671" s="404">
        <v>22</v>
      </c>
      <c r="G671" s="404">
        <v>4.4715447154471497E-2</v>
      </c>
      <c r="H671" s="404">
        <v>-1</v>
      </c>
      <c r="I671" s="404">
        <v>-4.5454545454545396</v>
      </c>
    </row>
    <row r="672" spans="1:9" x14ac:dyDescent="0.2">
      <c r="A672" s="404">
        <v>65</v>
      </c>
      <c r="B672" s="404" t="s">
        <v>255</v>
      </c>
      <c r="C672" s="404" t="s">
        <v>498</v>
      </c>
      <c r="D672" s="404">
        <v>128</v>
      </c>
      <c r="E672" s="404">
        <v>0.30260047281323899</v>
      </c>
      <c r="F672" s="404">
        <v>129</v>
      </c>
      <c r="G672" s="404">
        <v>0.32575757575757602</v>
      </c>
      <c r="H672" s="404">
        <v>-1</v>
      </c>
      <c r="I672" s="404">
        <v>-0.775193798449614</v>
      </c>
    </row>
    <row r="673" spans="1:9" x14ac:dyDescent="0.2">
      <c r="A673" s="404">
        <v>71</v>
      </c>
      <c r="B673" s="404" t="s">
        <v>278</v>
      </c>
      <c r="C673" s="404" t="s">
        <v>501</v>
      </c>
      <c r="D673" s="404">
        <v>6</v>
      </c>
      <c r="E673" s="404">
        <v>0.214285714285714</v>
      </c>
      <c r="F673" s="404">
        <v>7</v>
      </c>
      <c r="G673" s="404">
        <v>0.24137931034482801</v>
      </c>
      <c r="H673" s="404">
        <v>-1</v>
      </c>
      <c r="I673" s="404">
        <v>-14.285714285714301</v>
      </c>
    </row>
    <row r="674" spans="1:9" x14ac:dyDescent="0.2">
      <c r="A674" s="404">
        <v>72</v>
      </c>
      <c r="B674" s="404" t="s">
        <v>289</v>
      </c>
      <c r="C674" s="404" t="s">
        <v>503</v>
      </c>
      <c r="D674" s="404">
        <v>25</v>
      </c>
      <c r="E674" s="404">
        <v>0.30864197530864201</v>
      </c>
      <c r="F674" s="404">
        <v>26</v>
      </c>
      <c r="G674" s="404">
        <v>0.31707317073170699</v>
      </c>
      <c r="H674" s="404">
        <v>-1</v>
      </c>
      <c r="I674" s="404">
        <v>-3.84615384615384</v>
      </c>
    </row>
    <row r="675" spans="1:9" x14ac:dyDescent="0.2">
      <c r="A675" s="404">
        <v>74</v>
      </c>
      <c r="B675" s="404" t="s">
        <v>279</v>
      </c>
      <c r="C675" s="404" t="s">
        <v>498</v>
      </c>
      <c r="D675" s="404">
        <v>36</v>
      </c>
      <c r="E675" s="404">
        <v>4.4720496894409899E-2</v>
      </c>
      <c r="F675" s="404">
        <v>37</v>
      </c>
      <c r="G675" s="404">
        <v>4.5398773006134999E-2</v>
      </c>
      <c r="H675" s="404">
        <v>-1</v>
      </c>
      <c r="I675" s="404">
        <v>-2.7027027027027</v>
      </c>
    </row>
    <row r="676" spans="1:9" x14ac:dyDescent="0.2">
      <c r="A676" s="404">
        <v>77</v>
      </c>
      <c r="B676" s="404" t="s">
        <v>238</v>
      </c>
      <c r="C676" s="404" t="s">
        <v>501</v>
      </c>
      <c r="D676" s="404">
        <v>99</v>
      </c>
      <c r="E676" s="404">
        <v>9.8409542743538803E-2</v>
      </c>
      <c r="F676" s="404">
        <v>100</v>
      </c>
      <c r="G676" s="404">
        <v>0.10121457489878501</v>
      </c>
      <c r="H676" s="404">
        <v>-1</v>
      </c>
      <c r="I676" s="404">
        <v>-1</v>
      </c>
    </row>
    <row r="677" spans="1:9" x14ac:dyDescent="0.2">
      <c r="A677" s="404">
        <v>78</v>
      </c>
      <c r="B677" s="404" t="s">
        <v>239</v>
      </c>
      <c r="C677" s="404" t="s">
        <v>506</v>
      </c>
      <c r="D677" s="404">
        <v>52</v>
      </c>
      <c r="E677" s="404">
        <v>1.39223560910308E-2</v>
      </c>
      <c r="F677" s="404">
        <v>53</v>
      </c>
      <c r="G677" s="404">
        <v>1.43748304854896E-2</v>
      </c>
      <c r="H677" s="404">
        <v>-1</v>
      </c>
      <c r="I677" s="404">
        <v>-1.88679245283019</v>
      </c>
    </row>
    <row r="678" spans="1:9" x14ac:dyDescent="0.2">
      <c r="A678" s="404">
        <v>79</v>
      </c>
      <c r="B678" s="404" t="s">
        <v>296</v>
      </c>
      <c r="C678" s="404" t="s">
        <v>503</v>
      </c>
      <c r="D678" s="404">
        <v>153</v>
      </c>
      <c r="E678" s="404">
        <v>9.8455598455598495E-2</v>
      </c>
      <c r="F678" s="404">
        <v>154</v>
      </c>
      <c r="G678" s="404">
        <v>0.105335157318741</v>
      </c>
      <c r="H678" s="404">
        <v>-1</v>
      </c>
      <c r="I678" s="404">
        <v>-0.64935064935064402</v>
      </c>
    </row>
    <row r="679" spans="1:9" x14ac:dyDescent="0.2">
      <c r="A679" s="404">
        <v>79</v>
      </c>
      <c r="B679" s="404" t="s">
        <v>296</v>
      </c>
      <c r="C679" s="404" t="s">
        <v>504</v>
      </c>
      <c r="D679" s="404">
        <v>39</v>
      </c>
      <c r="E679" s="404">
        <v>2.5096525096525098E-2</v>
      </c>
      <c r="F679" s="404">
        <v>40</v>
      </c>
      <c r="G679" s="404">
        <v>2.7359781121751001E-2</v>
      </c>
      <c r="H679" s="404">
        <v>-1</v>
      </c>
      <c r="I679" s="404">
        <v>-2.5</v>
      </c>
    </row>
    <row r="680" spans="1:9" x14ac:dyDescent="0.2">
      <c r="A680" s="404">
        <v>84</v>
      </c>
      <c r="B680" s="404" t="s">
        <v>297</v>
      </c>
      <c r="C680" s="404" t="s">
        <v>503</v>
      </c>
      <c r="D680" s="404">
        <v>109</v>
      </c>
      <c r="E680" s="404">
        <v>0.270471464019851</v>
      </c>
      <c r="F680" s="404">
        <v>110</v>
      </c>
      <c r="G680" s="404">
        <v>0.27431421446384002</v>
      </c>
      <c r="H680" s="404">
        <v>-1</v>
      </c>
      <c r="I680" s="404">
        <v>-0.90909090909090395</v>
      </c>
    </row>
    <row r="681" spans="1:9" x14ac:dyDescent="0.2">
      <c r="A681" s="404">
        <v>84</v>
      </c>
      <c r="B681" s="404" t="s">
        <v>297</v>
      </c>
      <c r="C681" s="404" t="s">
        <v>501</v>
      </c>
      <c r="D681" s="404">
        <v>41</v>
      </c>
      <c r="E681" s="404">
        <v>0.101736972704715</v>
      </c>
      <c r="F681" s="404">
        <v>42</v>
      </c>
      <c r="G681" s="404">
        <v>0.104738154613466</v>
      </c>
      <c r="H681" s="404">
        <v>-1</v>
      </c>
      <c r="I681" s="404">
        <v>-2.38095238095238</v>
      </c>
    </row>
    <row r="682" spans="1:9" x14ac:dyDescent="0.2">
      <c r="A682" s="404">
        <v>86</v>
      </c>
      <c r="B682" s="404" t="s">
        <v>213</v>
      </c>
      <c r="C682" s="404" t="s">
        <v>498</v>
      </c>
      <c r="D682" s="404">
        <v>42</v>
      </c>
      <c r="E682" s="404">
        <v>1.8534863195057399E-2</v>
      </c>
      <c r="F682" s="404">
        <v>43</v>
      </c>
      <c r="G682" s="404">
        <v>2.1618903971845099E-2</v>
      </c>
      <c r="H682" s="404">
        <v>-1</v>
      </c>
      <c r="I682" s="404">
        <v>-2.32558139534884</v>
      </c>
    </row>
    <row r="683" spans="1:9" x14ac:dyDescent="0.2">
      <c r="A683" s="404">
        <v>87</v>
      </c>
      <c r="B683" s="404" t="s">
        <v>291</v>
      </c>
      <c r="C683" s="404" t="s">
        <v>502</v>
      </c>
      <c r="D683" s="404">
        <v>72</v>
      </c>
      <c r="E683" s="404">
        <v>0.101123595505618</v>
      </c>
      <c r="F683" s="404">
        <v>73</v>
      </c>
      <c r="G683" s="404">
        <v>0.103988603988604</v>
      </c>
      <c r="H683" s="404">
        <v>-1</v>
      </c>
      <c r="I683" s="404">
        <v>-1.3698630136986401</v>
      </c>
    </row>
    <row r="684" spans="1:9" x14ac:dyDescent="0.2">
      <c r="A684" s="404">
        <v>88</v>
      </c>
      <c r="B684" s="404" t="s">
        <v>246</v>
      </c>
      <c r="C684" s="404" t="s">
        <v>505</v>
      </c>
      <c r="D684" s="404">
        <v>72</v>
      </c>
      <c r="E684" s="404">
        <v>7.5949367088607597E-2</v>
      </c>
      <c r="F684" s="404">
        <v>73</v>
      </c>
      <c r="G684" s="404">
        <v>7.6761303890641397E-2</v>
      </c>
      <c r="H684" s="404">
        <v>-1</v>
      </c>
      <c r="I684" s="404">
        <v>-1.3698630136986401</v>
      </c>
    </row>
    <row r="685" spans="1:9" x14ac:dyDescent="0.2">
      <c r="A685" s="404">
        <v>90</v>
      </c>
      <c r="B685" s="404" t="s">
        <v>266</v>
      </c>
      <c r="C685" s="404" t="s">
        <v>505</v>
      </c>
      <c r="D685" s="404">
        <v>22</v>
      </c>
      <c r="E685" s="404">
        <v>0.203703703703704</v>
      </c>
      <c r="F685" s="404">
        <v>23</v>
      </c>
      <c r="G685" s="404">
        <v>0.21698113207547201</v>
      </c>
      <c r="H685" s="404">
        <v>-1</v>
      </c>
      <c r="I685" s="404">
        <v>-4.3478260869565197</v>
      </c>
    </row>
    <row r="686" spans="1:9" x14ac:dyDescent="0.2">
      <c r="A686" s="404">
        <v>92</v>
      </c>
      <c r="B686" s="404" t="s">
        <v>221</v>
      </c>
      <c r="C686" s="404" t="s">
        <v>502</v>
      </c>
      <c r="D686" s="404">
        <v>67</v>
      </c>
      <c r="E686" s="404">
        <v>0.123161764705882</v>
      </c>
      <c r="F686" s="404">
        <v>68</v>
      </c>
      <c r="G686" s="404">
        <v>0.123188405797101</v>
      </c>
      <c r="H686" s="404">
        <v>-1</v>
      </c>
      <c r="I686" s="404">
        <v>-1.47058823529411</v>
      </c>
    </row>
    <row r="687" spans="1:9" x14ac:dyDescent="0.2">
      <c r="A687" s="404">
        <v>94</v>
      </c>
      <c r="B687" s="404" t="s">
        <v>309</v>
      </c>
      <c r="C687" s="404" t="s">
        <v>506</v>
      </c>
      <c r="D687" s="404">
        <v>211</v>
      </c>
      <c r="E687" s="404">
        <v>3.41258288856542E-2</v>
      </c>
      <c r="F687" s="404">
        <v>212</v>
      </c>
      <c r="G687" s="404">
        <v>3.4845496383957897E-2</v>
      </c>
      <c r="H687" s="404">
        <v>-1</v>
      </c>
      <c r="I687" s="404">
        <v>-0.471698113207553</v>
      </c>
    </row>
    <row r="688" spans="1:9" x14ac:dyDescent="0.2">
      <c r="A688" s="404">
        <v>95</v>
      </c>
      <c r="B688" s="404" t="s">
        <v>219</v>
      </c>
      <c r="C688" s="404" t="s">
        <v>502</v>
      </c>
      <c r="D688" s="404">
        <v>12</v>
      </c>
      <c r="E688" s="404">
        <v>2.26843100189036E-2</v>
      </c>
      <c r="F688" s="404">
        <v>13</v>
      </c>
      <c r="G688" s="404">
        <v>2.5390625E-2</v>
      </c>
      <c r="H688" s="404">
        <v>-1</v>
      </c>
      <c r="I688" s="404">
        <v>-7.6923076923076898</v>
      </c>
    </row>
    <row r="689" spans="1:9" x14ac:dyDescent="0.2">
      <c r="A689" s="404">
        <v>96</v>
      </c>
      <c r="B689" s="404" t="s">
        <v>252</v>
      </c>
      <c r="C689" s="404" t="s">
        <v>505</v>
      </c>
      <c r="D689" s="404">
        <v>31</v>
      </c>
      <c r="E689" s="404">
        <v>6.25E-2</v>
      </c>
      <c r="F689" s="404">
        <v>32</v>
      </c>
      <c r="G689" s="404">
        <v>6.0606060606060601E-2</v>
      </c>
      <c r="H689" s="404">
        <v>-1</v>
      </c>
      <c r="I689" s="404">
        <v>-3.125</v>
      </c>
    </row>
    <row r="690" spans="1:9" x14ac:dyDescent="0.2">
      <c r="A690" s="404">
        <v>96</v>
      </c>
      <c r="B690" s="404" t="s">
        <v>252</v>
      </c>
      <c r="C690" s="404" t="s">
        <v>498</v>
      </c>
      <c r="D690" s="404">
        <v>135</v>
      </c>
      <c r="E690" s="404">
        <v>0.27217741935483902</v>
      </c>
      <c r="F690" s="404">
        <v>136</v>
      </c>
      <c r="G690" s="404">
        <v>0.25757575757575801</v>
      </c>
      <c r="H690" s="404">
        <v>-1</v>
      </c>
      <c r="I690" s="404">
        <v>-0.73529411764705599</v>
      </c>
    </row>
    <row r="691" spans="1:9" x14ac:dyDescent="0.2">
      <c r="A691" s="404">
        <v>96</v>
      </c>
      <c r="B691" s="404" t="s">
        <v>252</v>
      </c>
      <c r="C691" s="404" t="s">
        <v>502</v>
      </c>
      <c r="D691" s="404">
        <v>15</v>
      </c>
      <c r="E691" s="404">
        <v>3.0241935483871E-2</v>
      </c>
      <c r="F691" s="404">
        <v>16</v>
      </c>
      <c r="G691" s="404">
        <v>3.03030303030303E-2</v>
      </c>
      <c r="H691" s="404">
        <v>-1</v>
      </c>
      <c r="I691" s="404">
        <v>-6.25</v>
      </c>
    </row>
    <row r="692" spans="1:9" x14ac:dyDescent="0.2">
      <c r="A692" s="404">
        <v>99</v>
      </c>
      <c r="B692" s="404" t="s">
        <v>314</v>
      </c>
      <c r="C692" s="404" t="s">
        <v>500</v>
      </c>
      <c r="D692" s="404">
        <v>846</v>
      </c>
      <c r="E692" s="404">
        <v>0.92864983534577406</v>
      </c>
      <c r="F692" s="404">
        <v>847</v>
      </c>
      <c r="G692" s="404">
        <v>0.91965255157437598</v>
      </c>
      <c r="H692" s="404">
        <v>-1</v>
      </c>
      <c r="I692" s="404">
        <v>-0.11806375442738901</v>
      </c>
    </row>
    <row r="693" spans="1:9" x14ac:dyDescent="0.2">
      <c r="A693" s="404">
        <v>100</v>
      </c>
      <c r="B693" s="404" t="s">
        <v>320</v>
      </c>
      <c r="C693" s="404" t="s">
        <v>498</v>
      </c>
      <c r="D693" s="404">
        <v>8</v>
      </c>
      <c r="E693" s="404">
        <v>8.0482897384305807E-3</v>
      </c>
      <c r="F693" s="404">
        <v>9</v>
      </c>
      <c r="G693" s="404">
        <v>8.2644628099173608E-3</v>
      </c>
      <c r="H693" s="404">
        <v>-1</v>
      </c>
      <c r="I693" s="404">
        <v>-11.1111111111111</v>
      </c>
    </row>
    <row r="694" spans="1:9" x14ac:dyDescent="0.2">
      <c r="A694" s="404">
        <v>101</v>
      </c>
      <c r="B694" s="404" t="s">
        <v>212</v>
      </c>
      <c r="C694" s="404" t="s">
        <v>505</v>
      </c>
      <c r="D694" s="404">
        <v>3469</v>
      </c>
      <c r="E694" s="404">
        <v>0.116809212741599</v>
      </c>
      <c r="F694" s="404">
        <v>3470</v>
      </c>
      <c r="G694" s="404">
        <v>0.11850283450584</v>
      </c>
      <c r="H694" s="404">
        <v>-1</v>
      </c>
      <c r="I694" s="404">
        <v>-2.8818443804035102E-2</v>
      </c>
    </row>
    <row r="695" spans="1:9" x14ac:dyDescent="0.2">
      <c r="A695" s="404">
        <v>105</v>
      </c>
      <c r="B695" s="404" t="s">
        <v>306</v>
      </c>
      <c r="C695" s="404" t="s">
        <v>503</v>
      </c>
      <c r="D695" s="404">
        <v>205</v>
      </c>
      <c r="E695" s="404">
        <v>0.10800842992623801</v>
      </c>
      <c r="F695" s="404">
        <v>206</v>
      </c>
      <c r="G695" s="404">
        <v>0.108307045215563</v>
      </c>
      <c r="H695" s="404">
        <v>-1</v>
      </c>
      <c r="I695" s="404">
        <v>-0.485436893203883</v>
      </c>
    </row>
    <row r="696" spans="1:9" x14ac:dyDescent="0.2">
      <c r="A696" s="404">
        <v>107</v>
      </c>
      <c r="B696" s="404" t="s">
        <v>312</v>
      </c>
      <c r="C696" s="404" t="s">
        <v>503</v>
      </c>
      <c r="D696" s="404">
        <v>31</v>
      </c>
      <c r="E696" s="404">
        <v>8.4468664850136196E-2</v>
      </c>
      <c r="F696" s="404">
        <v>32</v>
      </c>
      <c r="G696" s="404">
        <v>9.41176470588235E-2</v>
      </c>
      <c r="H696" s="404">
        <v>-1</v>
      </c>
      <c r="I696" s="404">
        <v>-3.125</v>
      </c>
    </row>
    <row r="697" spans="1:9" x14ac:dyDescent="0.2">
      <c r="A697" s="404">
        <v>108</v>
      </c>
      <c r="B697" s="404" t="s">
        <v>216</v>
      </c>
      <c r="C697" s="404" t="s">
        <v>504</v>
      </c>
      <c r="D697" s="404">
        <v>15</v>
      </c>
      <c r="E697" s="404">
        <v>4.5058576148993704E-3</v>
      </c>
      <c r="F697" s="404">
        <v>16</v>
      </c>
      <c r="G697" s="404">
        <v>5.1380860629415496E-3</v>
      </c>
      <c r="H697" s="404">
        <v>-1</v>
      </c>
      <c r="I697" s="404">
        <v>-6.25</v>
      </c>
    </row>
    <row r="698" spans="1:9" x14ac:dyDescent="0.2">
      <c r="A698" s="404">
        <v>108</v>
      </c>
      <c r="B698" s="404" t="s">
        <v>216</v>
      </c>
      <c r="C698" s="404" t="s">
        <v>505</v>
      </c>
      <c r="D698" s="404">
        <v>290</v>
      </c>
      <c r="E698" s="404">
        <v>8.7113247221387802E-2</v>
      </c>
      <c r="F698" s="404">
        <v>291</v>
      </c>
      <c r="G698" s="404">
        <v>9.3448940269749495E-2</v>
      </c>
      <c r="H698" s="404">
        <v>-1</v>
      </c>
      <c r="I698" s="404">
        <v>-0.34364261168384802</v>
      </c>
    </row>
    <row r="699" spans="1:9" x14ac:dyDescent="0.2">
      <c r="A699" s="404">
        <v>109</v>
      </c>
      <c r="B699" s="404" t="s">
        <v>242</v>
      </c>
      <c r="C699" s="404" t="s">
        <v>500</v>
      </c>
      <c r="D699" s="404">
        <v>125</v>
      </c>
      <c r="E699" s="404">
        <v>0.106564364876385</v>
      </c>
      <c r="F699" s="404">
        <v>126</v>
      </c>
      <c r="G699" s="404">
        <v>0.108433734939759</v>
      </c>
      <c r="H699" s="404">
        <v>-1</v>
      </c>
      <c r="I699" s="404">
        <v>-0.79365079365079105</v>
      </c>
    </row>
    <row r="700" spans="1:9" x14ac:dyDescent="0.2">
      <c r="A700" s="404">
        <v>109</v>
      </c>
      <c r="B700" s="404" t="s">
        <v>242</v>
      </c>
      <c r="C700" s="404" t="s">
        <v>503</v>
      </c>
      <c r="D700" s="404">
        <v>58</v>
      </c>
      <c r="E700" s="404">
        <v>4.9445865302642798E-2</v>
      </c>
      <c r="F700" s="404">
        <v>59</v>
      </c>
      <c r="G700" s="404">
        <v>5.0774526678141099E-2</v>
      </c>
      <c r="H700" s="404">
        <v>-1</v>
      </c>
      <c r="I700" s="404">
        <v>-1.6949152542372801</v>
      </c>
    </row>
    <row r="701" spans="1:9" x14ac:dyDescent="0.2">
      <c r="A701" s="404">
        <v>110</v>
      </c>
      <c r="B701" s="404" t="s">
        <v>284</v>
      </c>
      <c r="C701" s="404" t="s">
        <v>501</v>
      </c>
      <c r="D701" s="404">
        <v>23</v>
      </c>
      <c r="E701" s="404">
        <v>4.2750929368029697E-2</v>
      </c>
      <c r="F701" s="404">
        <v>24</v>
      </c>
      <c r="G701" s="404">
        <v>4.5197740112994399E-2</v>
      </c>
      <c r="H701" s="404">
        <v>-1</v>
      </c>
      <c r="I701" s="404">
        <v>-4.1666666666666599</v>
      </c>
    </row>
    <row r="702" spans="1:9" x14ac:dyDescent="0.2">
      <c r="A702" s="404">
        <v>111</v>
      </c>
      <c r="B702" s="404" t="s">
        <v>315</v>
      </c>
      <c r="C702" s="404" t="s">
        <v>505</v>
      </c>
      <c r="D702" s="404">
        <v>93</v>
      </c>
      <c r="E702" s="404">
        <v>4.6780684104627802E-2</v>
      </c>
      <c r="F702" s="404">
        <v>94</v>
      </c>
      <c r="G702" s="404">
        <v>4.7165077772202697E-2</v>
      </c>
      <c r="H702" s="404">
        <v>-1</v>
      </c>
      <c r="I702" s="404">
        <v>-1.0638297872340401</v>
      </c>
    </row>
    <row r="703" spans="1:9" x14ac:dyDescent="0.2">
      <c r="A703" s="404">
        <v>113</v>
      </c>
      <c r="B703" s="404" t="s">
        <v>321</v>
      </c>
      <c r="C703" s="404" t="s">
        <v>501</v>
      </c>
      <c r="D703" s="404">
        <v>615</v>
      </c>
      <c r="E703" s="404">
        <v>0.136061946902655</v>
      </c>
      <c r="F703" s="404">
        <v>616</v>
      </c>
      <c r="G703" s="404">
        <v>0.143355829648592</v>
      </c>
      <c r="H703" s="404">
        <v>-1</v>
      </c>
      <c r="I703" s="404">
        <v>-0.162337662337664</v>
      </c>
    </row>
    <row r="704" spans="1:9" x14ac:dyDescent="0.2">
      <c r="A704" s="404">
        <v>118</v>
      </c>
      <c r="B704" s="404" t="s">
        <v>300</v>
      </c>
      <c r="C704" s="404" t="s">
        <v>503</v>
      </c>
      <c r="D704" s="404">
        <v>252</v>
      </c>
      <c r="E704" s="404">
        <v>0.39810426540284399</v>
      </c>
      <c r="F704" s="404">
        <v>253</v>
      </c>
      <c r="G704" s="404">
        <v>0.39968404423380699</v>
      </c>
      <c r="H704" s="404">
        <v>-1</v>
      </c>
      <c r="I704" s="404">
        <v>-0.39525691699604498</v>
      </c>
    </row>
    <row r="705" spans="1:9" x14ac:dyDescent="0.2">
      <c r="A705" s="404">
        <v>118</v>
      </c>
      <c r="B705" s="404" t="s">
        <v>300</v>
      </c>
      <c r="C705" s="404" t="s">
        <v>499</v>
      </c>
      <c r="D705" s="404">
        <v>171</v>
      </c>
      <c r="E705" s="404">
        <v>0.27014218009478702</v>
      </c>
      <c r="F705" s="404">
        <v>172</v>
      </c>
      <c r="G705" s="404">
        <v>0.27172195892575002</v>
      </c>
      <c r="H705" s="404">
        <v>-1</v>
      </c>
      <c r="I705" s="404">
        <v>-0.58139534883721</v>
      </c>
    </row>
    <row r="706" spans="1:9" x14ac:dyDescent="0.2">
      <c r="A706" s="404">
        <v>118</v>
      </c>
      <c r="B706" s="404" t="s">
        <v>300</v>
      </c>
      <c r="C706" s="404" t="s">
        <v>502</v>
      </c>
      <c r="D706" s="404">
        <v>6</v>
      </c>
      <c r="E706" s="404">
        <v>9.4786729857819895E-3</v>
      </c>
      <c r="F706" s="404">
        <v>7</v>
      </c>
      <c r="G706" s="404">
        <v>1.1058451816745699E-2</v>
      </c>
      <c r="H706" s="404">
        <v>-1</v>
      </c>
      <c r="I706" s="404">
        <v>-14.285714285714301</v>
      </c>
    </row>
    <row r="707" spans="1:9" x14ac:dyDescent="0.2">
      <c r="A707" s="404">
        <v>123</v>
      </c>
      <c r="B707" s="404" t="s">
        <v>208</v>
      </c>
      <c r="C707" s="404" t="s">
        <v>503</v>
      </c>
      <c r="D707" s="404">
        <v>85</v>
      </c>
      <c r="E707" s="404">
        <v>3.3099688473520197E-2</v>
      </c>
      <c r="F707" s="404">
        <v>86</v>
      </c>
      <c r="G707" s="404">
        <v>3.2149532710280398E-2</v>
      </c>
      <c r="H707" s="404">
        <v>-1</v>
      </c>
      <c r="I707" s="404">
        <v>-1.16279069767442</v>
      </c>
    </row>
    <row r="708" spans="1:9" x14ac:dyDescent="0.2">
      <c r="A708" s="404">
        <v>125</v>
      </c>
      <c r="B708" s="404" t="s">
        <v>251</v>
      </c>
      <c r="C708" s="404" t="s">
        <v>498</v>
      </c>
      <c r="D708" s="404">
        <v>221</v>
      </c>
      <c r="E708" s="404">
        <v>0.33333333333333298</v>
      </c>
      <c r="F708" s="404">
        <v>222</v>
      </c>
      <c r="G708" s="404">
        <v>0.33636363636363598</v>
      </c>
      <c r="H708" s="404">
        <v>-1</v>
      </c>
      <c r="I708" s="404">
        <v>-0.45045045045044602</v>
      </c>
    </row>
    <row r="709" spans="1:9" x14ac:dyDescent="0.2">
      <c r="A709" s="404">
        <v>5</v>
      </c>
      <c r="B709" s="404" t="s">
        <v>234</v>
      </c>
      <c r="C709" s="404" t="s">
        <v>505</v>
      </c>
      <c r="D709" s="404">
        <v>16</v>
      </c>
      <c r="E709" s="404">
        <v>9.5636580992229502E-3</v>
      </c>
      <c r="F709" s="404">
        <v>18</v>
      </c>
      <c r="G709" s="404">
        <v>1.09756097560976E-2</v>
      </c>
      <c r="H709" s="404">
        <v>-2</v>
      </c>
      <c r="I709" s="404">
        <v>-11.1111111111111</v>
      </c>
    </row>
    <row r="710" spans="1:9" x14ac:dyDescent="0.2">
      <c r="A710" s="404">
        <v>6</v>
      </c>
      <c r="B710" s="404" t="s">
        <v>230</v>
      </c>
      <c r="C710" s="404" t="s">
        <v>506</v>
      </c>
      <c r="D710" s="404">
        <v>7</v>
      </c>
      <c r="E710" s="404">
        <v>1.22656386893289E-3</v>
      </c>
      <c r="F710" s="404">
        <v>9</v>
      </c>
      <c r="G710" s="404">
        <v>1.68350168350168E-3</v>
      </c>
      <c r="H710" s="404">
        <v>-2</v>
      </c>
      <c r="I710" s="404">
        <v>-22.2222222222222</v>
      </c>
    </row>
    <row r="711" spans="1:9" x14ac:dyDescent="0.2">
      <c r="A711" s="404">
        <v>7</v>
      </c>
      <c r="B711" s="404" t="s">
        <v>299</v>
      </c>
      <c r="C711" s="404" t="s">
        <v>499</v>
      </c>
      <c r="D711" s="404">
        <v>7</v>
      </c>
      <c r="E711" s="404">
        <v>4.7945205479452101E-2</v>
      </c>
      <c r="F711" s="404">
        <v>9</v>
      </c>
      <c r="G711" s="404">
        <v>5.8823529411764698E-2</v>
      </c>
      <c r="H711" s="404">
        <v>-2</v>
      </c>
      <c r="I711" s="404">
        <v>-22.2222222222222</v>
      </c>
    </row>
    <row r="712" spans="1:9" x14ac:dyDescent="0.2">
      <c r="A712" s="404">
        <v>12</v>
      </c>
      <c r="B712" s="404" t="s">
        <v>269</v>
      </c>
      <c r="C712" s="404" t="s">
        <v>500</v>
      </c>
      <c r="D712" s="404">
        <v>5</v>
      </c>
      <c r="E712" s="404">
        <v>6.4102564102564097E-2</v>
      </c>
      <c r="F712" s="404">
        <v>7</v>
      </c>
      <c r="G712" s="404">
        <v>0.134615384615385</v>
      </c>
      <c r="H712" s="404">
        <v>-2</v>
      </c>
      <c r="I712" s="404">
        <v>-28.571428571428601</v>
      </c>
    </row>
    <row r="713" spans="1:9" x14ac:dyDescent="0.2">
      <c r="A713" s="404">
        <v>13</v>
      </c>
      <c r="B713" s="404" t="s">
        <v>244</v>
      </c>
      <c r="C713" s="404" t="s">
        <v>502</v>
      </c>
      <c r="D713" s="404">
        <v>226</v>
      </c>
      <c r="E713" s="404">
        <v>2.4034882484313499E-2</v>
      </c>
      <c r="F713" s="404">
        <v>228</v>
      </c>
      <c r="G713" s="404">
        <v>2.4466144436098299E-2</v>
      </c>
      <c r="H713" s="404">
        <v>-2</v>
      </c>
      <c r="I713" s="404">
        <v>-0.87719298245614297</v>
      </c>
    </row>
    <row r="714" spans="1:9" x14ac:dyDescent="0.2">
      <c r="A714" s="404">
        <v>14</v>
      </c>
      <c r="B714" s="404" t="s">
        <v>311</v>
      </c>
      <c r="C714" s="404" t="s">
        <v>500</v>
      </c>
      <c r="D714" s="404">
        <v>427</v>
      </c>
      <c r="E714" s="404">
        <v>0.70812603648424499</v>
      </c>
      <c r="F714" s="404">
        <v>429</v>
      </c>
      <c r="G714" s="404">
        <v>0.71859296482412105</v>
      </c>
      <c r="H714" s="404">
        <v>-2</v>
      </c>
      <c r="I714" s="404">
        <v>-0.46620046620046202</v>
      </c>
    </row>
    <row r="715" spans="1:9" x14ac:dyDescent="0.2">
      <c r="A715" s="404">
        <v>25</v>
      </c>
      <c r="B715" s="404" t="s">
        <v>286</v>
      </c>
      <c r="C715" s="404" t="s">
        <v>503</v>
      </c>
      <c r="D715" s="404">
        <v>287</v>
      </c>
      <c r="E715" s="404">
        <v>0.47753743760399298</v>
      </c>
      <c r="F715" s="404">
        <v>289</v>
      </c>
      <c r="G715" s="404">
        <v>0.47927031509121099</v>
      </c>
      <c r="H715" s="404">
        <v>-2</v>
      </c>
      <c r="I715" s="404">
        <v>-0.69204152249134898</v>
      </c>
    </row>
    <row r="716" spans="1:9" x14ac:dyDescent="0.2">
      <c r="A716" s="404">
        <v>36</v>
      </c>
      <c r="B716" s="404" t="s">
        <v>253</v>
      </c>
      <c r="C716" s="404" t="s">
        <v>505</v>
      </c>
      <c r="D716" s="404">
        <v>74</v>
      </c>
      <c r="E716" s="404">
        <v>0.115805946791862</v>
      </c>
      <c r="F716" s="404">
        <v>76</v>
      </c>
      <c r="G716" s="404">
        <v>0.123176661264182</v>
      </c>
      <c r="H716" s="404">
        <v>-2</v>
      </c>
      <c r="I716" s="404">
        <v>-2.6315789473684199</v>
      </c>
    </row>
    <row r="717" spans="1:9" x14ac:dyDescent="0.2">
      <c r="A717" s="404">
        <v>41</v>
      </c>
      <c r="B717" s="404" t="s">
        <v>264</v>
      </c>
      <c r="C717" s="404" t="s">
        <v>499</v>
      </c>
      <c r="D717" s="404">
        <v>19</v>
      </c>
      <c r="E717" s="404">
        <v>0.15702479338843001</v>
      </c>
      <c r="F717" s="404">
        <v>21</v>
      </c>
      <c r="G717" s="404">
        <v>0.17073170731707299</v>
      </c>
      <c r="H717" s="404">
        <v>-2</v>
      </c>
      <c r="I717" s="404">
        <v>-9.5238095238095202</v>
      </c>
    </row>
    <row r="718" spans="1:9" x14ac:dyDescent="0.2">
      <c r="A718" s="404">
        <v>41</v>
      </c>
      <c r="B718" s="404" t="s">
        <v>264</v>
      </c>
      <c r="C718" s="404" t="s">
        <v>501</v>
      </c>
      <c r="D718" s="404">
        <v>46</v>
      </c>
      <c r="E718" s="404">
        <v>0.38016528925619802</v>
      </c>
      <c r="F718" s="404">
        <v>48</v>
      </c>
      <c r="G718" s="404">
        <v>0.39024390243902402</v>
      </c>
      <c r="H718" s="404">
        <v>-2</v>
      </c>
      <c r="I718" s="404">
        <v>-4.1666666666666599</v>
      </c>
    </row>
    <row r="719" spans="1:9" x14ac:dyDescent="0.2">
      <c r="A719" s="404">
        <v>59</v>
      </c>
      <c r="B719" s="404" t="s">
        <v>298</v>
      </c>
      <c r="C719" s="404" t="s">
        <v>499</v>
      </c>
      <c r="D719" s="404">
        <v>45</v>
      </c>
      <c r="E719" s="404">
        <v>4.7770700636942699E-2</v>
      </c>
      <c r="F719" s="404">
        <v>47</v>
      </c>
      <c r="G719" s="404">
        <v>4.9893842887473498E-2</v>
      </c>
      <c r="H719" s="404">
        <v>-2</v>
      </c>
      <c r="I719" s="404">
        <v>-4.2553191489361604</v>
      </c>
    </row>
    <row r="720" spans="1:9" x14ac:dyDescent="0.2">
      <c r="A720" s="404">
        <v>61</v>
      </c>
      <c r="B720" s="404" t="s">
        <v>274</v>
      </c>
      <c r="C720" s="404" t="s">
        <v>499</v>
      </c>
      <c r="D720" s="404">
        <v>7</v>
      </c>
      <c r="E720" s="404">
        <v>3.7837837837837798E-2</v>
      </c>
      <c r="F720" s="404">
        <v>9</v>
      </c>
      <c r="G720" s="404">
        <v>4.8128342245989303E-2</v>
      </c>
      <c r="H720" s="404">
        <v>-2</v>
      </c>
      <c r="I720" s="404">
        <v>-22.2222222222222</v>
      </c>
    </row>
    <row r="721" spans="1:9" x14ac:dyDescent="0.2">
      <c r="A721" s="404">
        <v>62</v>
      </c>
      <c r="B721" s="404" t="s">
        <v>275</v>
      </c>
      <c r="C721" s="404" t="s">
        <v>499</v>
      </c>
      <c r="D721" s="404">
        <v>0</v>
      </c>
      <c r="E721" s="404">
        <v>0</v>
      </c>
      <c r="F721" s="404">
        <v>2</v>
      </c>
      <c r="G721" s="404">
        <v>5.8823529411764698E-2</v>
      </c>
      <c r="H721" s="404">
        <v>-2</v>
      </c>
      <c r="I721" s="404">
        <v>-100</v>
      </c>
    </row>
    <row r="722" spans="1:9" x14ac:dyDescent="0.2">
      <c r="A722" s="404">
        <v>64</v>
      </c>
      <c r="B722" s="404" t="s">
        <v>303</v>
      </c>
      <c r="C722" s="404" t="s">
        <v>500</v>
      </c>
      <c r="D722" s="404">
        <v>12</v>
      </c>
      <c r="E722" s="404">
        <v>2.2857142857142899E-2</v>
      </c>
      <c r="F722" s="404">
        <v>14</v>
      </c>
      <c r="G722" s="404">
        <v>2.8455284552845499E-2</v>
      </c>
      <c r="H722" s="404">
        <v>-2</v>
      </c>
      <c r="I722" s="404">
        <v>-14.285714285714301</v>
      </c>
    </row>
    <row r="723" spans="1:9" x14ac:dyDescent="0.2">
      <c r="A723" s="404">
        <v>65</v>
      </c>
      <c r="B723" s="404" t="s">
        <v>255</v>
      </c>
      <c r="C723" s="404" t="s">
        <v>503</v>
      </c>
      <c r="D723" s="404">
        <v>57</v>
      </c>
      <c r="E723" s="404">
        <v>0.134751773049645</v>
      </c>
      <c r="F723" s="404">
        <v>59</v>
      </c>
      <c r="G723" s="404">
        <v>0.14898989898989901</v>
      </c>
      <c r="H723" s="404">
        <v>-2</v>
      </c>
      <c r="I723" s="404">
        <v>-3.3898305084745801</v>
      </c>
    </row>
    <row r="724" spans="1:9" x14ac:dyDescent="0.2">
      <c r="A724" s="404">
        <v>77</v>
      </c>
      <c r="B724" s="404" t="s">
        <v>238</v>
      </c>
      <c r="C724" s="404" t="s">
        <v>503</v>
      </c>
      <c r="D724" s="404">
        <v>236</v>
      </c>
      <c r="E724" s="404">
        <v>0.234592445328032</v>
      </c>
      <c r="F724" s="404">
        <v>238</v>
      </c>
      <c r="G724" s="404">
        <v>0.240890688259109</v>
      </c>
      <c r="H724" s="404">
        <v>-2</v>
      </c>
      <c r="I724" s="404">
        <v>-0.84033613445377897</v>
      </c>
    </row>
    <row r="725" spans="1:9" x14ac:dyDescent="0.2">
      <c r="A725" s="404">
        <v>82</v>
      </c>
      <c r="B725" s="404" t="s">
        <v>222</v>
      </c>
      <c r="C725" s="404" t="s">
        <v>498</v>
      </c>
      <c r="D725" s="404">
        <v>122</v>
      </c>
      <c r="E725" s="404">
        <v>2.93410293410293E-2</v>
      </c>
      <c r="F725" s="404">
        <v>124</v>
      </c>
      <c r="G725" s="404">
        <v>2.99951620706338E-2</v>
      </c>
      <c r="H725" s="404">
        <v>-2</v>
      </c>
      <c r="I725" s="404">
        <v>-1.61290322580645</v>
      </c>
    </row>
    <row r="726" spans="1:9" x14ac:dyDescent="0.2">
      <c r="A726" s="404">
        <v>88</v>
      </c>
      <c r="B726" s="404" t="s">
        <v>246</v>
      </c>
      <c r="C726" s="404" t="s">
        <v>504</v>
      </c>
      <c r="D726" s="404">
        <v>17</v>
      </c>
      <c r="E726" s="404">
        <v>1.79324894514768E-2</v>
      </c>
      <c r="F726" s="404">
        <v>19</v>
      </c>
      <c r="G726" s="404">
        <v>1.99789695057834E-2</v>
      </c>
      <c r="H726" s="404">
        <v>-2</v>
      </c>
      <c r="I726" s="404">
        <v>-10.526315789473699</v>
      </c>
    </row>
    <row r="727" spans="1:9" x14ac:dyDescent="0.2">
      <c r="A727" s="404">
        <v>92</v>
      </c>
      <c r="B727" s="404" t="s">
        <v>221</v>
      </c>
      <c r="C727" s="404" t="s">
        <v>498</v>
      </c>
      <c r="D727" s="404">
        <v>19</v>
      </c>
      <c r="E727" s="404">
        <v>3.4926470588235302E-2</v>
      </c>
      <c r="F727" s="404">
        <v>21</v>
      </c>
      <c r="G727" s="404">
        <v>3.8043478260869602E-2</v>
      </c>
      <c r="H727" s="404">
        <v>-2</v>
      </c>
      <c r="I727" s="404">
        <v>-9.5238095238095202</v>
      </c>
    </row>
    <row r="728" spans="1:9" x14ac:dyDescent="0.2">
      <c r="A728" s="404">
        <v>101</v>
      </c>
      <c r="B728" s="404" t="s">
        <v>212</v>
      </c>
      <c r="C728" s="404" t="s">
        <v>504</v>
      </c>
      <c r="D728" s="404">
        <v>24</v>
      </c>
      <c r="E728" s="404">
        <v>8.0813522796147899E-4</v>
      </c>
      <c r="F728" s="404">
        <v>26</v>
      </c>
      <c r="G728" s="404">
        <v>8.8791749197459204E-4</v>
      </c>
      <c r="H728" s="404">
        <v>-2</v>
      </c>
      <c r="I728" s="404">
        <v>-7.6923076923076898</v>
      </c>
    </row>
    <row r="729" spans="1:9" x14ac:dyDescent="0.2">
      <c r="A729" s="404">
        <v>110</v>
      </c>
      <c r="B729" s="404" t="s">
        <v>284</v>
      </c>
      <c r="C729" s="404" t="s">
        <v>505</v>
      </c>
      <c r="D729" s="404">
        <v>130</v>
      </c>
      <c r="E729" s="404">
        <v>0.24163568773234201</v>
      </c>
      <c r="F729" s="404">
        <v>132</v>
      </c>
      <c r="G729" s="404">
        <v>0.248587570621469</v>
      </c>
      <c r="H729" s="404">
        <v>-2</v>
      </c>
      <c r="I729" s="404">
        <v>-1.51515151515151</v>
      </c>
    </row>
    <row r="730" spans="1:9" x14ac:dyDescent="0.2">
      <c r="A730" s="404">
        <v>125</v>
      </c>
      <c r="B730" s="404" t="s">
        <v>251</v>
      </c>
      <c r="C730" s="404" t="s">
        <v>501</v>
      </c>
      <c r="D730" s="404">
        <v>353</v>
      </c>
      <c r="E730" s="404">
        <v>0.53242835595776805</v>
      </c>
      <c r="F730" s="404">
        <v>355</v>
      </c>
      <c r="G730" s="404">
        <v>0.53787878787878796</v>
      </c>
      <c r="H730" s="404">
        <v>-2</v>
      </c>
      <c r="I730" s="404">
        <v>-0.56338028169013998</v>
      </c>
    </row>
    <row r="731" spans="1:9" x14ac:dyDescent="0.2">
      <c r="A731" s="404">
        <v>6</v>
      </c>
      <c r="B731" s="404" t="s">
        <v>230</v>
      </c>
      <c r="C731" s="404" t="s">
        <v>505</v>
      </c>
      <c r="D731" s="404">
        <v>297</v>
      </c>
      <c r="E731" s="404">
        <v>5.2041352724724002E-2</v>
      </c>
      <c r="F731" s="404">
        <v>300</v>
      </c>
      <c r="G731" s="404">
        <v>5.61167227833895E-2</v>
      </c>
      <c r="H731" s="404">
        <v>-3</v>
      </c>
      <c r="I731" s="404">
        <v>-1</v>
      </c>
    </row>
    <row r="732" spans="1:9" x14ac:dyDescent="0.2">
      <c r="A732" s="404">
        <v>13</v>
      </c>
      <c r="B732" s="404" t="s">
        <v>244</v>
      </c>
      <c r="C732" s="404" t="s">
        <v>500</v>
      </c>
      <c r="D732" s="404">
        <v>1484</v>
      </c>
      <c r="E732" s="404">
        <v>0.157821971711156</v>
      </c>
      <c r="F732" s="404">
        <v>1487</v>
      </c>
      <c r="G732" s="404">
        <v>0.159566477089816</v>
      </c>
      <c r="H732" s="404">
        <v>-3</v>
      </c>
      <c r="I732" s="404">
        <v>-0.201748486886344</v>
      </c>
    </row>
    <row r="733" spans="1:9" x14ac:dyDescent="0.2">
      <c r="A733" s="404">
        <v>30</v>
      </c>
      <c r="B733" s="404" t="s">
        <v>226</v>
      </c>
      <c r="C733" s="404" t="s">
        <v>506</v>
      </c>
      <c r="D733" s="404">
        <v>253</v>
      </c>
      <c r="E733" s="404">
        <v>4.3381344307270198E-2</v>
      </c>
      <c r="F733" s="404">
        <v>256</v>
      </c>
      <c r="G733" s="404">
        <v>4.4198895027624301E-2</v>
      </c>
      <c r="H733" s="404">
        <v>-3</v>
      </c>
      <c r="I733" s="404">
        <v>-1.171875</v>
      </c>
    </row>
    <row r="734" spans="1:9" x14ac:dyDescent="0.2">
      <c r="A734" s="404">
        <v>36</v>
      </c>
      <c r="B734" s="404" t="s">
        <v>253</v>
      </c>
      <c r="C734" s="404" t="s">
        <v>503</v>
      </c>
      <c r="D734" s="404">
        <v>241</v>
      </c>
      <c r="E734" s="404">
        <v>0.37715179968701101</v>
      </c>
      <c r="F734" s="404">
        <v>244</v>
      </c>
      <c r="G734" s="404">
        <v>0.395461912479741</v>
      </c>
      <c r="H734" s="404">
        <v>-3</v>
      </c>
      <c r="I734" s="404">
        <v>-1.22950819672131</v>
      </c>
    </row>
    <row r="735" spans="1:9" x14ac:dyDescent="0.2">
      <c r="A735" s="404">
        <v>43</v>
      </c>
      <c r="B735" s="404" t="s">
        <v>217</v>
      </c>
      <c r="C735" s="404" t="s">
        <v>502</v>
      </c>
      <c r="D735" s="404">
        <v>19</v>
      </c>
      <c r="E735" s="404">
        <v>7.6736672051696299E-3</v>
      </c>
      <c r="F735" s="404">
        <v>22</v>
      </c>
      <c r="G735" s="404">
        <v>8.7929656274979996E-3</v>
      </c>
      <c r="H735" s="404">
        <v>-3</v>
      </c>
      <c r="I735" s="404">
        <v>-13.636363636363599</v>
      </c>
    </row>
    <row r="736" spans="1:9" x14ac:dyDescent="0.2">
      <c r="A736" s="404">
        <v>47</v>
      </c>
      <c r="B736" s="404" t="s">
        <v>237</v>
      </c>
      <c r="C736" s="404" t="s">
        <v>503</v>
      </c>
      <c r="D736" s="404">
        <v>337</v>
      </c>
      <c r="E736" s="404">
        <v>0.26043276661514703</v>
      </c>
      <c r="F736" s="404">
        <v>340</v>
      </c>
      <c r="G736" s="404">
        <v>0.26459143968871601</v>
      </c>
      <c r="H736" s="404">
        <v>-3</v>
      </c>
      <c r="I736" s="404">
        <v>-0.88235294117646701</v>
      </c>
    </row>
    <row r="737" spans="1:9" x14ac:dyDescent="0.2">
      <c r="A737" s="404">
        <v>55</v>
      </c>
      <c r="B737" s="404" t="s">
        <v>302</v>
      </c>
      <c r="C737" s="404" t="s">
        <v>503</v>
      </c>
      <c r="D737" s="404">
        <v>341</v>
      </c>
      <c r="E737" s="404">
        <v>0.31632653061224503</v>
      </c>
      <c r="F737" s="404">
        <v>344</v>
      </c>
      <c r="G737" s="404">
        <v>0.30201931518876202</v>
      </c>
      <c r="H737" s="404">
        <v>-3</v>
      </c>
      <c r="I737" s="404">
        <v>-0.87209302325581595</v>
      </c>
    </row>
    <row r="738" spans="1:9" x14ac:dyDescent="0.2">
      <c r="A738" s="404">
        <v>59</v>
      </c>
      <c r="B738" s="404" t="s">
        <v>298</v>
      </c>
      <c r="C738" s="404" t="s">
        <v>500</v>
      </c>
      <c r="D738" s="404">
        <v>329</v>
      </c>
      <c r="E738" s="404">
        <v>0.34925690021231398</v>
      </c>
      <c r="F738" s="404">
        <v>332</v>
      </c>
      <c r="G738" s="404">
        <v>0.35244161358810999</v>
      </c>
      <c r="H738" s="404">
        <v>-3</v>
      </c>
      <c r="I738" s="404">
        <v>-0.90361445783132499</v>
      </c>
    </row>
    <row r="739" spans="1:9" x14ac:dyDescent="0.2">
      <c r="A739" s="404">
        <v>62</v>
      </c>
      <c r="B739" s="404" t="s">
        <v>275</v>
      </c>
      <c r="C739" s="404" t="s">
        <v>503</v>
      </c>
      <c r="D739" s="404">
        <v>10</v>
      </c>
      <c r="E739" s="404">
        <v>0.34482758620689702</v>
      </c>
      <c r="F739" s="404">
        <v>13</v>
      </c>
      <c r="G739" s="404">
        <v>0.38235294117647101</v>
      </c>
      <c r="H739" s="404">
        <v>-3</v>
      </c>
      <c r="I739" s="404">
        <v>-23.076923076923102</v>
      </c>
    </row>
    <row r="740" spans="1:9" x14ac:dyDescent="0.2">
      <c r="A740" s="404">
        <v>78</v>
      </c>
      <c r="B740" s="404" t="s">
        <v>239</v>
      </c>
      <c r="C740" s="404" t="s">
        <v>505</v>
      </c>
      <c r="D740" s="404">
        <v>91</v>
      </c>
      <c r="E740" s="404">
        <v>2.4364123159303901E-2</v>
      </c>
      <c r="F740" s="404">
        <v>94</v>
      </c>
      <c r="G740" s="404">
        <v>2.5494982370490901E-2</v>
      </c>
      <c r="H740" s="404">
        <v>-3</v>
      </c>
      <c r="I740" s="404">
        <v>-3.1914893617021298</v>
      </c>
    </row>
    <row r="741" spans="1:9" x14ac:dyDescent="0.2">
      <c r="A741" s="404">
        <v>84</v>
      </c>
      <c r="B741" s="404" t="s">
        <v>297</v>
      </c>
      <c r="C741" s="404" t="s">
        <v>505</v>
      </c>
      <c r="D741" s="404">
        <v>103</v>
      </c>
      <c r="E741" s="404">
        <v>0.25558312655086901</v>
      </c>
      <c r="F741" s="404">
        <v>106</v>
      </c>
      <c r="G741" s="404">
        <v>0.26433915211970099</v>
      </c>
      <c r="H741" s="404">
        <v>-3</v>
      </c>
      <c r="I741" s="404">
        <v>-2.8301886792452802</v>
      </c>
    </row>
    <row r="742" spans="1:9" x14ac:dyDescent="0.2">
      <c r="A742" s="404">
        <v>85</v>
      </c>
      <c r="B742" s="404" t="s">
        <v>211</v>
      </c>
      <c r="C742" s="404" t="s">
        <v>504</v>
      </c>
      <c r="D742" s="404">
        <v>33</v>
      </c>
      <c r="E742" s="404">
        <v>4.89541611036938E-3</v>
      </c>
      <c r="F742" s="404">
        <v>36</v>
      </c>
      <c r="G742" s="404">
        <v>5.3707295240936898E-3</v>
      </c>
      <c r="H742" s="404">
        <v>-3</v>
      </c>
      <c r="I742" s="404">
        <v>-8.3333333333333393</v>
      </c>
    </row>
    <row r="743" spans="1:9" x14ac:dyDescent="0.2">
      <c r="A743" s="404">
        <v>87</v>
      </c>
      <c r="B743" s="404" t="s">
        <v>291</v>
      </c>
      <c r="C743" s="404" t="s">
        <v>503</v>
      </c>
      <c r="D743" s="404">
        <v>157</v>
      </c>
      <c r="E743" s="404">
        <v>0.22050561797752799</v>
      </c>
      <c r="F743" s="404">
        <v>160</v>
      </c>
      <c r="G743" s="404">
        <v>0.22792022792022801</v>
      </c>
      <c r="H743" s="404">
        <v>-3</v>
      </c>
      <c r="I743" s="404">
        <v>-1.875</v>
      </c>
    </row>
    <row r="744" spans="1:9" x14ac:dyDescent="0.2">
      <c r="A744" s="404">
        <v>95</v>
      </c>
      <c r="B744" s="404" t="s">
        <v>219</v>
      </c>
      <c r="C744" s="404" t="s">
        <v>505</v>
      </c>
      <c r="D744" s="404">
        <v>59</v>
      </c>
      <c r="E744" s="404">
        <v>0.111531190926276</v>
      </c>
      <c r="F744" s="404">
        <v>62</v>
      </c>
      <c r="G744" s="404">
        <v>0.12109375</v>
      </c>
      <c r="H744" s="404">
        <v>-3</v>
      </c>
      <c r="I744" s="404">
        <v>-4.8387096774193497</v>
      </c>
    </row>
    <row r="745" spans="1:9" x14ac:dyDescent="0.2">
      <c r="A745" s="404">
        <v>97</v>
      </c>
      <c r="B745" s="404" t="s">
        <v>201</v>
      </c>
      <c r="C745" s="404" t="s">
        <v>506</v>
      </c>
      <c r="D745" s="404">
        <v>54</v>
      </c>
      <c r="E745" s="404">
        <v>6.2779747718421199E-4</v>
      </c>
      <c r="F745" s="404">
        <v>57</v>
      </c>
      <c r="G745" s="404">
        <v>6.6851191593169496E-4</v>
      </c>
      <c r="H745" s="404">
        <v>-3</v>
      </c>
      <c r="I745" s="404">
        <v>-5.2631578947368496</v>
      </c>
    </row>
    <row r="746" spans="1:9" x14ac:dyDescent="0.2">
      <c r="A746" s="404">
        <v>102</v>
      </c>
      <c r="B746" s="404" t="s">
        <v>294</v>
      </c>
      <c r="C746" s="404" t="s">
        <v>500</v>
      </c>
      <c r="D746" s="404">
        <v>270</v>
      </c>
      <c r="E746" s="404">
        <v>0.28242677824267798</v>
      </c>
      <c r="F746" s="404">
        <v>273</v>
      </c>
      <c r="G746" s="404">
        <v>0.28767123287671198</v>
      </c>
      <c r="H746" s="404">
        <v>-3</v>
      </c>
      <c r="I746" s="404">
        <v>-1.0989010989010899</v>
      </c>
    </row>
    <row r="747" spans="1:9" x14ac:dyDescent="0.2">
      <c r="A747" s="404">
        <v>107</v>
      </c>
      <c r="B747" s="404" t="s">
        <v>312</v>
      </c>
      <c r="C747" s="404" t="s">
        <v>499</v>
      </c>
      <c r="D747" s="404">
        <v>28</v>
      </c>
      <c r="E747" s="404">
        <v>7.6294277929155302E-2</v>
      </c>
      <c r="F747" s="404">
        <v>31</v>
      </c>
      <c r="G747" s="404">
        <v>9.1176470588235303E-2</v>
      </c>
      <c r="H747" s="404">
        <v>-3</v>
      </c>
      <c r="I747" s="404">
        <v>-9.67741935483871</v>
      </c>
    </row>
    <row r="748" spans="1:9" x14ac:dyDescent="0.2">
      <c r="A748" s="404">
        <v>121</v>
      </c>
      <c r="B748" s="404" t="s">
        <v>207</v>
      </c>
      <c r="C748" s="404" t="s">
        <v>504</v>
      </c>
      <c r="D748" s="404">
        <v>80</v>
      </c>
      <c r="E748" s="404">
        <v>1.02262559120542E-2</v>
      </c>
      <c r="F748" s="404">
        <v>83</v>
      </c>
      <c r="G748" s="404">
        <v>1.0801665799063E-2</v>
      </c>
      <c r="H748" s="404">
        <v>-3</v>
      </c>
      <c r="I748" s="404">
        <v>-3.6144578313253</v>
      </c>
    </row>
    <row r="749" spans="1:9" x14ac:dyDescent="0.2">
      <c r="A749" s="404">
        <v>5</v>
      </c>
      <c r="B749" s="404" t="s">
        <v>234</v>
      </c>
      <c r="C749" s="404" t="s">
        <v>499</v>
      </c>
      <c r="D749" s="404">
        <v>108</v>
      </c>
      <c r="E749" s="404">
        <v>6.4554692169754901E-2</v>
      </c>
      <c r="F749" s="404">
        <v>112</v>
      </c>
      <c r="G749" s="404">
        <v>6.8292682926829301E-2</v>
      </c>
      <c r="H749" s="404">
        <v>-4</v>
      </c>
      <c r="I749" s="404">
        <v>-3.5714285714285698</v>
      </c>
    </row>
    <row r="750" spans="1:9" x14ac:dyDescent="0.2">
      <c r="A750" s="404">
        <v>9</v>
      </c>
      <c r="B750" s="404" t="s">
        <v>316</v>
      </c>
      <c r="C750" s="404" t="s">
        <v>505</v>
      </c>
      <c r="D750" s="404">
        <v>63</v>
      </c>
      <c r="E750" s="404">
        <v>3.4672537149146899E-2</v>
      </c>
      <c r="F750" s="404">
        <v>67</v>
      </c>
      <c r="G750" s="404">
        <v>3.7305122494432102E-2</v>
      </c>
      <c r="H750" s="404">
        <v>-4</v>
      </c>
      <c r="I750" s="404">
        <v>-5.9701492537313401</v>
      </c>
    </row>
    <row r="751" spans="1:9" x14ac:dyDescent="0.2">
      <c r="A751" s="404">
        <v>15</v>
      </c>
      <c r="B751" s="404" t="s">
        <v>313</v>
      </c>
      <c r="C751" s="404" t="s">
        <v>498</v>
      </c>
      <c r="D751" s="404">
        <v>1420</v>
      </c>
      <c r="E751" s="404">
        <v>0.12839059674502701</v>
      </c>
      <c r="F751" s="404">
        <v>1424</v>
      </c>
      <c r="G751" s="404">
        <v>0.12876390270367999</v>
      </c>
      <c r="H751" s="404">
        <v>-4</v>
      </c>
      <c r="I751" s="404">
        <v>-0.28089887640449002</v>
      </c>
    </row>
    <row r="752" spans="1:9" x14ac:dyDescent="0.2">
      <c r="A752" s="404">
        <v>20</v>
      </c>
      <c r="B752" s="404" t="s">
        <v>231</v>
      </c>
      <c r="C752" s="404" t="s">
        <v>505</v>
      </c>
      <c r="D752" s="404">
        <v>91</v>
      </c>
      <c r="E752" s="404">
        <v>0.40265486725663702</v>
      </c>
      <c r="F752" s="404">
        <v>95</v>
      </c>
      <c r="G752" s="404">
        <v>0.42986425339366502</v>
      </c>
      <c r="H752" s="404">
        <v>-4</v>
      </c>
      <c r="I752" s="404">
        <v>-4.2105263157894797</v>
      </c>
    </row>
    <row r="753" spans="1:9" x14ac:dyDescent="0.2">
      <c r="A753" s="404">
        <v>35</v>
      </c>
      <c r="B753" s="404" t="s">
        <v>227</v>
      </c>
      <c r="C753" s="404" t="s">
        <v>502</v>
      </c>
      <c r="D753" s="404">
        <v>220</v>
      </c>
      <c r="E753" s="404">
        <v>6.6971080669710803E-2</v>
      </c>
      <c r="F753" s="404">
        <v>224</v>
      </c>
      <c r="G753" s="404">
        <v>6.8711656441717797E-2</v>
      </c>
      <c r="H753" s="404">
        <v>-4</v>
      </c>
      <c r="I753" s="404">
        <v>-1.78571428571429</v>
      </c>
    </row>
    <row r="754" spans="1:9" x14ac:dyDescent="0.2">
      <c r="A754" s="404">
        <v>44</v>
      </c>
      <c r="B754" s="404" t="s">
        <v>304</v>
      </c>
      <c r="C754" s="404" t="s">
        <v>499</v>
      </c>
      <c r="D754" s="404">
        <v>225</v>
      </c>
      <c r="E754" s="404">
        <v>5.4797856794934201E-2</v>
      </c>
      <c r="F754" s="404">
        <v>229</v>
      </c>
      <c r="G754" s="404">
        <v>5.6473489519112199E-2</v>
      </c>
      <c r="H754" s="404">
        <v>-4</v>
      </c>
      <c r="I754" s="404">
        <v>-1.7467248908296999</v>
      </c>
    </row>
    <row r="755" spans="1:9" x14ac:dyDescent="0.2">
      <c r="A755" s="404">
        <v>78</v>
      </c>
      <c r="B755" s="404" t="s">
        <v>239</v>
      </c>
      <c r="C755" s="404" t="s">
        <v>499</v>
      </c>
      <c r="D755" s="404">
        <v>16</v>
      </c>
      <c r="E755" s="404">
        <v>4.2838018741633201E-3</v>
      </c>
      <c r="F755" s="404">
        <v>20</v>
      </c>
      <c r="G755" s="404">
        <v>5.4244643341470004E-3</v>
      </c>
      <c r="H755" s="404">
        <v>-4</v>
      </c>
      <c r="I755" s="404">
        <v>-20</v>
      </c>
    </row>
    <row r="756" spans="1:9" x14ac:dyDescent="0.2">
      <c r="A756" s="404">
        <v>79</v>
      </c>
      <c r="B756" s="404" t="s">
        <v>296</v>
      </c>
      <c r="C756" s="404" t="s">
        <v>499</v>
      </c>
      <c r="D756" s="404">
        <v>45</v>
      </c>
      <c r="E756" s="404">
        <v>2.8957528957529E-2</v>
      </c>
      <c r="F756" s="404">
        <v>49</v>
      </c>
      <c r="G756" s="404">
        <v>3.3515731874144999E-2</v>
      </c>
      <c r="H756" s="404">
        <v>-4</v>
      </c>
      <c r="I756" s="404">
        <v>-8.1632653061224492</v>
      </c>
    </row>
    <row r="757" spans="1:9" x14ac:dyDescent="0.2">
      <c r="A757" s="404">
        <v>83</v>
      </c>
      <c r="B757" s="404" t="s">
        <v>218</v>
      </c>
      <c r="C757" s="404" t="s">
        <v>498</v>
      </c>
      <c r="D757" s="404">
        <v>1081</v>
      </c>
      <c r="E757" s="404">
        <v>8.0840562369129496E-2</v>
      </c>
      <c r="F757" s="404">
        <v>1085</v>
      </c>
      <c r="G757" s="404">
        <v>8.1230815302837503E-2</v>
      </c>
      <c r="H757" s="404">
        <v>-4</v>
      </c>
      <c r="I757" s="404">
        <v>-0.36866359447004199</v>
      </c>
    </row>
    <row r="758" spans="1:9" x14ac:dyDescent="0.2">
      <c r="A758" s="404">
        <v>83</v>
      </c>
      <c r="B758" s="404" t="s">
        <v>218</v>
      </c>
      <c r="C758" s="404" t="s">
        <v>502</v>
      </c>
      <c r="D758" s="404">
        <v>269</v>
      </c>
      <c r="E758" s="404">
        <v>2.0116661681124699E-2</v>
      </c>
      <c r="F758" s="404">
        <v>273</v>
      </c>
      <c r="G758" s="404">
        <v>2.0438721269746201E-2</v>
      </c>
      <c r="H758" s="404">
        <v>-4</v>
      </c>
      <c r="I758" s="404">
        <v>-1.46520146520146</v>
      </c>
    </row>
    <row r="759" spans="1:9" x14ac:dyDescent="0.2">
      <c r="A759" s="404">
        <v>110</v>
      </c>
      <c r="B759" s="404" t="s">
        <v>284</v>
      </c>
      <c r="C759" s="404" t="s">
        <v>503</v>
      </c>
      <c r="D759" s="404">
        <v>250</v>
      </c>
      <c r="E759" s="404">
        <v>0.46468401486988797</v>
      </c>
      <c r="F759" s="404">
        <v>254</v>
      </c>
      <c r="G759" s="404">
        <v>0.47834274952918998</v>
      </c>
      <c r="H759" s="404">
        <v>-4</v>
      </c>
      <c r="I759" s="404">
        <v>-1.5748031496063</v>
      </c>
    </row>
    <row r="760" spans="1:9" x14ac:dyDescent="0.2">
      <c r="A760" s="404">
        <v>8</v>
      </c>
      <c r="B760" s="404" t="s">
        <v>206</v>
      </c>
      <c r="C760" s="404" t="s">
        <v>502</v>
      </c>
      <c r="D760" s="404">
        <v>192</v>
      </c>
      <c r="E760" s="404">
        <v>1.68170272400806E-2</v>
      </c>
      <c r="F760" s="404">
        <v>197</v>
      </c>
      <c r="G760" s="404">
        <v>1.7542297417631299E-2</v>
      </c>
      <c r="H760" s="404">
        <v>-5</v>
      </c>
      <c r="I760" s="404">
        <v>-2.5380710659898398</v>
      </c>
    </row>
    <row r="761" spans="1:9" x14ac:dyDescent="0.2">
      <c r="A761" s="404">
        <v>37</v>
      </c>
      <c r="B761" s="404" t="s">
        <v>256</v>
      </c>
      <c r="C761" s="404" t="s">
        <v>498</v>
      </c>
      <c r="D761" s="404">
        <v>445</v>
      </c>
      <c r="E761" s="404">
        <v>0.17871485943775101</v>
      </c>
      <c r="F761" s="404">
        <v>450</v>
      </c>
      <c r="G761" s="404">
        <v>0.179497407259673</v>
      </c>
      <c r="H761" s="404">
        <v>-5</v>
      </c>
      <c r="I761" s="404">
        <v>-1.1111111111111101</v>
      </c>
    </row>
    <row r="762" spans="1:9" x14ac:dyDescent="0.2">
      <c r="A762" s="404">
        <v>82</v>
      </c>
      <c r="B762" s="404" t="s">
        <v>222</v>
      </c>
      <c r="C762" s="404" t="s">
        <v>501</v>
      </c>
      <c r="D762" s="404">
        <v>398</v>
      </c>
      <c r="E762" s="404">
        <v>9.5719095719095704E-2</v>
      </c>
      <c r="F762" s="404">
        <v>403</v>
      </c>
      <c r="G762" s="404">
        <v>9.7484276729559796E-2</v>
      </c>
      <c r="H762" s="404">
        <v>-5</v>
      </c>
      <c r="I762" s="404">
        <v>-1.24069478908189</v>
      </c>
    </row>
    <row r="763" spans="1:9" x14ac:dyDescent="0.2">
      <c r="A763" s="404">
        <v>105</v>
      </c>
      <c r="B763" s="404" t="s">
        <v>306</v>
      </c>
      <c r="C763" s="404" t="s">
        <v>501</v>
      </c>
      <c r="D763" s="404">
        <v>926</v>
      </c>
      <c r="E763" s="404">
        <v>0.487881981032666</v>
      </c>
      <c r="F763" s="404">
        <v>931</v>
      </c>
      <c r="G763" s="404">
        <v>0.48948475289169302</v>
      </c>
      <c r="H763" s="404">
        <v>-5</v>
      </c>
      <c r="I763" s="404">
        <v>-0.53705692803437399</v>
      </c>
    </row>
    <row r="764" spans="1:9" x14ac:dyDescent="0.2">
      <c r="A764" s="404">
        <v>111</v>
      </c>
      <c r="B764" s="404" t="s">
        <v>315</v>
      </c>
      <c r="C764" s="404" t="s">
        <v>501</v>
      </c>
      <c r="D764" s="404">
        <v>409</v>
      </c>
      <c r="E764" s="404">
        <v>0.205734406438632</v>
      </c>
      <c r="F764" s="404">
        <v>414</v>
      </c>
      <c r="G764" s="404">
        <v>0.20772704465629699</v>
      </c>
      <c r="H764" s="404">
        <v>-5</v>
      </c>
      <c r="I764" s="404">
        <v>-1.2077294685990401</v>
      </c>
    </row>
    <row r="765" spans="1:9" x14ac:dyDescent="0.2">
      <c r="A765" s="404">
        <v>113</v>
      </c>
      <c r="B765" s="404" t="s">
        <v>321</v>
      </c>
      <c r="C765" s="404" t="s">
        <v>498</v>
      </c>
      <c r="D765" s="404">
        <v>112</v>
      </c>
      <c r="E765" s="404">
        <v>2.4778761061946899E-2</v>
      </c>
      <c r="F765" s="404">
        <v>117</v>
      </c>
      <c r="G765" s="404">
        <v>2.7228298813125398E-2</v>
      </c>
      <c r="H765" s="404">
        <v>-5</v>
      </c>
      <c r="I765" s="404">
        <v>-4.2735042735042699</v>
      </c>
    </row>
    <row r="766" spans="1:9" x14ac:dyDescent="0.2">
      <c r="A766" s="404">
        <v>121</v>
      </c>
      <c r="B766" s="404" t="s">
        <v>207</v>
      </c>
      <c r="C766" s="404" t="s">
        <v>503</v>
      </c>
      <c r="D766" s="404">
        <v>412</v>
      </c>
      <c r="E766" s="404">
        <v>5.2665217947079103E-2</v>
      </c>
      <c r="F766" s="404">
        <v>417</v>
      </c>
      <c r="G766" s="404">
        <v>5.4268610098906801E-2</v>
      </c>
      <c r="H766" s="404">
        <v>-5</v>
      </c>
      <c r="I766" s="404">
        <v>-1.1990407673860899</v>
      </c>
    </row>
    <row r="767" spans="1:9" x14ac:dyDescent="0.2">
      <c r="A767" s="404">
        <v>13</v>
      </c>
      <c r="B767" s="404" t="s">
        <v>244</v>
      </c>
      <c r="C767" s="404" t="s">
        <v>498</v>
      </c>
      <c r="D767" s="404">
        <v>217</v>
      </c>
      <c r="E767" s="404">
        <v>2.30777411464426E-2</v>
      </c>
      <c r="F767" s="404">
        <v>223</v>
      </c>
      <c r="G767" s="404">
        <v>2.3929606180920701E-2</v>
      </c>
      <c r="H767" s="404">
        <v>-6</v>
      </c>
      <c r="I767" s="404">
        <v>-2.69058295964125</v>
      </c>
    </row>
    <row r="768" spans="1:9" x14ac:dyDescent="0.2">
      <c r="A768" s="404">
        <v>18</v>
      </c>
      <c r="B768" s="404" t="s">
        <v>323</v>
      </c>
      <c r="C768" s="404" t="s">
        <v>500</v>
      </c>
      <c r="D768" s="404">
        <v>476</v>
      </c>
      <c r="E768" s="404">
        <v>9.3041438623924902E-2</v>
      </c>
      <c r="F768" s="404">
        <v>482</v>
      </c>
      <c r="G768" s="404">
        <v>9.3683187560738596E-2</v>
      </c>
      <c r="H768" s="404">
        <v>-6</v>
      </c>
      <c r="I768" s="404">
        <v>-1.2448132780082899</v>
      </c>
    </row>
    <row r="769" spans="1:9" x14ac:dyDescent="0.2">
      <c r="A769" s="404">
        <v>35</v>
      </c>
      <c r="B769" s="404" t="s">
        <v>227</v>
      </c>
      <c r="C769" s="404" t="s">
        <v>505</v>
      </c>
      <c r="D769" s="404">
        <v>565</v>
      </c>
      <c r="E769" s="404">
        <v>0.171993911719939</v>
      </c>
      <c r="F769" s="404">
        <v>571</v>
      </c>
      <c r="G769" s="404">
        <v>0.17515337423312899</v>
      </c>
      <c r="H769" s="404">
        <v>-6</v>
      </c>
      <c r="I769" s="404">
        <v>-1.0507880910683001</v>
      </c>
    </row>
    <row r="770" spans="1:9" x14ac:dyDescent="0.2">
      <c r="A770" s="404">
        <v>36</v>
      </c>
      <c r="B770" s="404" t="s">
        <v>253</v>
      </c>
      <c r="C770" s="404" t="s">
        <v>501</v>
      </c>
      <c r="D770" s="404">
        <v>71</v>
      </c>
      <c r="E770" s="404">
        <v>0.11111111111111099</v>
      </c>
      <c r="F770" s="404">
        <v>77</v>
      </c>
      <c r="G770" s="404">
        <v>0.124797406807131</v>
      </c>
      <c r="H770" s="404">
        <v>-6</v>
      </c>
      <c r="I770" s="404">
        <v>-7.7922077922077904</v>
      </c>
    </row>
    <row r="771" spans="1:9" x14ac:dyDescent="0.2">
      <c r="A771" s="404">
        <v>64</v>
      </c>
      <c r="B771" s="404" t="s">
        <v>303</v>
      </c>
      <c r="C771" s="404" t="s">
        <v>503</v>
      </c>
      <c r="D771" s="404">
        <v>286</v>
      </c>
      <c r="E771" s="404">
        <v>0.544761904761905</v>
      </c>
      <c r="F771" s="404">
        <v>292</v>
      </c>
      <c r="G771" s="404">
        <v>0.59349593495935005</v>
      </c>
      <c r="H771" s="404">
        <v>-6</v>
      </c>
      <c r="I771" s="404">
        <v>-2.0547945205479401</v>
      </c>
    </row>
    <row r="772" spans="1:9" x14ac:dyDescent="0.2">
      <c r="A772" s="404">
        <v>74</v>
      </c>
      <c r="B772" s="404" t="s">
        <v>279</v>
      </c>
      <c r="C772" s="404" t="s">
        <v>499</v>
      </c>
      <c r="D772" s="404">
        <v>18</v>
      </c>
      <c r="E772" s="404">
        <v>2.2360248447205001E-2</v>
      </c>
      <c r="F772" s="404">
        <v>24</v>
      </c>
      <c r="G772" s="404">
        <v>2.94478527607362E-2</v>
      </c>
      <c r="H772" s="404">
        <v>-6</v>
      </c>
      <c r="I772" s="404">
        <v>-25</v>
      </c>
    </row>
    <row r="773" spans="1:9" x14ac:dyDescent="0.2">
      <c r="A773" s="404">
        <v>103</v>
      </c>
      <c r="B773" s="404" t="s">
        <v>247</v>
      </c>
      <c r="C773" s="404" t="s">
        <v>500</v>
      </c>
      <c r="D773" s="404">
        <v>138</v>
      </c>
      <c r="E773" s="404">
        <v>0.30666666666666698</v>
      </c>
      <c r="F773" s="404">
        <v>144</v>
      </c>
      <c r="G773" s="404">
        <v>0.32359550561797801</v>
      </c>
      <c r="H773" s="404">
        <v>-6</v>
      </c>
      <c r="I773" s="404">
        <v>-4.1666666666666599</v>
      </c>
    </row>
    <row r="774" spans="1:9" x14ac:dyDescent="0.2">
      <c r="A774" s="404">
        <v>3</v>
      </c>
      <c r="B774" s="404" t="s">
        <v>215</v>
      </c>
      <c r="C774" s="404" t="s">
        <v>499</v>
      </c>
      <c r="D774" s="404">
        <v>58</v>
      </c>
      <c r="E774" s="404">
        <v>4.3707611152976597E-2</v>
      </c>
      <c r="F774" s="404">
        <v>65</v>
      </c>
      <c r="G774" s="404">
        <v>5.0860719874804401E-2</v>
      </c>
      <c r="H774" s="404">
        <v>-7</v>
      </c>
      <c r="I774" s="404">
        <v>-10.7692307692308</v>
      </c>
    </row>
    <row r="775" spans="1:9" x14ac:dyDescent="0.2">
      <c r="A775" s="404">
        <v>13</v>
      </c>
      <c r="B775" s="404" t="s">
        <v>244</v>
      </c>
      <c r="C775" s="404" t="s">
        <v>499</v>
      </c>
      <c r="D775" s="404">
        <v>582</v>
      </c>
      <c r="E775" s="404">
        <v>6.1895139848984398E-2</v>
      </c>
      <c r="F775" s="404">
        <v>589</v>
      </c>
      <c r="G775" s="404">
        <v>6.32042064599206E-2</v>
      </c>
      <c r="H775" s="404">
        <v>-7</v>
      </c>
      <c r="I775" s="404">
        <v>-1.18845500848896</v>
      </c>
    </row>
    <row r="776" spans="1:9" x14ac:dyDescent="0.2">
      <c r="A776" s="404">
        <v>30</v>
      </c>
      <c r="B776" s="404" t="s">
        <v>226</v>
      </c>
      <c r="C776" s="404" t="s">
        <v>498</v>
      </c>
      <c r="D776" s="404">
        <v>479</v>
      </c>
      <c r="E776" s="404">
        <v>8.2133058984910801E-2</v>
      </c>
      <c r="F776" s="404">
        <v>486</v>
      </c>
      <c r="G776" s="404">
        <v>8.3908839779005498E-2</v>
      </c>
      <c r="H776" s="404">
        <v>-7</v>
      </c>
      <c r="I776" s="404">
        <v>-1.44032921810699</v>
      </c>
    </row>
    <row r="777" spans="1:9" x14ac:dyDescent="0.2">
      <c r="A777" s="404">
        <v>39</v>
      </c>
      <c r="B777" s="404" t="s">
        <v>62</v>
      </c>
      <c r="C777" s="404" t="s">
        <v>504</v>
      </c>
      <c r="D777" s="404">
        <v>114</v>
      </c>
      <c r="E777" s="404">
        <v>1.63204301721805E-4</v>
      </c>
      <c r="F777" s="404">
        <v>121</v>
      </c>
      <c r="G777" s="404">
        <v>1.7436967524008299E-4</v>
      </c>
      <c r="H777" s="404">
        <v>-7</v>
      </c>
      <c r="I777" s="404">
        <v>-5.7851239669421499</v>
      </c>
    </row>
    <row r="778" spans="1:9" x14ac:dyDescent="0.2">
      <c r="A778" s="404">
        <v>48</v>
      </c>
      <c r="B778" s="404" t="s">
        <v>310</v>
      </c>
      <c r="C778" s="404" t="s">
        <v>498</v>
      </c>
      <c r="D778" s="404">
        <v>253</v>
      </c>
      <c r="E778" s="404">
        <v>0.14598961338718999</v>
      </c>
      <c r="F778" s="404">
        <v>260</v>
      </c>
      <c r="G778" s="404">
        <v>0.14789533560864601</v>
      </c>
      <c r="H778" s="404">
        <v>-7</v>
      </c>
      <c r="I778" s="404">
        <v>-2.6923076923076898</v>
      </c>
    </row>
    <row r="779" spans="1:9" x14ac:dyDescent="0.2">
      <c r="A779" s="404">
        <v>63</v>
      </c>
      <c r="B779" s="404" t="s">
        <v>205</v>
      </c>
      <c r="C779" s="404" t="s">
        <v>506</v>
      </c>
      <c r="D779" s="404">
        <v>161</v>
      </c>
      <c r="E779" s="404">
        <v>7.7173808839037499E-3</v>
      </c>
      <c r="F779" s="404">
        <v>168</v>
      </c>
      <c r="G779" s="404">
        <v>8.1879325470318697E-3</v>
      </c>
      <c r="H779" s="404">
        <v>-7</v>
      </c>
      <c r="I779" s="404">
        <v>-4.1666666666666599</v>
      </c>
    </row>
    <row r="780" spans="1:9" x14ac:dyDescent="0.2">
      <c r="A780" s="404">
        <v>78</v>
      </c>
      <c r="B780" s="404" t="s">
        <v>239</v>
      </c>
      <c r="C780" s="404" t="s">
        <v>498</v>
      </c>
      <c r="D780" s="404">
        <v>507</v>
      </c>
      <c r="E780" s="404">
        <v>0.13574297188755</v>
      </c>
      <c r="F780" s="404">
        <v>514</v>
      </c>
      <c r="G780" s="404">
        <v>0.139408733387578</v>
      </c>
      <c r="H780" s="404">
        <v>-7</v>
      </c>
      <c r="I780" s="404">
        <v>-1.3618677042801499</v>
      </c>
    </row>
    <row r="781" spans="1:9" x14ac:dyDescent="0.2">
      <c r="A781" s="404">
        <v>93</v>
      </c>
      <c r="B781" s="404" t="s">
        <v>317</v>
      </c>
      <c r="C781" s="404" t="s">
        <v>506</v>
      </c>
      <c r="D781" s="404">
        <v>225</v>
      </c>
      <c r="E781" s="404">
        <v>6.09855261018052E-3</v>
      </c>
      <c r="F781" s="404">
        <v>232</v>
      </c>
      <c r="G781" s="404">
        <v>6.2765468170873596E-3</v>
      </c>
      <c r="H781" s="404">
        <v>-7</v>
      </c>
      <c r="I781" s="404">
        <v>-3.0172413793103399</v>
      </c>
    </row>
    <row r="782" spans="1:9" x14ac:dyDescent="0.2">
      <c r="A782" s="404">
        <v>100</v>
      </c>
      <c r="B782" s="404" t="s">
        <v>320</v>
      </c>
      <c r="C782" s="404" t="s">
        <v>499</v>
      </c>
      <c r="D782" s="404">
        <v>64</v>
      </c>
      <c r="E782" s="404">
        <v>6.4386317907444701E-2</v>
      </c>
      <c r="F782" s="404">
        <v>71</v>
      </c>
      <c r="G782" s="404">
        <v>6.5197428833792495E-2</v>
      </c>
      <c r="H782" s="404">
        <v>-7</v>
      </c>
      <c r="I782" s="404">
        <v>-9.8591549295774605</v>
      </c>
    </row>
    <row r="783" spans="1:9" x14ac:dyDescent="0.2">
      <c r="A783" s="404">
        <v>121</v>
      </c>
      <c r="B783" s="404" t="s">
        <v>207</v>
      </c>
      <c r="C783" s="404" t="s">
        <v>501</v>
      </c>
      <c r="D783" s="404">
        <v>767</v>
      </c>
      <c r="E783" s="404">
        <v>9.8044228556819601E-2</v>
      </c>
      <c r="F783" s="404">
        <v>774</v>
      </c>
      <c r="G783" s="404">
        <v>0.100728787090057</v>
      </c>
      <c r="H783" s="404">
        <v>-7</v>
      </c>
      <c r="I783" s="404">
        <v>-0.904392764857886</v>
      </c>
    </row>
    <row r="784" spans="1:9" x14ac:dyDescent="0.2">
      <c r="A784" s="404">
        <v>7</v>
      </c>
      <c r="B784" s="404" t="s">
        <v>299</v>
      </c>
      <c r="C784" s="404" t="s">
        <v>500</v>
      </c>
      <c r="D784" s="404">
        <v>76</v>
      </c>
      <c r="E784" s="404">
        <v>0.52054794520547898</v>
      </c>
      <c r="F784" s="404">
        <v>84</v>
      </c>
      <c r="G784" s="404">
        <v>0.54901960784313697</v>
      </c>
      <c r="H784" s="404">
        <v>-8</v>
      </c>
      <c r="I784" s="404">
        <v>-9.5238095238095202</v>
      </c>
    </row>
    <row r="785" spans="1:9" x14ac:dyDescent="0.2">
      <c r="A785" s="404">
        <v>30</v>
      </c>
      <c r="B785" s="404" t="s">
        <v>226</v>
      </c>
      <c r="C785" s="404" t="s">
        <v>505</v>
      </c>
      <c r="D785" s="404">
        <v>1307</v>
      </c>
      <c r="E785" s="404">
        <v>0.22410836762688599</v>
      </c>
      <c r="F785" s="404">
        <v>1315</v>
      </c>
      <c r="G785" s="404">
        <v>0.22703729281768001</v>
      </c>
      <c r="H785" s="404">
        <v>-8</v>
      </c>
      <c r="I785" s="404">
        <v>-0.60836501901140305</v>
      </c>
    </row>
    <row r="786" spans="1:9" x14ac:dyDescent="0.2">
      <c r="A786" s="404">
        <v>33</v>
      </c>
      <c r="B786" s="404" t="s">
        <v>249</v>
      </c>
      <c r="C786" s="404" t="s">
        <v>500</v>
      </c>
      <c r="D786" s="404">
        <v>119</v>
      </c>
      <c r="E786" s="404">
        <v>0.16301369863013701</v>
      </c>
      <c r="F786" s="404">
        <v>127</v>
      </c>
      <c r="G786" s="404">
        <v>0.175414364640884</v>
      </c>
      <c r="H786" s="404">
        <v>-8</v>
      </c>
      <c r="I786" s="404">
        <v>-6.2992125984251999</v>
      </c>
    </row>
    <row r="787" spans="1:9" x14ac:dyDescent="0.2">
      <c r="A787" s="404">
        <v>43</v>
      </c>
      <c r="B787" s="404" t="s">
        <v>217</v>
      </c>
      <c r="C787" s="404" t="s">
        <v>503</v>
      </c>
      <c r="D787" s="404">
        <v>193</v>
      </c>
      <c r="E787" s="404">
        <v>7.7948303715670395E-2</v>
      </c>
      <c r="F787" s="404">
        <v>201</v>
      </c>
      <c r="G787" s="404">
        <v>8.0335731414868106E-2</v>
      </c>
      <c r="H787" s="404">
        <v>-8</v>
      </c>
      <c r="I787" s="404">
        <v>-3.9800995024875698</v>
      </c>
    </row>
    <row r="788" spans="1:9" x14ac:dyDescent="0.2">
      <c r="A788" s="404">
        <v>46</v>
      </c>
      <c r="B788" s="404" t="s">
        <v>225</v>
      </c>
      <c r="C788" s="404" t="s">
        <v>498</v>
      </c>
      <c r="D788" s="404">
        <v>492</v>
      </c>
      <c r="E788" s="404">
        <v>0.19278996865203801</v>
      </c>
      <c r="F788" s="404">
        <v>500</v>
      </c>
      <c r="G788" s="404">
        <v>0.19485580670304001</v>
      </c>
      <c r="H788" s="404">
        <v>-8</v>
      </c>
      <c r="I788" s="404">
        <v>-1.6</v>
      </c>
    </row>
    <row r="789" spans="1:9" x14ac:dyDescent="0.2">
      <c r="A789" s="404">
        <v>63</v>
      </c>
      <c r="B789" s="404" t="s">
        <v>205</v>
      </c>
      <c r="C789" s="404" t="s">
        <v>505</v>
      </c>
      <c r="D789" s="404">
        <v>2524</v>
      </c>
      <c r="E789" s="404">
        <v>0.120985523919087</v>
      </c>
      <c r="F789" s="404">
        <v>2532</v>
      </c>
      <c r="G789" s="404">
        <v>0.123403840530266</v>
      </c>
      <c r="H789" s="404">
        <v>-8</v>
      </c>
      <c r="I789" s="404">
        <v>-0.31595576619273302</v>
      </c>
    </row>
    <row r="790" spans="1:9" x14ac:dyDescent="0.2">
      <c r="A790" s="404">
        <v>92</v>
      </c>
      <c r="B790" s="404" t="s">
        <v>221</v>
      </c>
      <c r="C790" s="404" t="s">
        <v>499</v>
      </c>
      <c r="D790" s="404">
        <v>21</v>
      </c>
      <c r="E790" s="404">
        <v>3.8602941176470597E-2</v>
      </c>
      <c r="F790" s="404">
        <v>29</v>
      </c>
      <c r="G790" s="404">
        <v>5.2536231884058003E-2</v>
      </c>
      <c r="H790" s="404">
        <v>-8</v>
      </c>
      <c r="I790" s="404">
        <v>-27.586206896551701</v>
      </c>
    </row>
    <row r="791" spans="1:9" x14ac:dyDescent="0.2">
      <c r="A791" s="404">
        <v>100</v>
      </c>
      <c r="B791" s="404" t="s">
        <v>320</v>
      </c>
      <c r="C791" s="404" t="s">
        <v>500</v>
      </c>
      <c r="D791" s="404">
        <v>122</v>
      </c>
      <c r="E791" s="404">
        <v>0.12273641851106599</v>
      </c>
      <c r="F791" s="404">
        <v>130</v>
      </c>
      <c r="G791" s="404">
        <v>0.119375573921028</v>
      </c>
      <c r="H791" s="404">
        <v>-8</v>
      </c>
      <c r="I791" s="404">
        <v>-6.1538461538461497</v>
      </c>
    </row>
    <row r="792" spans="1:9" x14ac:dyDescent="0.2">
      <c r="A792" s="404">
        <v>120</v>
      </c>
      <c r="B792" s="404" t="s">
        <v>200</v>
      </c>
      <c r="C792" s="404" t="s">
        <v>504</v>
      </c>
      <c r="D792" s="404">
        <v>186</v>
      </c>
      <c r="E792" s="404">
        <v>4.6771743831662001E-4</v>
      </c>
      <c r="F792" s="404">
        <v>194</v>
      </c>
      <c r="G792" s="404">
        <v>4.9251329024265205E-4</v>
      </c>
      <c r="H792" s="404">
        <v>-8</v>
      </c>
      <c r="I792" s="404">
        <v>-4.1237113402061798</v>
      </c>
    </row>
    <row r="793" spans="1:9" x14ac:dyDescent="0.2">
      <c r="A793" s="404">
        <v>1</v>
      </c>
      <c r="B793" s="404" t="s">
        <v>232</v>
      </c>
      <c r="C793" s="404" t="s">
        <v>499</v>
      </c>
      <c r="D793" s="404">
        <v>502</v>
      </c>
      <c r="E793" s="404">
        <v>0.106899488926746</v>
      </c>
      <c r="F793" s="404">
        <v>511</v>
      </c>
      <c r="G793" s="404">
        <v>0.10853865760407801</v>
      </c>
      <c r="H793" s="404">
        <v>-9</v>
      </c>
      <c r="I793" s="404">
        <v>-1.76125244618396</v>
      </c>
    </row>
    <row r="794" spans="1:9" x14ac:dyDescent="0.2">
      <c r="A794" s="404">
        <v>15</v>
      </c>
      <c r="B794" s="404" t="s">
        <v>313</v>
      </c>
      <c r="C794" s="404" t="s">
        <v>499</v>
      </c>
      <c r="D794" s="404">
        <v>362</v>
      </c>
      <c r="E794" s="404">
        <v>3.2730560578661798E-2</v>
      </c>
      <c r="F794" s="404">
        <v>371</v>
      </c>
      <c r="G794" s="404">
        <v>3.3547337010579603E-2</v>
      </c>
      <c r="H794" s="404">
        <v>-9</v>
      </c>
      <c r="I794" s="404">
        <v>-2.4258760107816699</v>
      </c>
    </row>
    <row r="795" spans="1:9" x14ac:dyDescent="0.2">
      <c r="A795" s="404">
        <v>66</v>
      </c>
      <c r="B795" s="404" t="s">
        <v>220</v>
      </c>
      <c r="C795" s="404" t="s">
        <v>505</v>
      </c>
      <c r="D795" s="404">
        <v>203</v>
      </c>
      <c r="E795" s="404">
        <v>5.0173010380622801E-2</v>
      </c>
      <c r="F795" s="404">
        <v>212</v>
      </c>
      <c r="G795" s="404">
        <v>5.0584586017656898E-2</v>
      </c>
      <c r="H795" s="404">
        <v>-9</v>
      </c>
      <c r="I795" s="404">
        <v>-4.24528301886793</v>
      </c>
    </row>
    <row r="796" spans="1:9" x14ac:dyDescent="0.2">
      <c r="A796" s="404">
        <v>99</v>
      </c>
      <c r="B796" s="404" t="s">
        <v>314</v>
      </c>
      <c r="C796" s="404" t="s">
        <v>499</v>
      </c>
      <c r="D796" s="404">
        <v>32</v>
      </c>
      <c r="E796" s="404">
        <v>3.5126234906695898E-2</v>
      </c>
      <c r="F796" s="404">
        <v>41</v>
      </c>
      <c r="G796" s="404">
        <v>4.4516829533116198E-2</v>
      </c>
      <c r="H796" s="404">
        <v>-9</v>
      </c>
      <c r="I796" s="404">
        <v>-21.951219512195099</v>
      </c>
    </row>
    <row r="797" spans="1:9" x14ac:dyDescent="0.2">
      <c r="A797" s="404">
        <v>105</v>
      </c>
      <c r="B797" s="404" t="s">
        <v>306</v>
      </c>
      <c r="C797" s="404" t="s">
        <v>499</v>
      </c>
      <c r="D797" s="404">
        <v>174</v>
      </c>
      <c r="E797" s="404">
        <v>9.1675447839831406E-2</v>
      </c>
      <c r="F797" s="404">
        <v>183</v>
      </c>
      <c r="G797" s="404">
        <v>9.6214511041009504E-2</v>
      </c>
      <c r="H797" s="404">
        <v>-9</v>
      </c>
      <c r="I797" s="404">
        <v>-4.9180327868852496</v>
      </c>
    </row>
    <row r="798" spans="1:9" x14ac:dyDescent="0.2">
      <c r="A798" s="404">
        <v>111</v>
      </c>
      <c r="B798" s="404" t="s">
        <v>315</v>
      </c>
      <c r="C798" s="404" t="s">
        <v>499</v>
      </c>
      <c r="D798" s="404">
        <v>79</v>
      </c>
      <c r="E798" s="404">
        <v>3.9738430583501003E-2</v>
      </c>
      <c r="F798" s="404">
        <v>88</v>
      </c>
      <c r="G798" s="404">
        <v>4.4154540893125899E-2</v>
      </c>
      <c r="H798" s="404">
        <v>-9</v>
      </c>
      <c r="I798" s="404">
        <v>-10.2272727272727</v>
      </c>
    </row>
    <row r="799" spans="1:9" x14ac:dyDescent="0.2">
      <c r="A799" s="404">
        <v>123</v>
      </c>
      <c r="B799" s="404" t="s">
        <v>208</v>
      </c>
      <c r="C799" s="404" t="s">
        <v>499</v>
      </c>
      <c r="D799" s="404">
        <v>6</v>
      </c>
      <c r="E799" s="404">
        <v>2.3364485981308401E-3</v>
      </c>
      <c r="F799" s="404">
        <v>15</v>
      </c>
      <c r="G799" s="404">
        <v>5.60747663551402E-3</v>
      </c>
      <c r="H799" s="404">
        <v>-9</v>
      </c>
      <c r="I799" s="404">
        <v>-60</v>
      </c>
    </row>
    <row r="800" spans="1:9" x14ac:dyDescent="0.2">
      <c r="A800" s="404">
        <v>37</v>
      </c>
      <c r="B800" s="404" t="s">
        <v>256</v>
      </c>
      <c r="C800" s="404" t="s">
        <v>505</v>
      </c>
      <c r="D800" s="404">
        <v>507</v>
      </c>
      <c r="E800" s="404">
        <v>0.20361445783132501</v>
      </c>
      <c r="F800" s="404">
        <v>517</v>
      </c>
      <c r="G800" s="404">
        <v>0.206222576785002</v>
      </c>
      <c r="H800" s="404">
        <v>-10</v>
      </c>
      <c r="I800" s="404">
        <v>-1.9342359767891699</v>
      </c>
    </row>
    <row r="801" spans="1:9" x14ac:dyDescent="0.2">
      <c r="A801" s="404">
        <v>53</v>
      </c>
      <c r="B801" s="404" t="s">
        <v>209</v>
      </c>
      <c r="C801" s="404" t="s">
        <v>505</v>
      </c>
      <c r="D801" s="404">
        <v>1676</v>
      </c>
      <c r="E801" s="404">
        <v>4.9024482990610498E-2</v>
      </c>
      <c r="F801" s="404">
        <v>1686</v>
      </c>
      <c r="G801" s="404">
        <v>4.9830057632628898E-2</v>
      </c>
      <c r="H801" s="404">
        <v>-10</v>
      </c>
      <c r="I801" s="404">
        <v>-0.59311981020165905</v>
      </c>
    </row>
    <row r="802" spans="1:9" x14ac:dyDescent="0.2">
      <c r="A802" s="404">
        <v>77</v>
      </c>
      <c r="B802" s="404" t="s">
        <v>238</v>
      </c>
      <c r="C802" s="404" t="s">
        <v>499</v>
      </c>
      <c r="D802" s="404">
        <v>221</v>
      </c>
      <c r="E802" s="404">
        <v>0.219681908548708</v>
      </c>
      <c r="F802" s="404">
        <v>231</v>
      </c>
      <c r="G802" s="404">
        <v>0.23380566801619401</v>
      </c>
      <c r="H802" s="404">
        <v>-10</v>
      </c>
      <c r="I802" s="404">
        <v>-4.3290043290043299</v>
      </c>
    </row>
    <row r="803" spans="1:9" x14ac:dyDescent="0.2">
      <c r="A803" s="404">
        <v>124</v>
      </c>
      <c r="B803" s="404" t="s">
        <v>285</v>
      </c>
      <c r="C803" s="404" t="s">
        <v>499</v>
      </c>
      <c r="D803" s="404">
        <v>444</v>
      </c>
      <c r="E803" s="404">
        <v>7.0655633354551203E-2</v>
      </c>
      <c r="F803" s="404">
        <v>454</v>
      </c>
      <c r="G803" s="404">
        <v>7.1790006325110706E-2</v>
      </c>
      <c r="H803" s="404">
        <v>-10</v>
      </c>
      <c r="I803" s="404">
        <v>-2.2026431718061601</v>
      </c>
    </row>
    <row r="804" spans="1:9" x14ac:dyDescent="0.2">
      <c r="A804" s="404">
        <v>15</v>
      </c>
      <c r="B804" s="404" t="s">
        <v>313</v>
      </c>
      <c r="C804" s="404" t="s">
        <v>504</v>
      </c>
      <c r="D804" s="404">
        <v>31</v>
      </c>
      <c r="E804" s="404">
        <v>2.8028933092224201E-3</v>
      </c>
      <c r="F804" s="404">
        <v>42</v>
      </c>
      <c r="G804" s="404">
        <v>3.7978117370467499E-3</v>
      </c>
      <c r="H804" s="404">
        <v>-11</v>
      </c>
      <c r="I804" s="404">
        <v>-26.1904761904762</v>
      </c>
    </row>
    <row r="805" spans="1:9" x14ac:dyDescent="0.2">
      <c r="A805" s="404">
        <v>74</v>
      </c>
      <c r="B805" s="404" t="s">
        <v>279</v>
      </c>
      <c r="C805" s="404" t="s">
        <v>501</v>
      </c>
      <c r="D805" s="404">
        <v>335</v>
      </c>
      <c r="E805" s="404">
        <v>0.41614906832298099</v>
      </c>
      <c r="F805" s="404">
        <v>346</v>
      </c>
      <c r="G805" s="404">
        <v>0.42453987730061299</v>
      </c>
      <c r="H805" s="404">
        <v>-11</v>
      </c>
      <c r="I805" s="404">
        <v>-3.1791907514450801</v>
      </c>
    </row>
    <row r="806" spans="1:9" x14ac:dyDescent="0.2">
      <c r="A806" s="404">
        <v>83</v>
      </c>
      <c r="B806" s="404" t="s">
        <v>218</v>
      </c>
      <c r="C806" s="404" t="s">
        <v>505</v>
      </c>
      <c r="D806" s="404">
        <v>456</v>
      </c>
      <c r="E806" s="404">
        <v>3.4101106790308103E-2</v>
      </c>
      <c r="F806" s="404">
        <v>467</v>
      </c>
      <c r="G806" s="404">
        <v>3.4962940780115297E-2</v>
      </c>
      <c r="H806" s="404">
        <v>-11</v>
      </c>
      <c r="I806" s="404">
        <v>-2.35546038543897</v>
      </c>
    </row>
    <row r="807" spans="1:9" x14ac:dyDescent="0.2">
      <c r="A807" s="404">
        <v>55</v>
      </c>
      <c r="B807" s="404" t="s">
        <v>302</v>
      </c>
      <c r="C807" s="404" t="s">
        <v>501</v>
      </c>
      <c r="D807" s="404">
        <v>40</v>
      </c>
      <c r="E807" s="404">
        <v>3.7105751391465699E-2</v>
      </c>
      <c r="F807" s="404">
        <v>52</v>
      </c>
      <c r="G807" s="404">
        <v>4.5654082528533799E-2</v>
      </c>
      <c r="H807" s="404">
        <v>-12</v>
      </c>
      <c r="I807" s="404">
        <v>-23.076923076923102</v>
      </c>
    </row>
    <row r="808" spans="1:9" x14ac:dyDescent="0.2">
      <c r="A808" s="404">
        <v>55</v>
      </c>
      <c r="B808" s="404" t="s">
        <v>302</v>
      </c>
      <c r="C808" s="404" t="s">
        <v>505</v>
      </c>
      <c r="D808" s="404">
        <v>278</v>
      </c>
      <c r="E808" s="404">
        <v>0.25788497217068601</v>
      </c>
      <c r="F808" s="404">
        <v>290</v>
      </c>
      <c r="G808" s="404">
        <v>0.25460930640913099</v>
      </c>
      <c r="H808" s="404">
        <v>-12</v>
      </c>
      <c r="I808" s="404">
        <v>-4.1379310344827598</v>
      </c>
    </row>
    <row r="809" spans="1:9" x14ac:dyDescent="0.2">
      <c r="A809" s="404">
        <v>114</v>
      </c>
      <c r="B809" s="404" t="s">
        <v>308</v>
      </c>
      <c r="C809" s="404" t="s">
        <v>499</v>
      </c>
      <c r="D809" s="404">
        <v>111</v>
      </c>
      <c r="E809" s="404">
        <v>0.10642377756471701</v>
      </c>
      <c r="F809" s="404">
        <v>123</v>
      </c>
      <c r="G809" s="404">
        <v>0.117590822179732</v>
      </c>
      <c r="H809" s="404">
        <v>-12</v>
      </c>
      <c r="I809" s="404">
        <v>-9.7560975609756095</v>
      </c>
    </row>
    <row r="810" spans="1:9" x14ac:dyDescent="0.2">
      <c r="A810" s="404">
        <v>30</v>
      </c>
      <c r="B810" s="404" t="s">
        <v>226</v>
      </c>
      <c r="C810" s="404" t="s">
        <v>501</v>
      </c>
      <c r="D810" s="404">
        <v>611</v>
      </c>
      <c r="E810" s="404">
        <v>0.104766803840878</v>
      </c>
      <c r="F810" s="404">
        <v>624</v>
      </c>
      <c r="G810" s="404">
        <v>0.10773480662983401</v>
      </c>
      <c r="H810" s="404">
        <v>-13</v>
      </c>
      <c r="I810" s="404">
        <v>-2.0833333333333401</v>
      </c>
    </row>
    <row r="811" spans="1:9" x14ac:dyDescent="0.2">
      <c r="A811" s="404">
        <v>67</v>
      </c>
      <c r="B811" s="404" t="s">
        <v>202</v>
      </c>
      <c r="C811" s="404" t="s">
        <v>498</v>
      </c>
      <c r="D811" s="404">
        <v>8983</v>
      </c>
      <c r="E811" s="404">
        <v>0.132213767422693</v>
      </c>
      <c r="F811" s="404">
        <v>8996</v>
      </c>
      <c r="G811" s="404">
        <v>0.13557380755029799</v>
      </c>
      <c r="H811" s="404">
        <v>-13</v>
      </c>
      <c r="I811" s="404">
        <v>-0.14450867052022701</v>
      </c>
    </row>
    <row r="812" spans="1:9" x14ac:dyDescent="0.2">
      <c r="A812" s="404">
        <v>80</v>
      </c>
      <c r="B812" s="404" t="s">
        <v>241</v>
      </c>
      <c r="C812" s="404" t="s">
        <v>499</v>
      </c>
      <c r="D812" s="404">
        <v>3</v>
      </c>
      <c r="E812" s="404">
        <v>3.5714285714285698E-2</v>
      </c>
      <c r="F812" s="404">
        <v>16</v>
      </c>
      <c r="G812" s="404">
        <v>0.170212765957447</v>
      </c>
      <c r="H812" s="404">
        <v>-13</v>
      </c>
      <c r="I812" s="404">
        <v>-81.25</v>
      </c>
    </row>
    <row r="813" spans="1:9" x14ac:dyDescent="0.2">
      <c r="A813" s="404">
        <v>88</v>
      </c>
      <c r="B813" s="404" t="s">
        <v>246</v>
      </c>
      <c r="C813" s="404" t="s">
        <v>500</v>
      </c>
      <c r="D813" s="404">
        <v>35</v>
      </c>
      <c r="E813" s="404">
        <v>3.6919831223628699E-2</v>
      </c>
      <c r="F813" s="404">
        <v>48</v>
      </c>
      <c r="G813" s="404">
        <v>5.0473186119873802E-2</v>
      </c>
      <c r="H813" s="404">
        <v>-13</v>
      </c>
      <c r="I813" s="404">
        <v>-27.0833333333333</v>
      </c>
    </row>
    <row r="814" spans="1:9" x14ac:dyDescent="0.2">
      <c r="A814" s="404">
        <v>37</v>
      </c>
      <c r="B814" s="404" t="s">
        <v>256</v>
      </c>
      <c r="C814" s="404" t="s">
        <v>503</v>
      </c>
      <c r="D814" s="404">
        <v>1027</v>
      </c>
      <c r="E814" s="404">
        <v>0.41244979919678698</v>
      </c>
      <c r="F814" s="404">
        <v>1041</v>
      </c>
      <c r="G814" s="404">
        <v>0.41523733546071001</v>
      </c>
      <c r="H814" s="404">
        <v>-14</v>
      </c>
      <c r="I814" s="404">
        <v>-1.34486071085494</v>
      </c>
    </row>
    <row r="815" spans="1:9" x14ac:dyDescent="0.2">
      <c r="A815" s="404">
        <v>112</v>
      </c>
      <c r="B815" s="404" t="s">
        <v>307</v>
      </c>
      <c r="C815" s="404" t="s">
        <v>505</v>
      </c>
      <c r="D815" s="404">
        <v>124</v>
      </c>
      <c r="E815" s="404">
        <v>0.30392156862745101</v>
      </c>
      <c r="F815" s="404">
        <v>138</v>
      </c>
      <c r="G815" s="404">
        <v>0.336585365853659</v>
      </c>
      <c r="H815" s="404">
        <v>-14</v>
      </c>
      <c r="I815" s="404">
        <v>-10.144927536231901</v>
      </c>
    </row>
    <row r="816" spans="1:9" x14ac:dyDescent="0.2">
      <c r="A816" s="404">
        <v>15</v>
      </c>
      <c r="B816" s="404" t="s">
        <v>313</v>
      </c>
      <c r="C816" s="404" t="s">
        <v>501</v>
      </c>
      <c r="D816" s="404">
        <v>1007</v>
      </c>
      <c r="E816" s="404">
        <v>9.1048824593128394E-2</v>
      </c>
      <c r="F816" s="404">
        <v>1022</v>
      </c>
      <c r="G816" s="404">
        <v>9.2413418934804203E-2</v>
      </c>
      <c r="H816" s="404">
        <v>-15</v>
      </c>
      <c r="I816" s="404">
        <v>-1.46771037181996</v>
      </c>
    </row>
    <row r="817" spans="1:9" x14ac:dyDescent="0.2">
      <c r="A817" s="404">
        <v>100</v>
      </c>
      <c r="B817" s="404" t="s">
        <v>320</v>
      </c>
      <c r="C817" s="404" t="s">
        <v>505</v>
      </c>
      <c r="D817" s="404">
        <v>245</v>
      </c>
      <c r="E817" s="404">
        <v>0.24647887323943701</v>
      </c>
      <c r="F817" s="404">
        <v>260</v>
      </c>
      <c r="G817" s="404">
        <v>0.238751147842057</v>
      </c>
      <c r="H817" s="404">
        <v>-15</v>
      </c>
      <c r="I817" s="404">
        <v>-5.7692307692307701</v>
      </c>
    </row>
    <row r="818" spans="1:9" x14ac:dyDescent="0.2">
      <c r="A818" s="404">
        <v>2</v>
      </c>
      <c r="B818" s="404" t="s">
        <v>301</v>
      </c>
      <c r="C818" s="404" t="s">
        <v>501</v>
      </c>
      <c r="D818" s="404">
        <v>2241</v>
      </c>
      <c r="E818" s="404">
        <v>0.43079584775086499</v>
      </c>
      <c r="F818" s="404">
        <v>2257</v>
      </c>
      <c r="G818" s="404">
        <v>0.44852941176470601</v>
      </c>
      <c r="H818" s="404">
        <v>-16</v>
      </c>
      <c r="I818" s="404">
        <v>-0.70890562693841597</v>
      </c>
    </row>
    <row r="819" spans="1:9" x14ac:dyDescent="0.2">
      <c r="A819" s="404">
        <v>16</v>
      </c>
      <c r="B819" s="404" t="s">
        <v>319</v>
      </c>
      <c r="C819" s="404" t="s">
        <v>500</v>
      </c>
      <c r="D819" s="404">
        <v>452</v>
      </c>
      <c r="E819" s="404">
        <v>0.15162697081516299</v>
      </c>
      <c r="F819" s="404">
        <v>469</v>
      </c>
      <c r="G819" s="404">
        <v>0.15849949307198399</v>
      </c>
      <c r="H819" s="404">
        <v>-17</v>
      </c>
      <c r="I819" s="404">
        <v>-3.6247334754797498</v>
      </c>
    </row>
    <row r="820" spans="1:9" x14ac:dyDescent="0.2">
      <c r="A820" s="404">
        <v>46</v>
      </c>
      <c r="B820" s="404" t="s">
        <v>225</v>
      </c>
      <c r="C820" s="404" t="s">
        <v>505</v>
      </c>
      <c r="D820" s="404">
        <v>244</v>
      </c>
      <c r="E820" s="404">
        <v>9.5611285266457693E-2</v>
      </c>
      <c r="F820" s="404">
        <v>261</v>
      </c>
      <c r="G820" s="404">
        <v>0.101714731098987</v>
      </c>
      <c r="H820" s="404">
        <v>-17</v>
      </c>
      <c r="I820" s="404">
        <v>-6.5134099616858201</v>
      </c>
    </row>
    <row r="821" spans="1:9" x14ac:dyDescent="0.2">
      <c r="A821" s="404">
        <v>48</v>
      </c>
      <c r="B821" s="404" t="s">
        <v>310</v>
      </c>
      <c r="C821" s="404" t="s">
        <v>501</v>
      </c>
      <c r="D821" s="404">
        <v>980</v>
      </c>
      <c r="E821" s="404">
        <v>0.56549336410848206</v>
      </c>
      <c r="F821" s="404">
        <v>997</v>
      </c>
      <c r="G821" s="404">
        <v>0.56712172923777004</v>
      </c>
      <c r="H821" s="404">
        <v>-17</v>
      </c>
      <c r="I821" s="404">
        <v>-1.7051153460381101</v>
      </c>
    </row>
    <row r="822" spans="1:9" x14ac:dyDescent="0.2">
      <c r="A822" s="404">
        <v>51</v>
      </c>
      <c r="B822" s="404" t="s">
        <v>224</v>
      </c>
      <c r="C822" s="404" t="s">
        <v>499</v>
      </c>
      <c r="D822" s="404">
        <v>39</v>
      </c>
      <c r="E822" s="404">
        <v>3.3447684391080597E-2</v>
      </c>
      <c r="F822" s="404">
        <v>56</v>
      </c>
      <c r="G822" s="404">
        <v>4.9689440993788803E-2</v>
      </c>
      <c r="H822" s="404">
        <v>-17</v>
      </c>
      <c r="I822" s="404">
        <v>-30.3571428571429</v>
      </c>
    </row>
    <row r="823" spans="1:9" x14ac:dyDescent="0.2">
      <c r="A823" s="404">
        <v>66</v>
      </c>
      <c r="B823" s="404" t="s">
        <v>220</v>
      </c>
      <c r="C823" s="404" t="s">
        <v>499</v>
      </c>
      <c r="D823" s="404">
        <v>164</v>
      </c>
      <c r="E823" s="404">
        <v>4.0533860603064797E-2</v>
      </c>
      <c r="F823" s="404">
        <v>181</v>
      </c>
      <c r="G823" s="404">
        <v>4.31877833452637E-2</v>
      </c>
      <c r="H823" s="404">
        <v>-17</v>
      </c>
      <c r="I823" s="404">
        <v>-9.3922651933701609</v>
      </c>
    </row>
    <row r="824" spans="1:9" x14ac:dyDescent="0.2">
      <c r="A824" s="404">
        <v>93</v>
      </c>
      <c r="B824" s="404" t="s">
        <v>317</v>
      </c>
      <c r="C824" s="404" t="s">
        <v>499</v>
      </c>
      <c r="D824" s="404">
        <v>3865</v>
      </c>
      <c r="E824" s="404">
        <v>0.104759581503768</v>
      </c>
      <c r="F824" s="404">
        <v>3882</v>
      </c>
      <c r="G824" s="404">
        <v>0.105023942861781</v>
      </c>
      <c r="H824" s="404">
        <v>-17</v>
      </c>
      <c r="I824" s="404">
        <v>-0.437918598660481</v>
      </c>
    </row>
    <row r="825" spans="1:9" x14ac:dyDescent="0.2">
      <c r="A825" s="404">
        <v>22</v>
      </c>
      <c r="B825" s="404" t="s">
        <v>228</v>
      </c>
      <c r="C825" s="404" t="s">
        <v>499</v>
      </c>
      <c r="D825" s="404">
        <v>277</v>
      </c>
      <c r="E825" s="404">
        <v>0.13304514889529301</v>
      </c>
      <c r="F825" s="404">
        <v>296</v>
      </c>
      <c r="G825" s="404">
        <v>0.14176245210728</v>
      </c>
      <c r="H825" s="404">
        <v>-19</v>
      </c>
      <c r="I825" s="404">
        <v>-6.4189189189189104</v>
      </c>
    </row>
    <row r="826" spans="1:9" x14ac:dyDescent="0.2">
      <c r="A826" s="404">
        <v>83</v>
      </c>
      <c r="B826" s="404" t="s">
        <v>218</v>
      </c>
      <c r="C826" s="404" t="s">
        <v>499</v>
      </c>
      <c r="D826" s="404">
        <v>635</v>
      </c>
      <c r="E826" s="404">
        <v>4.7487286868082602E-2</v>
      </c>
      <c r="F826" s="404">
        <v>654</v>
      </c>
      <c r="G826" s="404">
        <v>4.8963090514337101E-2</v>
      </c>
      <c r="H826" s="404">
        <v>-19</v>
      </c>
      <c r="I826" s="404">
        <v>-2.90519877675841</v>
      </c>
    </row>
    <row r="827" spans="1:9" x14ac:dyDescent="0.2">
      <c r="A827" s="404">
        <v>39</v>
      </c>
      <c r="B827" s="404" t="s">
        <v>62</v>
      </c>
      <c r="C827" s="404" t="s">
        <v>500</v>
      </c>
      <c r="D827" s="404">
        <v>4352</v>
      </c>
      <c r="E827" s="404">
        <v>6.23039579906401E-3</v>
      </c>
      <c r="F827" s="404">
        <v>4372</v>
      </c>
      <c r="G827" s="404">
        <v>6.3003654557821599E-3</v>
      </c>
      <c r="H827" s="404">
        <v>-20</v>
      </c>
      <c r="I827" s="404">
        <v>-0.45745654162854299</v>
      </c>
    </row>
    <row r="828" spans="1:9" x14ac:dyDescent="0.2">
      <c r="A828" s="404">
        <v>5</v>
      </c>
      <c r="B828" s="404" t="s">
        <v>234</v>
      </c>
      <c r="C828" s="404" t="s">
        <v>500</v>
      </c>
      <c r="D828" s="404">
        <v>35</v>
      </c>
      <c r="E828" s="404">
        <v>2.0920502092050201E-2</v>
      </c>
      <c r="F828" s="404">
        <v>57</v>
      </c>
      <c r="G828" s="404">
        <v>3.4756097560975599E-2</v>
      </c>
      <c r="H828" s="404">
        <v>-22</v>
      </c>
      <c r="I828" s="404">
        <v>-38.596491228070199</v>
      </c>
    </row>
    <row r="829" spans="1:9" x14ac:dyDescent="0.2">
      <c r="A829" s="404">
        <v>101</v>
      </c>
      <c r="B829" s="404" t="s">
        <v>212</v>
      </c>
      <c r="C829" s="404" t="s">
        <v>498</v>
      </c>
      <c r="D829" s="404">
        <v>4361</v>
      </c>
      <c r="E829" s="404">
        <v>0.146844905380834</v>
      </c>
      <c r="F829" s="404">
        <v>4383</v>
      </c>
      <c r="G829" s="404">
        <v>0.14968239874325501</v>
      </c>
      <c r="H829" s="404">
        <v>-22</v>
      </c>
      <c r="I829" s="404">
        <v>-0.50193931097421995</v>
      </c>
    </row>
    <row r="830" spans="1:9" x14ac:dyDescent="0.2">
      <c r="A830" s="404">
        <v>23</v>
      </c>
      <c r="B830" s="404" t="s">
        <v>204</v>
      </c>
      <c r="C830" s="404" t="s">
        <v>499</v>
      </c>
      <c r="D830" s="404">
        <v>1545</v>
      </c>
      <c r="E830" s="404">
        <v>4.51807228915663E-2</v>
      </c>
      <c r="F830" s="404">
        <v>1568</v>
      </c>
      <c r="G830" s="404">
        <v>4.7841342486651402E-2</v>
      </c>
      <c r="H830" s="404">
        <v>-23</v>
      </c>
      <c r="I830" s="404">
        <v>-1.46683673469388</v>
      </c>
    </row>
    <row r="831" spans="1:9" x14ac:dyDescent="0.2">
      <c r="A831" s="404">
        <v>98</v>
      </c>
      <c r="B831" s="404" t="s">
        <v>203</v>
      </c>
      <c r="C831" s="404" t="s">
        <v>506</v>
      </c>
      <c r="D831" s="404">
        <v>368</v>
      </c>
      <c r="E831" s="404">
        <v>3.2708494431556599E-3</v>
      </c>
      <c r="F831" s="404">
        <v>392</v>
      </c>
      <c r="G831" s="404">
        <v>3.5530418388804298E-3</v>
      </c>
      <c r="H831" s="404">
        <v>-24</v>
      </c>
      <c r="I831" s="404">
        <v>-6.1224489795918302</v>
      </c>
    </row>
    <row r="832" spans="1:9" x14ac:dyDescent="0.2">
      <c r="A832" s="404">
        <v>73</v>
      </c>
      <c r="B832" s="404" t="s">
        <v>240</v>
      </c>
      <c r="C832" s="404" t="s">
        <v>499</v>
      </c>
      <c r="D832" s="404">
        <v>2440</v>
      </c>
      <c r="E832" s="404">
        <v>0.17350494204650499</v>
      </c>
      <c r="F832" s="404">
        <v>2465</v>
      </c>
      <c r="G832" s="404">
        <v>0.175757575757576</v>
      </c>
      <c r="H832" s="404">
        <v>-25</v>
      </c>
      <c r="I832" s="404">
        <v>-1.01419878296146</v>
      </c>
    </row>
    <row r="833" spans="1:9" x14ac:dyDescent="0.2">
      <c r="A833" s="404">
        <v>94</v>
      </c>
      <c r="B833" s="404" t="s">
        <v>309</v>
      </c>
      <c r="C833" s="404" t="s">
        <v>500</v>
      </c>
      <c r="D833" s="404">
        <v>1286</v>
      </c>
      <c r="E833" s="404">
        <v>0.20798964903768399</v>
      </c>
      <c r="F833" s="404">
        <v>1311</v>
      </c>
      <c r="G833" s="404">
        <v>0.21548323471400399</v>
      </c>
      <c r="H833" s="404">
        <v>-25</v>
      </c>
      <c r="I833" s="404">
        <v>-1.9069412662090099</v>
      </c>
    </row>
    <row r="834" spans="1:9" x14ac:dyDescent="0.2">
      <c r="A834" s="404">
        <v>63</v>
      </c>
      <c r="B834" s="404" t="s">
        <v>205</v>
      </c>
      <c r="C834" s="404" t="s">
        <v>502</v>
      </c>
      <c r="D834" s="404">
        <v>998</v>
      </c>
      <c r="E834" s="404">
        <v>4.7838174671651801E-2</v>
      </c>
      <c r="F834" s="404">
        <v>1025</v>
      </c>
      <c r="G834" s="404">
        <v>4.9956136075640901E-2</v>
      </c>
      <c r="H834" s="404">
        <v>-27</v>
      </c>
      <c r="I834" s="404">
        <v>-2.6341463414634201</v>
      </c>
    </row>
    <row r="835" spans="1:9" x14ac:dyDescent="0.2">
      <c r="A835" s="404">
        <v>97</v>
      </c>
      <c r="B835" s="404" t="s">
        <v>201</v>
      </c>
      <c r="C835" s="404" t="s">
        <v>500</v>
      </c>
      <c r="D835" s="404">
        <v>1155</v>
      </c>
      <c r="E835" s="404">
        <v>1.34278904842179E-2</v>
      </c>
      <c r="F835" s="404">
        <v>1182</v>
      </c>
      <c r="G835" s="404">
        <v>1.3862826046162499E-2</v>
      </c>
      <c r="H835" s="404">
        <v>-27</v>
      </c>
      <c r="I835" s="404">
        <v>-2.2842639593908598</v>
      </c>
    </row>
    <row r="836" spans="1:9" x14ac:dyDescent="0.2">
      <c r="A836" s="404">
        <v>97</v>
      </c>
      <c r="B836" s="404" t="s">
        <v>201</v>
      </c>
      <c r="C836" s="404" t="s">
        <v>498</v>
      </c>
      <c r="D836" s="404">
        <v>7650</v>
      </c>
      <c r="E836" s="404">
        <v>8.8937975934429994E-2</v>
      </c>
      <c r="F836" s="404">
        <v>7679</v>
      </c>
      <c r="G836" s="404">
        <v>9.00614561831488E-2</v>
      </c>
      <c r="H836" s="404">
        <v>-29</v>
      </c>
      <c r="I836" s="404">
        <v>-0.37765334027868303</v>
      </c>
    </row>
    <row r="837" spans="1:9" x14ac:dyDescent="0.2">
      <c r="A837" s="404">
        <v>124</v>
      </c>
      <c r="B837" s="404" t="s">
        <v>285</v>
      </c>
      <c r="C837" s="404" t="s">
        <v>501</v>
      </c>
      <c r="D837" s="404">
        <v>2031</v>
      </c>
      <c r="E837" s="404">
        <v>0.323201782304265</v>
      </c>
      <c r="F837" s="404">
        <v>2060</v>
      </c>
      <c r="G837" s="404">
        <v>0.32574320050600902</v>
      </c>
      <c r="H837" s="404">
        <v>-29</v>
      </c>
      <c r="I837" s="404">
        <v>-1.40776699029126</v>
      </c>
    </row>
    <row r="838" spans="1:9" x14ac:dyDescent="0.2">
      <c r="A838" s="404">
        <v>2</v>
      </c>
      <c r="B838" s="404" t="s">
        <v>301</v>
      </c>
      <c r="C838" s="404" t="s">
        <v>499</v>
      </c>
      <c r="D838" s="404">
        <v>380</v>
      </c>
      <c r="E838" s="404">
        <v>7.3048827374086897E-2</v>
      </c>
      <c r="F838" s="404">
        <v>411</v>
      </c>
      <c r="G838" s="404">
        <v>8.1677265500794904E-2</v>
      </c>
      <c r="H838" s="404">
        <v>-31</v>
      </c>
      <c r="I838" s="404">
        <v>-7.54257907542579</v>
      </c>
    </row>
    <row r="839" spans="1:9" x14ac:dyDescent="0.2">
      <c r="A839" s="404">
        <v>43</v>
      </c>
      <c r="B839" s="404" t="s">
        <v>217</v>
      </c>
      <c r="C839" s="404" t="s">
        <v>499</v>
      </c>
      <c r="D839" s="404">
        <v>835</v>
      </c>
      <c r="E839" s="404">
        <v>0.337237479806139</v>
      </c>
      <c r="F839" s="404">
        <v>866</v>
      </c>
      <c r="G839" s="404">
        <v>0.346123101518785</v>
      </c>
      <c r="H839" s="404">
        <v>-31</v>
      </c>
      <c r="I839" s="404">
        <v>-3.5796766743649</v>
      </c>
    </row>
    <row r="840" spans="1:9" x14ac:dyDescent="0.2">
      <c r="A840" s="404">
        <v>55</v>
      </c>
      <c r="B840" s="404" t="s">
        <v>302</v>
      </c>
      <c r="C840" s="404" t="s">
        <v>499</v>
      </c>
      <c r="D840" s="404">
        <v>87</v>
      </c>
      <c r="E840" s="404">
        <v>8.0705009276437895E-2</v>
      </c>
      <c r="F840" s="404">
        <v>120</v>
      </c>
      <c r="G840" s="404">
        <v>0.105355575065847</v>
      </c>
      <c r="H840" s="404">
        <v>-33</v>
      </c>
      <c r="I840" s="404">
        <v>-27.5</v>
      </c>
    </row>
    <row r="841" spans="1:9" x14ac:dyDescent="0.2">
      <c r="A841" s="404">
        <v>96</v>
      </c>
      <c r="B841" s="404" t="s">
        <v>252</v>
      </c>
      <c r="C841" s="404" t="s">
        <v>500</v>
      </c>
      <c r="D841" s="404">
        <v>152</v>
      </c>
      <c r="E841" s="404">
        <v>0.30645161290322598</v>
      </c>
      <c r="F841" s="404">
        <v>185</v>
      </c>
      <c r="G841" s="404">
        <v>0.35037878787878801</v>
      </c>
      <c r="H841" s="404">
        <v>-33</v>
      </c>
      <c r="I841" s="404">
        <v>-17.8378378378378</v>
      </c>
    </row>
    <row r="842" spans="1:9" x14ac:dyDescent="0.2">
      <c r="A842" s="404">
        <v>1</v>
      </c>
      <c r="B842" s="404" t="s">
        <v>232</v>
      </c>
      <c r="C842" s="404" t="s">
        <v>500</v>
      </c>
      <c r="D842" s="404">
        <v>1015</v>
      </c>
      <c r="E842" s="404">
        <v>0.21614139693355999</v>
      </c>
      <c r="F842" s="404">
        <v>1051</v>
      </c>
      <c r="G842" s="404">
        <v>0.22323704333050101</v>
      </c>
      <c r="H842" s="404">
        <v>-36</v>
      </c>
      <c r="I842" s="404">
        <v>-3.4253092293054301</v>
      </c>
    </row>
    <row r="843" spans="1:9" x14ac:dyDescent="0.2">
      <c r="A843" s="404">
        <v>106</v>
      </c>
      <c r="B843" s="404" t="s">
        <v>229</v>
      </c>
      <c r="C843" s="404" t="s">
        <v>499</v>
      </c>
      <c r="D843" s="404">
        <v>37</v>
      </c>
      <c r="E843" s="404">
        <v>1.21391076115486E-2</v>
      </c>
      <c r="F843" s="404">
        <v>74</v>
      </c>
      <c r="G843" s="404">
        <v>2.2938623682578999E-2</v>
      </c>
      <c r="H843" s="404">
        <v>-37</v>
      </c>
      <c r="I843" s="404">
        <v>-50</v>
      </c>
    </row>
    <row r="844" spans="1:9" x14ac:dyDescent="0.2">
      <c r="A844" s="404">
        <v>94</v>
      </c>
      <c r="B844" s="404" t="s">
        <v>309</v>
      </c>
      <c r="C844" s="404" t="s">
        <v>499</v>
      </c>
      <c r="D844" s="404">
        <v>493</v>
      </c>
      <c r="E844" s="404">
        <v>7.9734756590651795E-2</v>
      </c>
      <c r="F844" s="404">
        <v>531</v>
      </c>
      <c r="G844" s="404">
        <v>8.72781065088757E-2</v>
      </c>
      <c r="H844" s="404">
        <v>-38</v>
      </c>
      <c r="I844" s="404">
        <v>-7.1563088512241002</v>
      </c>
    </row>
    <row r="845" spans="1:9" x14ac:dyDescent="0.2">
      <c r="A845" s="404">
        <v>120</v>
      </c>
      <c r="B845" s="404" t="s">
        <v>200</v>
      </c>
      <c r="C845" s="404" t="s">
        <v>506</v>
      </c>
      <c r="D845" s="404">
        <v>2324</v>
      </c>
      <c r="E845" s="404">
        <v>5.8439533690743204E-3</v>
      </c>
      <c r="F845" s="404">
        <v>2364</v>
      </c>
      <c r="G845" s="404">
        <v>6.0015537017197298E-3</v>
      </c>
      <c r="H845" s="404">
        <v>-40</v>
      </c>
      <c r="I845" s="404">
        <v>-1.6920473773265701</v>
      </c>
    </row>
    <row r="846" spans="1:9" x14ac:dyDescent="0.2">
      <c r="A846" s="404">
        <v>53</v>
      </c>
      <c r="B846" s="404" t="s">
        <v>209</v>
      </c>
      <c r="C846" s="404" t="s">
        <v>500</v>
      </c>
      <c r="D846" s="404">
        <v>1621</v>
      </c>
      <c r="E846" s="404">
        <v>4.7415684324450799E-2</v>
      </c>
      <c r="F846" s="404">
        <v>1665</v>
      </c>
      <c r="G846" s="404">
        <v>4.92093985517955E-2</v>
      </c>
      <c r="H846" s="404">
        <v>-44</v>
      </c>
      <c r="I846" s="404">
        <v>-2.6426426426426501</v>
      </c>
    </row>
    <row r="847" spans="1:9" x14ac:dyDescent="0.2">
      <c r="A847" s="404">
        <v>98</v>
      </c>
      <c r="B847" s="404" t="s">
        <v>203</v>
      </c>
      <c r="C847" s="404" t="s">
        <v>498</v>
      </c>
      <c r="D847" s="404">
        <v>10397</v>
      </c>
      <c r="E847" s="404">
        <v>9.2410384946982005E-2</v>
      </c>
      <c r="F847" s="404">
        <v>10447</v>
      </c>
      <c r="G847" s="404">
        <v>9.4690377782611801E-2</v>
      </c>
      <c r="H847" s="404">
        <v>-50</v>
      </c>
      <c r="I847" s="404">
        <v>-0.47860629845888297</v>
      </c>
    </row>
    <row r="848" spans="1:9" x14ac:dyDescent="0.2">
      <c r="A848" s="404">
        <v>9</v>
      </c>
      <c r="B848" s="404" t="s">
        <v>316</v>
      </c>
      <c r="C848" s="404" t="s">
        <v>499</v>
      </c>
      <c r="D848" s="404">
        <v>504</v>
      </c>
      <c r="E848" s="404">
        <v>0.27738029719317597</v>
      </c>
      <c r="F848" s="404">
        <v>556</v>
      </c>
      <c r="G848" s="404">
        <v>0.30957683741648101</v>
      </c>
      <c r="H848" s="404">
        <v>-52</v>
      </c>
      <c r="I848" s="404">
        <v>-9.3525179856115095</v>
      </c>
    </row>
    <row r="849" spans="1:9" x14ac:dyDescent="0.2">
      <c r="A849" s="404">
        <v>67</v>
      </c>
      <c r="B849" s="404" t="s">
        <v>202</v>
      </c>
      <c r="C849" s="404" t="s">
        <v>500</v>
      </c>
      <c r="D849" s="404">
        <v>1275</v>
      </c>
      <c r="E849" s="404">
        <v>1.8765730097287402E-2</v>
      </c>
      <c r="F849" s="404">
        <v>1327</v>
      </c>
      <c r="G849" s="404">
        <v>1.9998492954562599E-2</v>
      </c>
      <c r="H849" s="404">
        <v>-52</v>
      </c>
      <c r="I849" s="404">
        <v>-3.91861341371514</v>
      </c>
    </row>
    <row r="850" spans="1:9" x14ac:dyDescent="0.2">
      <c r="A850" s="404">
        <v>124</v>
      </c>
      <c r="B850" s="404" t="s">
        <v>285</v>
      </c>
      <c r="C850" s="404" t="s">
        <v>500</v>
      </c>
      <c r="D850" s="404">
        <v>785</v>
      </c>
      <c r="E850" s="404">
        <v>0.12492043284532101</v>
      </c>
      <c r="F850" s="404">
        <v>838</v>
      </c>
      <c r="G850" s="404">
        <v>0.13251106894370701</v>
      </c>
      <c r="H850" s="404">
        <v>-53</v>
      </c>
      <c r="I850" s="404">
        <v>-6.3245823389021503</v>
      </c>
    </row>
    <row r="851" spans="1:9" x14ac:dyDescent="0.2">
      <c r="A851" s="404">
        <v>18</v>
      </c>
      <c r="B851" s="404" t="s">
        <v>323</v>
      </c>
      <c r="C851" s="404" t="s">
        <v>499</v>
      </c>
      <c r="D851" s="404">
        <v>695</v>
      </c>
      <c r="E851" s="404">
        <v>0.13584831899921801</v>
      </c>
      <c r="F851" s="404">
        <v>761</v>
      </c>
      <c r="G851" s="404">
        <v>0.14791059280855201</v>
      </c>
      <c r="H851" s="404">
        <v>-66</v>
      </c>
      <c r="I851" s="404">
        <v>-8.6727989487516499</v>
      </c>
    </row>
    <row r="852" spans="1:9" x14ac:dyDescent="0.2">
      <c r="A852" s="404">
        <v>100</v>
      </c>
      <c r="B852" s="404" t="s">
        <v>320</v>
      </c>
      <c r="C852" s="404" t="s">
        <v>501</v>
      </c>
      <c r="D852" s="404">
        <v>107</v>
      </c>
      <c r="E852" s="404">
        <v>0.107645875251509</v>
      </c>
      <c r="F852" s="404">
        <v>177</v>
      </c>
      <c r="G852" s="404">
        <v>0.16253443526170799</v>
      </c>
      <c r="H852" s="404">
        <v>-70</v>
      </c>
      <c r="I852" s="404">
        <v>-39.548022598870098</v>
      </c>
    </row>
    <row r="853" spans="1:9" x14ac:dyDescent="0.2">
      <c r="A853" s="404">
        <v>67</v>
      </c>
      <c r="B853" s="404" t="s">
        <v>202</v>
      </c>
      <c r="C853" s="404" t="s">
        <v>502</v>
      </c>
      <c r="D853" s="404">
        <v>3418</v>
      </c>
      <c r="E853" s="404">
        <v>5.03068748804145E-2</v>
      </c>
      <c r="F853" s="404">
        <v>3500</v>
      </c>
      <c r="G853" s="404">
        <v>5.2746590309697798E-2</v>
      </c>
      <c r="H853" s="404">
        <v>-82</v>
      </c>
      <c r="I853" s="404">
        <v>-2.3428571428571501</v>
      </c>
    </row>
    <row r="854" spans="1:9" x14ac:dyDescent="0.2">
      <c r="A854" s="404">
        <v>53</v>
      </c>
      <c r="B854" s="404" t="s">
        <v>209</v>
      </c>
      <c r="C854" s="404" t="s">
        <v>499</v>
      </c>
      <c r="D854" s="404">
        <v>3508</v>
      </c>
      <c r="E854" s="404">
        <v>0.102612104016146</v>
      </c>
      <c r="F854" s="404">
        <v>3591</v>
      </c>
      <c r="G854" s="404">
        <v>0.10613270282252101</v>
      </c>
      <c r="H854" s="404">
        <v>-83</v>
      </c>
      <c r="I854" s="404">
        <v>-2.3113338902812601</v>
      </c>
    </row>
    <row r="855" spans="1:9" x14ac:dyDescent="0.2">
      <c r="A855" s="404">
        <v>85</v>
      </c>
      <c r="B855" s="404" t="s">
        <v>211</v>
      </c>
      <c r="C855" s="404" t="s">
        <v>505</v>
      </c>
      <c r="D855" s="404">
        <v>742</v>
      </c>
      <c r="E855" s="404">
        <v>0.110072689511942</v>
      </c>
      <c r="F855" s="404">
        <v>826</v>
      </c>
      <c r="G855" s="404">
        <v>0.123228405191705</v>
      </c>
      <c r="H855" s="404">
        <v>-84</v>
      </c>
      <c r="I855" s="404">
        <v>-10.1694915254237</v>
      </c>
    </row>
    <row r="856" spans="1:9" x14ac:dyDescent="0.2">
      <c r="A856" s="404">
        <v>39</v>
      </c>
      <c r="B856" s="404" t="s">
        <v>62</v>
      </c>
      <c r="C856" s="404" t="s">
        <v>501</v>
      </c>
      <c r="D856" s="404">
        <v>119828</v>
      </c>
      <c r="E856" s="404">
        <v>0.171547763743162</v>
      </c>
      <c r="F856" s="404">
        <v>119915</v>
      </c>
      <c r="G856" s="404">
        <v>0.17280611244970701</v>
      </c>
      <c r="H856" s="404">
        <v>-87</v>
      </c>
      <c r="I856" s="404">
        <v>-7.2551390568320606E-2</v>
      </c>
    </row>
    <row r="857" spans="1:9" x14ac:dyDescent="0.2">
      <c r="A857" s="404">
        <v>120</v>
      </c>
      <c r="B857" s="404" t="s">
        <v>200</v>
      </c>
      <c r="C857" s="404" t="s">
        <v>502</v>
      </c>
      <c r="D857" s="404">
        <v>9993</v>
      </c>
      <c r="E857" s="404">
        <v>2.5128496565042902E-2</v>
      </c>
      <c r="F857" s="404">
        <v>10109</v>
      </c>
      <c r="G857" s="404">
        <v>2.5664004386922502E-2</v>
      </c>
      <c r="H857" s="404">
        <v>-116</v>
      </c>
      <c r="I857" s="404">
        <v>-1.14749233356415</v>
      </c>
    </row>
    <row r="858" spans="1:9" x14ac:dyDescent="0.2">
      <c r="A858" s="404">
        <v>66</v>
      </c>
      <c r="B858" s="404" t="s">
        <v>220</v>
      </c>
      <c r="C858" s="404" t="s">
        <v>500</v>
      </c>
      <c r="D858" s="404">
        <v>1366</v>
      </c>
      <c r="E858" s="404">
        <v>0.33761739990113698</v>
      </c>
      <c r="F858" s="404">
        <v>1507</v>
      </c>
      <c r="G858" s="404">
        <v>0.359580052493438</v>
      </c>
      <c r="H858" s="404">
        <v>-141</v>
      </c>
      <c r="I858" s="404">
        <v>-9.3563370935633703</v>
      </c>
    </row>
    <row r="859" spans="1:9" x14ac:dyDescent="0.2">
      <c r="A859" s="404">
        <v>106</v>
      </c>
      <c r="B859" s="404" t="s">
        <v>229</v>
      </c>
      <c r="C859" s="404" t="s">
        <v>500</v>
      </c>
      <c r="D859" s="404">
        <v>2975</v>
      </c>
      <c r="E859" s="404">
        <v>0.97604986876640398</v>
      </c>
      <c r="F859" s="404">
        <v>3116</v>
      </c>
      <c r="G859" s="404">
        <v>0.96590204587724704</v>
      </c>
      <c r="H859" s="404">
        <v>-141</v>
      </c>
      <c r="I859" s="404">
        <v>-4.52503209242618</v>
      </c>
    </row>
    <row r="860" spans="1:9" x14ac:dyDescent="0.2">
      <c r="A860" s="404">
        <v>93</v>
      </c>
      <c r="B860" s="404" t="s">
        <v>317</v>
      </c>
      <c r="C860" s="404" t="s">
        <v>500</v>
      </c>
      <c r="D860" s="404">
        <v>6078</v>
      </c>
      <c r="E860" s="404">
        <v>0.16474223450967601</v>
      </c>
      <c r="F860" s="404">
        <v>6229</v>
      </c>
      <c r="G860" s="404">
        <v>0.168519871222574</v>
      </c>
      <c r="H860" s="404">
        <v>-151</v>
      </c>
      <c r="I860" s="404">
        <v>-2.4241451276288299</v>
      </c>
    </row>
    <row r="861" spans="1:9" x14ac:dyDescent="0.2">
      <c r="A861" s="404">
        <v>120</v>
      </c>
      <c r="B861" s="404" t="s">
        <v>200</v>
      </c>
      <c r="C861" s="404" t="s">
        <v>499</v>
      </c>
      <c r="D861" s="404">
        <v>40652</v>
      </c>
      <c r="E861" s="404">
        <v>0.102223920980899</v>
      </c>
      <c r="F861" s="404">
        <v>40808</v>
      </c>
      <c r="G861" s="404">
        <v>0.103600424475372</v>
      </c>
      <c r="H861" s="404">
        <v>-156</v>
      </c>
      <c r="I861" s="404">
        <v>-0.38227798470887903</v>
      </c>
    </row>
    <row r="862" spans="1:9" x14ac:dyDescent="0.2">
      <c r="A862" s="404">
        <v>39</v>
      </c>
      <c r="B862" s="404" t="s">
        <v>62</v>
      </c>
      <c r="C862" s="404" t="s">
        <v>502</v>
      </c>
      <c r="D862" s="404">
        <v>32312</v>
      </c>
      <c r="E862" s="404">
        <v>4.6258398221359402E-2</v>
      </c>
      <c r="F862" s="404">
        <v>32483</v>
      </c>
      <c r="G862" s="404">
        <v>4.6810331907633097E-2</v>
      </c>
      <c r="H862" s="404">
        <v>-171</v>
      </c>
      <c r="I862" s="404">
        <v>-0.52642920912476798</v>
      </c>
    </row>
    <row r="863" spans="1:9" x14ac:dyDescent="0.2">
      <c r="A863" s="404">
        <v>97</v>
      </c>
      <c r="B863" s="404" t="s">
        <v>201</v>
      </c>
      <c r="C863" s="404" t="s">
        <v>502</v>
      </c>
      <c r="D863" s="404">
        <v>6227</v>
      </c>
      <c r="E863" s="404">
        <v>7.2394349822705303E-2</v>
      </c>
      <c r="F863" s="404">
        <v>6407</v>
      </c>
      <c r="G863" s="404">
        <v>7.51430850065678E-2</v>
      </c>
      <c r="H863" s="404">
        <v>-180</v>
      </c>
      <c r="I863" s="404">
        <v>-2.8094271890120099</v>
      </c>
    </row>
    <row r="864" spans="1:9" x14ac:dyDescent="0.2">
      <c r="A864" s="404">
        <v>123</v>
      </c>
      <c r="B864" s="404" t="s">
        <v>208</v>
      </c>
      <c r="C864" s="404" t="s">
        <v>500</v>
      </c>
      <c r="D864" s="404">
        <v>46</v>
      </c>
      <c r="E864" s="404">
        <v>1.7912772585669801E-2</v>
      </c>
      <c r="F864" s="404">
        <v>228</v>
      </c>
      <c r="G864" s="404">
        <v>8.5233644859813107E-2</v>
      </c>
      <c r="H864" s="404">
        <v>-182</v>
      </c>
      <c r="I864" s="404">
        <v>-79.824561403508795</v>
      </c>
    </row>
  </sheetData>
  <mergeCells count="1">
    <mergeCell ref="H1:I1"/>
  </mergeCells>
  <hyperlinks>
    <hyperlink ref="H1:I1" location="Index!A1" display="Regresar al Índice" xr:uid="{B1E94043-7EE6-49CC-996D-81ABCA0E8B54}"/>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T13"/>
  <sheetViews>
    <sheetView workbookViewId="0">
      <selection activeCell="I7" sqref="I7"/>
    </sheetView>
  </sheetViews>
  <sheetFormatPr baseColWidth="10" defaultColWidth="11.42578125" defaultRowHeight="12.75" x14ac:dyDescent="0.2"/>
  <cols>
    <col min="1" max="1" width="27.85546875" style="418" customWidth="1"/>
    <col min="2" max="2" width="16.7109375" style="418" customWidth="1"/>
    <col min="3" max="3" width="14.140625" style="418" customWidth="1"/>
    <col min="4" max="4" width="11.85546875" style="418" customWidth="1"/>
    <col min="5" max="16384" width="11.42578125" style="418"/>
  </cols>
  <sheetData>
    <row r="1" spans="1:20" ht="15" x14ac:dyDescent="0.25">
      <c r="A1" s="179" t="s">
        <v>1524</v>
      </c>
      <c r="G1" s="13"/>
      <c r="H1" s="402" t="s">
        <v>39</v>
      </c>
      <c r="I1" s="402"/>
      <c r="J1" s="13"/>
      <c r="K1" s="13"/>
      <c r="L1" s="13"/>
      <c r="M1" s="13"/>
      <c r="N1" s="13"/>
      <c r="O1" s="13"/>
      <c r="P1" s="13"/>
      <c r="Q1" s="13"/>
      <c r="R1" s="13"/>
      <c r="S1" s="13"/>
      <c r="T1" s="13"/>
    </row>
    <row r="2" spans="1:20" x14ac:dyDescent="0.2">
      <c r="A2" s="418" t="s">
        <v>325</v>
      </c>
    </row>
    <row r="4" spans="1:20" ht="33" customHeight="1" thickBot="1" x14ac:dyDescent="0.25">
      <c r="A4" s="124" t="s">
        <v>326</v>
      </c>
      <c r="B4" s="32" t="s">
        <v>740</v>
      </c>
      <c r="C4" s="32" t="s">
        <v>847</v>
      </c>
      <c r="D4" s="124" t="s">
        <v>35</v>
      </c>
      <c r="E4" s="124" t="s">
        <v>327</v>
      </c>
    </row>
    <row r="5" spans="1:20" ht="26.25" thickBot="1" x14ac:dyDescent="0.25">
      <c r="A5" s="564" t="s">
        <v>328</v>
      </c>
      <c r="B5" s="565">
        <v>107865</v>
      </c>
      <c r="C5" s="565">
        <v>110774</v>
      </c>
      <c r="D5" s="565">
        <f>C5-B5</f>
        <v>2909</v>
      </c>
      <c r="E5" s="569">
        <f>C5/B5-1</f>
        <v>2.6968896305567203E-2</v>
      </c>
    </row>
    <row r="6" spans="1:20" ht="13.5" thickBot="1" x14ac:dyDescent="0.25">
      <c r="A6" s="566" t="s">
        <v>329</v>
      </c>
      <c r="B6" s="567">
        <v>360668</v>
      </c>
      <c r="C6" s="567">
        <v>365761</v>
      </c>
      <c r="D6" s="565">
        <f>C6-B6</f>
        <v>5093</v>
      </c>
      <c r="E6" s="569">
        <f t="shared" ref="E6:E12" si="0">C6/B6-1</f>
        <v>1.4121019885323882E-2</v>
      </c>
    </row>
    <row r="7" spans="1:20" ht="13.5" thickBot="1" x14ac:dyDescent="0.25">
      <c r="A7" s="566" t="s">
        <v>330</v>
      </c>
      <c r="B7" s="567">
        <v>137841</v>
      </c>
      <c r="C7" s="567">
        <v>139444</v>
      </c>
      <c r="D7" s="565">
        <f t="shared" ref="D7:D12" si="1">C7-B7</f>
        <v>1603</v>
      </c>
      <c r="E7" s="569">
        <f t="shared" si="0"/>
        <v>1.1629341052372011E-2</v>
      </c>
    </row>
    <row r="8" spans="1:20" ht="26.25" thickBot="1" x14ac:dyDescent="0.25">
      <c r="A8" s="568" t="s">
        <v>331</v>
      </c>
      <c r="B8" s="567">
        <v>9911</v>
      </c>
      <c r="C8" s="567">
        <v>9901</v>
      </c>
      <c r="D8" s="565">
        <f t="shared" si="1"/>
        <v>-10</v>
      </c>
      <c r="E8" s="569">
        <f t="shared" si="0"/>
        <v>-1.0089799212995576E-3</v>
      </c>
    </row>
    <row r="9" spans="1:20" ht="13.5" thickBot="1" x14ac:dyDescent="0.25">
      <c r="A9" s="566" t="s">
        <v>332</v>
      </c>
      <c r="B9" s="567">
        <v>447361</v>
      </c>
      <c r="C9" s="567">
        <v>451827</v>
      </c>
      <c r="D9" s="565">
        <f t="shared" si="1"/>
        <v>4466</v>
      </c>
      <c r="E9" s="569">
        <f t="shared" si="0"/>
        <v>9.9829891295843964E-3</v>
      </c>
    </row>
    <row r="10" spans="1:20" ht="13.5" thickBot="1" x14ac:dyDescent="0.25">
      <c r="A10" s="566" t="s">
        <v>333</v>
      </c>
      <c r="B10" s="567">
        <v>2605</v>
      </c>
      <c r="C10" s="567">
        <v>2611</v>
      </c>
      <c r="D10" s="565">
        <f t="shared" si="1"/>
        <v>6</v>
      </c>
      <c r="E10" s="569">
        <f t="shared" si="0"/>
        <v>2.3032629558541462E-3</v>
      </c>
    </row>
    <row r="11" spans="1:20" ht="13.5" thickBot="1" x14ac:dyDescent="0.25">
      <c r="A11" s="566" t="s">
        <v>334</v>
      </c>
      <c r="B11" s="567">
        <v>615269</v>
      </c>
      <c r="C11" s="567">
        <v>619956</v>
      </c>
      <c r="D11" s="565">
        <f t="shared" si="1"/>
        <v>4687</v>
      </c>
      <c r="E11" s="569">
        <f t="shared" si="0"/>
        <v>7.6178061953389165E-3</v>
      </c>
    </row>
    <row r="12" spans="1:20" ht="13.5" thickBot="1" x14ac:dyDescent="0.25">
      <c r="A12" s="566" t="s">
        <v>335</v>
      </c>
      <c r="B12" s="567">
        <v>88141</v>
      </c>
      <c r="C12" s="567">
        <v>88060</v>
      </c>
      <c r="D12" s="565">
        <f t="shared" si="1"/>
        <v>-81</v>
      </c>
      <c r="E12" s="569">
        <f t="shared" si="0"/>
        <v>-9.1898208552210203E-4</v>
      </c>
    </row>
    <row r="13" spans="1:20" ht="13.5" thickBot="1" x14ac:dyDescent="0.25">
      <c r="A13" s="3" t="s">
        <v>54</v>
      </c>
      <c r="B13" s="4">
        <f>SUM(B5:B12)</f>
        <v>1769661</v>
      </c>
      <c r="C13" s="4">
        <f>SUM(C5:C12)</f>
        <v>1788334</v>
      </c>
      <c r="D13" s="5">
        <f>C13-B13</f>
        <v>18673</v>
      </c>
      <c r="E13" s="34">
        <f>C13/B13-1</f>
        <v>1.0551738440300218E-2</v>
      </c>
    </row>
  </sheetData>
  <mergeCells count="1">
    <mergeCell ref="H1:I1"/>
  </mergeCells>
  <hyperlinks>
    <hyperlink ref="H1:I1" location="Index!A1" display="Regresar al Índice" xr:uid="{00000000-0004-0000-0400-000000000000}"/>
  </hyperlink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P14"/>
  <sheetViews>
    <sheetView workbookViewId="0">
      <selection activeCell="I7" sqref="I7"/>
    </sheetView>
  </sheetViews>
  <sheetFormatPr baseColWidth="10" defaultColWidth="11.42578125" defaultRowHeight="12.75" x14ac:dyDescent="0.2"/>
  <cols>
    <col min="1" max="1" width="27.85546875" style="418" customWidth="1"/>
    <col min="2" max="2" width="16.7109375" style="418" customWidth="1"/>
    <col min="3" max="3" width="14.140625" style="418" customWidth="1"/>
    <col min="4" max="4" width="11.85546875" style="418" customWidth="1"/>
    <col min="5" max="16384" width="11.42578125" style="418"/>
  </cols>
  <sheetData>
    <row r="1" spans="1:16" ht="15" x14ac:dyDescent="0.25">
      <c r="A1" s="179" t="s">
        <v>1525</v>
      </c>
      <c r="H1" s="400" t="s">
        <v>39</v>
      </c>
      <c r="I1" s="400"/>
      <c r="O1" s="419" t="s">
        <v>324</v>
      </c>
      <c r="P1" s="419"/>
    </row>
    <row r="2" spans="1:16" x14ac:dyDescent="0.2">
      <c r="A2" s="418" t="s">
        <v>325</v>
      </c>
    </row>
    <row r="4" spans="1:16" ht="39" thickBot="1" x14ac:dyDescent="0.25">
      <c r="A4" s="57" t="s">
        <v>326</v>
      </c>
      <c r="B4" s="62" t="s">
        <v>338</v>
      </c>
      <c r="C4" s="32" t="s">
        <v>847</v>
      </c>
      <c r="D4" s="57" t="s">
        <v>35</v>
      </c>
      <c r="E4" s="57" t="s">
        <v>339</v>
      </c>
    </row>
    <row r="5" spans="1:16" ht="26.25" thickBot="1" x14ac:dyDescent="0.25">
      <c r="A5" s="58" t="s">
        <v>328</v>
      </c>
      <c r="B5" s="59">
        <v>109333</v>
      </c>
      <c r="C5" s="565">
        <v>110774</v>
      </c>
      <c r="D5" s="59">
        <v>1441</v>
      </c>
      <c r="E5" s="63">
        <v>1.3179918231458032E-2</v>
      </c>
    </row>
    <row r="6" spans="1:16" ht="13.5" thickBot="1" x14ac:dyDescent="0.25">
      <c r="A6" s="64" t="s">
        <v>329</v>
      </c>
      <c r="B6" s="65">
        <v>363625</v>
      </c>
      <c r="C6" s="567">
        <v>365761</v>
      </c>
      <c r="D6" s="59">
        <v>2136</v>
      </c>
      <c r="E6" s="63">
        <v>5.8741835682365462E-3</v>
      </c>
    </row>
    <row r="7" spans="1:16" ht="13.5" thickBot="1" x14ac:dyDescent="0.25">
      <c r="A7" s="64" t="s">
        <v>330</v>
      </c>
      <c r="B7" s="65">
        <v>141943</v>
      </c>
      <c r="C7" s="567">
        <v>139444</v>
      </c>
      <c r="D7" s="59">
        <v>-2499</v>
      </c>
      <c r="E7" s="63">
        <v>-1.7605658609441854E-2</v>
      </c>
    </row>
    <row r="8" spans="1:16" ht="26.25" thickBot="1" x14ac:dyDescent="0.25">
      <c r="A8" s="66" t="s">
        <v>331</v>
      </c>
      <c r="B8" s="65">
        <v>9697</v>
      </c>
      <c r="C8" s="567">
        <v>9901</v>
      </c>
      <c r="D8" s="59">
        <v>204</v>
      </c>
      <c r="E8" s="63">
        <v>2.1037434258017962E-2</v>
      </c>
    </row>
    <row r="9" spans="1:16" ht="13.5" thickBot="1" x14ac:dyDescent="0.25">
      <c r="A9" s="64" t="s">
        <v>332</v>
      </c>
      <c r="B9" s="65">
        <v>458198</v>
      </c>
      <c r="C9" s="567">
        <v>451827</v>
      </c>
      <c r="D9" s="59">
        <v>-6371</v>
      </c>
      <c r="E9" s="63">
        <v>-1.390446924691946E-2</v>
      </c>
    </row>
    <row r="10" spans="1:16" ht="13.5" thickBot="1" x14ac:dyDescent="0.25">
      <c r="A10" s="64" t="s">
        <v>333</v>
      </c>
      <c r="B10" s="65">
        <v>2683</v>
      </c>
      <c r="C10" s="567">
        <v>2611</v>
      </c>
      <c r="D10" s="59">
        <v>-72</v>
      </c>
      <c r="E10" s="63">
        <v>-2.6835631755497524E-2</v>
      </c>
    </row>
    <row r="11" spans="1:16" ht="13.5" thickBot="1" x14ac:dyDescent="0.25">
      <c r="A11" s="64" t="s">
        <v>334</v>
      </c>
      <c r="B11" s="65">
        <v>640252</v>
      </c>
      <c r="C11" s="567">
        <v>619956</v>
      </c>
      <c r="D11" s="59">
        <v>-20296</v>
      </c>
      <c r="E11" s="63">
        <v>-3.1700018117866047E-2</v>
      </c>
    </row>
    <row r="12" spans="1:16" ht="13.5" thickBot="1" x14ac:dyDescent="0.25">
      <c r="A12" s="64" t="s">
        <v>335</v>
      </c>
      <c r="B12" s="65">
        <v>86968</v>
      </c>
      <c r="C12" s="567">
        <v>88060</v>
      </c>
      <c r="D12" s="59">
        <v>1092</v>
      </c>
      <c r="E12" s="63">
        <v>1.2556342562781708E-2</v>
      </c>
    </row>
    <row r="13" spans="1:16" ht="13.5" thickBot="1" x14ac:dyDescent="0.25">
      <c r="A13" s="67" t="s">
        <v>54</v>
      </c>
      <c r="B13" s="60">
        <v>1812699</v>
      </c>
      <c r="C13" s="60">
        <v>1788334</v>
      </c>
      <c r="D13" s="61">
        <v>-24365</v>
      </c>
      <c r="E13" s="68">
        <v>-1.3441282860530035E-2</v>
      </c>
    </row>
    <row r="14" spans="1:16" x14ac:dyDescent="0.2">
      <c r="A14" s="13"/>
      <c r="B14" s="13"/>
      <c r="C14" s="13"/>
      <c r="D14" s="13"/>
      <c r="E14" s="13"/>
    </row>
  </sheetData>
  <mergeCells count="2">
    <mergeCell ref="H1:I1"/>
    <mergeCell ref="O1:P1"/>
  </mergeCells>
  <hyperlinks>
    <hyperlink ref="H1:I1" location="Index!A1" display="Regresar al Índice" xr:uid="{00000000-0004-0000-0500-000000000000}"/>
    <hyperlink ref="O1:P1" location="Index!B2" display="Regresar al índice" xr:uid="{00000000-0004-0000-0500-000001000000}"/>
  </hyperlink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P14"/>
  <sheetViews>
    <sheetView workbookViewId="0">
      <selection activeCell="I7" sqref="I7"/>
    </sheetView>
  </sheetViews>
  <sheetFormatPr baseColWidth="10" defaultColWidth="11.42578125" defaultRowHeight="12.75" x14ac:dyDescent="0.2"/>
  <cols>
    <col min="1" max="1" width="18.140625" style="418" customWidth="1"/>
    <col min="2" max="2" width="11.42578125" style="418" bestFit="1" customWidth="1"/>
    <col min="3" max="3" width="10" style="418" customWidth="1"/>
    <col min="4" max="5" width="11.42578125" style="418" bestFit="1" customWidth="1"/>
    <col min="6" max="6" width="9.140625" style="418" customWidth="1"/>
    <col min="7" max="7" width="11.42578125" style="418" bestFit="1" customWidth="1"/>
    <col min="8" max="8" width="9.28515625" style="418" customWidth="1"/>
    <col min="9" max="9" width="8.42578125" style="418" customWidth="1"/>
    <col min="10" max="10" width="8.140625" style="418" customWidth="1"/>
    <col min="11" max="16384" width="11.42578125" style="418"/>
  </cols>
  <sheetData>
    <row r="1" spans="1:16" ht="15" x14ac:dyDescent="0.25">
      <c r="A1" s="179" t="s">
        <v>1526</v>
      </c>
      <c r="B1" s="450"/>
      <c r="C1" s="450"/>
      <c r="D1" s="450"/>
      <c r="E1" s="450"/>
      <c r="F1" s="450"/>
      <c r="G1" s="450"/>
      <c r="H1" s="400" t="s">
        <v>39</v>
      </c>
      <c r="I1" s="400"/>
      <c r="J1" s="82"/>
      <c r="K1" s="82"/>
      <c r="L1" s="552"/>
      <c r="O1" s="419"/>
      <c r="P1" s="419"/>
    </row>
    <row r="2" spans="1:16" x14ac:dyDescent="0.2">
      <c r="A2" s="418" t="s">
        <v>325</v>
      </c>
    </row>
    <row r="4" spans="1:16" ht="22.5" customHeight="1" x14ac:dyDescent="0.2">
      <c r="A4" s="132" t="s">
        <v>326</v>
      </c>
      <c r="B4" s="134" t="s">
        <v>740</v>
      </c>
      <c r="C4" s="134"/>
      <c r="D4" s="134"/>
      <c r="E4" s="134" t="s">
        <v>847</v>
      </c>
      <c r="F4" s="134"/>
      <c r="G4" s="134"/>
      <c r="H4" s="135" t="s">
        <v>35</v>
      </c>
      <c r="I4" s="135"/>
      <c r="J4" s="135"/>
    </row>
    <row r="5" spans="1:16" ht="18.75" customHeight="1" thickBot="1" x14ac:dyDescent="0.25">
      <c r="A5" s="133"/>
      <c r="B5" s="119" t="s">
        <v>340</v>
      </c>
      <c r="C5" s="119" t="s">
        <v>341</v>
      </c>
      <c r="D5" s="32" t="s">
        <v>54</v>
      </c>
      <c r="E5" s="119" t="s">
        <v>340</v>
      </c>
      <c r="F5" s="119" t="s">
        <v>341</v>
      </c>
      <c r="G5" s="32" t="s">
        <v>54</v>
      </c>
      <c r="H5" s="120" t="s">
        <v>340</v>
      </c>
      <c r="I5" s="120" t="s">
        <v>341</v>
      </c>
      <c r="J5" s="124" t="s">
        <v>54</v>
      </c>
    </row>
    <row r="6" spans="1:16" ht="39" thickBot="1" x14ac:dyDescent="0.25">
      <c r="A6" s="564" t="s">
        <v>328</v>
      </c>
      <c r="B6" s="565">
        <v>74693</v>
      </c>
      <c r="C6" s="565">
        <v>33172</v>
      </c>
      <c r="D6" s="565">
        <v>107865</v>
      </c>
      <c r="E6" s="565">
        <v>76534</v>
      </c>
      <c r="F6" s="565">
        <v>34240</v>
      </c>
      <c r="G6" s="565">
        <v>110774</v>
      </c>
      <c r="H6" s="565">
        <v>1841</v>
      </c>
      <c r="I6" s="565">
        <v>1068</v>
      </c>
      <c r="J6" s="565">
        <v>2909</v>
      </c>
    </row>
    <row r="7" spans="1:16" ht="13.5" thickBot="1" x14ac:dyDescent="0.25">
      <c r="A7" s="566" t="s">
        <v>329</v>
      </c>
      <c r="B7" s="567">
        <v>209891</v>
      </c>
      <c r="C7" s="567">
        <v>150777</v>
      </c>
      <c r="D7" s="565">
        <v>360668</v>
      </c>
      <c r="E7" s="567">
        <v>212369</v>
      </c>
      <c r="F7" s="567">
        <v>153392</v>
      </c>
      <c r="G7" s="565">
        <v>365761</v>
      </c>
      <c r="H7" s="565">
        <v>2478</v>
      </c>
      <c r="I7" s="565">
        <v>2615</v>
      </c>
      <c r="J7" s="565">
        <v>5093</v>
      </c>
    </row>
    <row r="8" spans="1:16" ht="13.5" thickBot="1" x14ac:dyDescent="0.25">
      <c r="A8" s="566" t="s">
        <v>330</v>
      </c>
      <c r="B8" s="567">
        <v>118406</v>
      </c>
      <c r="C8" s="567">
        <v>19435</v>
      </c>
      <c r="D8" s="565">
        <v>137841</v>
      </c>
      <c r="E8" s="567">
        <v>119622</v>
      </c>
      <c r="F8" s="567">
        <v>19822</v>
      </c>
      <c r="G8" s="565">
        <v>139444</v>
      </c>
      <c r="H8" s="565">
        <v>1216</v>
      </c>
      <c r="I8" s="565">
        <v>387</v>
      </c>
      <c r="J8" s="565">
        <v>1603</v>
      </c>
    </row>
    <row r="9" spans="1:16" ht="39" thickBot="1" x14ac:dyDescent="0.25">
      <c r="A9" s="568" t="s">
        <v>331</v>
      </c>
      <c r="B9" s="567">
        <v>7533</v>
      </c>
      <c r="C9" s="567">
        <v>2378</v>
      </c>
      <c r="D9" s="565">
        <v>9911</v>
      </c>
      <c r="E9" s="567">
        <v>7495</v>
      </c>
      <c r="F9" s="567">
        <v>2406</v>
      </c>
      <c r="G9" s="565">
        <v>9901</v>
      </c>
      <c r="H9" s="565">
        <v>-38</v>
      </c>
      <c r="I9" s="565">
        <v>28</v>
      </c>
      <c r="J9" s="565">
        <v>-10</v>
      </c>
    </row>
    <row r="10" spans="1:16" ht="26.25" thickBot="1" x14ac:dyDescent="0.25">
      <c r="A10" s="568" t="s">
        <v>332</v>
      </c>
      <c r="B10" s="567">
        <v>273472</v>
      </c>
      <c r="C10" s="567">
        <v>173889</v>
      </c>
      <c r="D10" s="565">
        <v>447361</v>
      </c>
      <c r="E10" s="567">
        <v>275426</v>
      </c>
      <c r="F10" s="567">
        <v>176401</v>
      </c>
      <c r="G10" s="565">
        <v>451827</v>
      </c>
      <c r="H10" s="565">
        <v>1954</v>
      </c>
      <c r="I10" s="565">
        <v>2512</v>
      </c>
      <c r="J10" s="565">
        <v>4466</v>
      </c>
    </row>
    <row r="11" spans="1:16" ht="13.5" thickBot="1" x14ac:dyDescent="0.25">
      <c r="A11" s="566" t="s">
        <v>333</v>
      </c>
      <c r="B11" s="567">
        <v>2322</v>
      </c>
      <c r="C11" s="567">
        <v>283</v>
      </c>
      <c r="D11" s="565">
        <v>2605</v>
      </c>
      <c r="E11" s="567">
        <v>2328</v>
      </c>
      <c r="F11" s="567">
        <v>283</v>
      </c>
      <c r="G11" s="565">
        <v>2611</v>
      </c>
      <c r="H11" s="565">
        <v>6</v>
      </c>
      <c r="I11" s="565">
        <v>0</v>
      </c>
      <c r="J11" s="565">
        <v>6</v>
      </c>
    </row>
    <row r="12" spans="1:16" ht="13.5" thickBot="1" x14ac:dyDescent="0.25">
      <c r="A12" s="566" t="s">
        <v>334</v>
      </c>
      <c r="B12" s="567">
        <v>318326</v>
      </c>
      <c r="C12" s="567">
        <v>296943</v>
      </c>
      <c r="D12" s="565">
        <v>615269</v>
      </c>
      <c r="E12" s="567">
        <v>320439</v>
      </c>
      <c r="F12" s="567">
        <v>299517</v>
      </c>
      <c r="G12" s="565">
        <v>619956</v>
      </c>
      <c r="H12" s="565">
        <v>2113</v>
      </c>
      <c r="I12" s="565">
        <v>2574</v>
      </c>
      <c r="J12" s="565">
        <v>4687</v>
      </c>
    </row>
    <row r="13" spans="1:16" ht="26.25" thickBot="1" x14ac:dyDescent="0.25">
      <c r="A13" s="568" t="s">
        <v>335</v>
      </c>
      <c r="B13" s="567">
        <v>69226</v>
      </c>
      <c r="C13" s="567">
        <v>18915</v>
      </c>
      <c r="D13" s="565">
        <v>88141</v>
      </c>
      <c r="E13" s="567">
        <v>69001</v>
      </c>
      <c r="F13" s="567">
        <v>19059</v>
      </c>
      <c r="G13" s="565">
        <v>88060</v>
      </c>
      <c r="H13" s="565">
        <v>-225</v>
      </c>
      <c r="I13" s="565">
        <v>144</v>
      </c>
      <c r="J13" s="565">
        <v>-81</v>
      </c>
    </row>
    <row r="14" spans="1:16" ht="13.5" thickBot="1" x14ac:dyDescent="0.25">
      <c r="A14" s="3" t="s">
        <v>54</v>
      </c>
      <c r="B14" s="4">
        <v>1073869</v>
      </c>
      <c r="C14" s="4">
        <v>695792</v>
      </c>
      <c r="D14" s="4">
        <v>1769661</v>
      </c>
      <c r="E14" s="4">
        <v>1083214</v>
      </c>
      <c r="F14" s="4">
        <v>705120</v>
      </c>
      <c r="G14" s="4">
        <v>1788334</v>
      </c>
      <c r="H14" s="5">
        <v>9345</v>
      </c>
      <c r="I14" s="5">
        <v>9328</v>
      </c>
      <c r="J14" s="5">
        <v>18673</v>
      </c>
    </row>
  </sheetData>
  <mergeCells count="6">
    <mergeCell ref="O1:P1"/>
    <mergeCell ref="A4:A5"/>
    <mergeCell ref="B4:D4"/>
    <mergeCell ref="E4:G4"/>
    <mergeCell ref="H4:J4"/>
    <mergeCell ref="H1:I1"/>
  </mergeCells>
  <hyperlinks>
    <hyperlink ref="H1:I1" location="Index!A1" display="Regresar al Índice" xr:uid="{00000000-0004-0000-0600-000000000000}"/>
  </hyperlink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I10"/>
  <sheetViews>
    <sheetView workbookViewId="0">
      <selection activeCell="I7" sqref="I7"/>
    </sheetView>
  </sheetViews>
  <sheetFormatPr baseColWidth="10" defaultRowHeight="12.75" x14ac:dyDescent="0.2"/>
  <cols>
    <col min="1" max="1" width="124.7109375" style="575" bestFit="1" customWidth="1"/>
    <col min="2" max="2" width="11.28515625" style="575" bestFit="1" customWidth="1"/>
    <col min="3" max="3" width="12.85546875" style="575" bestFit="1" customWidth="1"/>
    <col min="4" max="4" width="11.28515625" style="575" bestFit="1" customWidth="1"/>
    <col min="5" max="7" width="11.42578125" style="575"/>
    <col min="8" max="16384" width="11.42578125" style="264"/>
  </cols>
  <sheetData>
    <row r="1" spans="1:9" ht="15" x14ac:dyDescent="0.25">
      <c r="A1" s="179" t="s">
        <v>1509</v>
      </c>
      <c r="H1" s="400" t="s">
        <v>39</v>
      </c>
      <c r="I1" s="400"/>
    </row>
    <row r="2" spans="1:9" x14ac:dyDescent="0.2">
      <c r="A2" s="92" t="s">
        <v>756</v>
      </c>
    </row>
    <row r="4" spans="1:9" ht="30" customHeight="1" x14ac:dyDescent="0.2">
      <c r="A4" s="122" t="s">
        <v>748</v>
      </c>
      <c r="B4" s="128" t="s">
        <v>196</v>
      </c>
      <c r="C4" s="128"/>
      <c r="D4" s="128" t="s">
        <v>197</v>
      </c>
      <c r="E4" s="128"/>
      <c r="F4" s="128" t="s">
        <v>368</v>
      </c>
      <c r="G4" s="128"/>
    </row>
    <row r="5" spans="1:9" x14ac:dyDescent="0.2">
      <c r="A5" s="106" t="s">
        <v>868</v>
      </c>
      <c r="B5" s="576">
        <v>1203</v>
      </c>
      <c r="C5" s="577">
        <v>0.91832061068702286</v>
      </c>
      <c r="D5" s="576">
        <v>107</v>
      </c>
      <c r="E5" s="577">
        <v>8.1679389312977094E-2</v>
      </c>
      <c r="F5" s="576">
        <v>1310</v>
      </c>
      <c r="G5" s="578">
        <v>5.920368780223257E-2</v>
      </c>
    </row>
    <row r="6" spans="1:9" x14ac:dyDescent="0.2">
      <c r="A6" s="106" t="s">
        <v>869</v>
      </c>
      <c r="B6" s="579">
        <v>1083</v>
      </c>
      <c r="C6" s="580">
        <v>0.93928881179531654</v>
      </c>
      <c r="D6" s="579">
        <v>70</v>
      </c>
      <c r="E6" s="580">
        <v>6.0711188204683436E-2</v>
      </c>
      <c r="F6" s="579">
        <v>1153</v>
      </c>
      <c r="G6" s="581">
        <v>5.2108283996926831E-2</v>
      </c>
    </row>
    <row r="7" spans="1:9" x14ac:dyDescent="0.2">
      <c r="A7" s="106" t="s">
        <v>870</v>
      </c>
      <c r="B7" s="576">
        <v>8838</v>
      </c>
      <c r="C7" s="577">
        <v>0.8213754646840149</v>
      </c>
      <c r="D7" s="576">
        <v>1922</v>
      </c>
      <c r="E7" s="577">
        <v>0.17862453531598513</v>
      </c>
      <c r="F7" s="576">
        <v>10760</v>
      </c>
      <c r="G7" s="578">
        <v>0.48628372576490259</v>
      </c>
    </row>
    <row r="8" spans="1:9" x14ac:dyDescent="0.2">
      <c r="A8" s="106" t="s">
        <v>871</v>
      </c>
      <c r="B8" s="579">
        <v>7039</v>
      </c>
      <c r="C8" s="580">
        <v>0.79054357592093438</v>
      </c>
      <c r="D8" s="579">
        <v>1865</v>
      </c>
      <c r="E8" s="580">
        <v>0.20945642407906559</v>
      </c>
      <c r="F8" s="579">
        <v>8904</v>
      </c>
      <c r="G8" s="581">
        <v>0.402404302435938</v>
      </c>
    </row>
    <row r="9" spans="1:9" x14ac:dyDescent="0.2">
      <c r="A9" s="107" t="s">
        <v>54</v>
      </c>
      <c r="B9" s="108">
        <v>18163</v>
      </c>
      <c r="C9" s="109">
        <v>0.82085235232973286</v>
      </c>
      <c r="D9" s="108">
        <v>3964</v>
      </c>
      <c r="E9" s="109">
        <v>0.17914764767026709</v>
      </c>
      <c r="F9" s="108">
        <v>22127</v>
      </c>
      <c r="G9" s="110">
        <v>1</v>
      </c>
    </row>
    <row r="10" spans="1:9" x14ac:dyDescent="0.2">
      <c r="F10" s="104"/>
    </row>
  </sheetData>
  <mergeCells count="4">
    <mergeCell ref="B4:C4"/>
    <mergeCell ref="D4:E4"/>
    <mergeCell ref="F4:G4"/>
    <mergeCell ref="H1:I1"/>
  </mergeCells>
  <hyperlinks>
    <hyperlink ref="H1:I1" location="Index!A1" display="Regresar al Índice"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I36"/>
  <sheetViews>
    <sheetView workbookViewId="0">
      <selection activeCell="I7" sqref="I7"/>
    </sheetView>
  </sheetViews>
  <sheetFormatPr baseColWidth="10" defaultColWidth="10.85546875" defaultRowHeight="12.75" x14ac:dyDescent="0.2"/>
  <cols>
    <col min="1" max="1" width="24.5703125" style="424" bestFit="1" customWidth="1"/>
    <col min="2" max="3" width="11.42578125" style="424" bestFit="1" customWidth="1"/>
    <col min="4" max="5" width="11" style="424" bestFit="1" customWidth="1"/>
    <col min="6" max="7" width="10.85546875" style="424"/>
    <col min="8" max="13" width="0" style="424" hidden="1" customWidth="1"/>
    <col min="14" max="16384" width="10.85546875" style="424"/>
  </cols>
  <sheetData>
    <row r="1" spans="1:9" ht="15" x14ac:dyDescent="0.25">
      <c r="A1" s="179" t="s">
        <v>1527</v>
      </c>
      <c r="H1" s="400" t="s">
        <v>39</v>
      </c>
      <c r="I1" s="400"/>
    </row>
    <row r="2" spans="1:9" x14ac:dyDescent="0.2">
      <c r="A2" s="418" t="s">
        <v>325</v>
      </c>
    </row>
    <row r="4" spans="1:9" ht="39" thickBot="1" x14ac:dyDescent="0.25">
      <c r="A4" s="6" t="s">
        <v>343</v>
      </c>
      <c r="B4" s="35" t="s">
        <v>740</v>
      </c>
      <c r="C4" s="35" t="s">
        <v>847</v>
      </c>
      <c r="D4" s="36" t="s">
        <v>35</v>
      </c>
      <c r="E4" s="36" t="s">
        <v>327</v>
      </c>
      <c r="H4" s="424" t="s">
        <v>344</v>
      </c>
      <c r="I4" s="424" t="s">
        <v>345</v>
      </c>
    </row>
    <row r="5" spans="1:9" ht="13.5" thickBot="1" x14ac:dyDescent="0.25">
      <c r="A5" s="425" t="s">
        <v>346</v>
      </c>
      <c r="B5" s="426">
        <v>46243</v>
      </c>
      <c r="C5" s="426">
        <v>48454</v>
      </c>
      <c r="D5" s="426">
        <f>C5-B5</f>
        <v>2211</v>
      </c>
      <c r="E5" s="557">
        <f>C5/B5-1</f>
        <v>4.7812641913370646E-2</v>
      </c>
      <c r="H5" s="424" t="s">
        <v>346</v>
      </c>
      <c r="I5" s="424">
        <v>47790</v>
      </c>
    </row>
    <row r="6" spans="1:9" ht="13.5" thickBot="1" x14ac:dyDescent="0.25">
      <c r="A6" s="429" t="s">
        <v>347</v>
      </c>
      <c r="B6" s="430">
        <v>214792</v>
      </c>
      <c r="C6" s="430">
        <v>219763</v>
      </c>
      <c r="D6" s="426">
        <f t="shared" ref="D6:D18" si="0">C6-B6</f>
        <v>4971</v>
      </c>
      <c r="E6" s="557">
        <f t="shared" ref="E6:E18" si="1">C6/B6-1</f>
        <v>2.3143320049163751E-2</v>
      </c>
      <c r="H6" s="424" t="s">
        <v>347</v>
      </c>
      <c r="I6" s="424">
        <v>210205</v>
      </c>
    </row>
    <row r="7" spans="1:9" ht="13.5" thickBot="1" x14ac:dyDescent="0.25">
      <c r="A7" s="429" t="s">
        <v>348</v>
      </c>
      <c r="B7" s="430">
        <v>290183</v>
      </c>
      <c r="C7" s="430">
        <v>293244</v>
      </c>
      <c r="D7" s="426">
        <f t="shared" si="0"/>
        <v>3061</v>
      </c>
      <c r="E7" s="557">
        <f t="shared" si="1"/>
        <v>1.0548515936495306E-2</v>
      </c>
      <c r="H7" s="424" t="s">
        <v>348</v>
      </c>
      <c r="I7" s="424">
        <v>291048</v>
      </c>
    </row>
    <row r="8" spans="1:9" ht="13.5" thickBot="1" x14ac:dyDescent="0.25">
      <c r="A8" s="431" t="s">
        <v>349</v>
      </c>
      <c r="B8" s="430">
        <v>270842</v>
      </c>
      <c r="C8" s="430">
        <v>273570</v>
      </c>
      <c r="D8" s="426">
        <f t="shared" si="0"/>
        <v>2728</v>
      </c>
      <c r="E8" s="557">
        <f t="shared" si="1"/>
        <v>1.0072293071237137E-2</v>
      </c>
      <c r="H8" s="424" t="s">
        <v>349</v>
      </c>
      <c r="I8" s="424">
        <v>270665</v>
      </c>
    </row>
    <row r="9" spans="1:9" ht="13.5" thickBot="1" x14ac:dyDescent="0.25">
      <c r="A9" s="429" t="s">
        <v>350</v>
      </c>
      <c r="B9" s="430">
        <v>245455</v>
      </c>
      <c r="C9" s="430">
        <v>247202</v>
      </c>
      <c r="D9" s="426">
        <f t="shared" si="0"/>
        <v>1747</v>
      </c>
      <c r="E9" s="557">
        <f t="shared" si="1"/>
        <v>7.1173942270477131E-3</v>
      </c>
      <c r="H9" s="424" t="s">
        <v>350</v>
      </c>
      <c r="I9" s="424">
        <v>245327</v>
      </c>
    </row>
    <row r="10" spans="1:9" ht="13.5" thickBot="1" x14ac:dyDescent="0.25">
      <c r="A10" s="429" t="s">
        <v>351</v>
      </c>
      <c r="B10" s="430">
        <v>210818</v>
      </c>
      <c r="C10" s="430">
        <v>212413</v>
      </c>
      <c r="D10" s="426">
        <f t="shared" si="0"/>
        <v>1595</v>
      </c>
      <c r="E10" s="557">
        <f t="shared" si="1"/>
        <v>7.5657676289500042E-3</v>
      </c>
      <c r="H10" s="424" t="s">
        <v>351</v>
      </c>
      <c r="I10" s="424">
        <v>211156</v>
      </c>
    </row>
    <row r="11" spans="1:9" ht="13.5" thickBot="1" x14ac:dyDescent="0.25">
      <c r="A11" s="429" t="s">
        <v>352</v>
      </c>
      <c r="B11" s="430">
        <v>188622</v>
      </c>
      <c r="C11" s="430">
        <v>189915</v>
      </c>
      <c r="D11" s="426">
        <f t="shared" si="0"/>
        <v>1293</v>
      </c>
      <c r="E11" s="557">
        <f t="shared" si="1"/>
        <v>6.8549798008716856E-3</v>
      </c>
      <c r="H11" s="424" t="s">
        <v>352</v>
      </c>
      <c r="I11" s="424">
        <v>189045</v>
      </c>
    </row>
    <row r="12" spans="1:9" ht="13.5" thickBot="1" x14ac:dyDescent="0.25">
      <c r="A12" s="429" t="s">
        <v>353</v>
      </c>
      <c r="B12" s="430">
        <v>139978</v>
      </c>
      <c r="C12" s="430">
        <v>140676</v>
      </c>
      <c r="D12" s="426">
        <f t="shared" si="0"/>
        <v>698</v>
      </c>
      <c r="E12" s="557">
        <f t="shared" si="1"/>
        <v>4.9864978782379055E-3</v>
      </c>
      <c r="H12" s="424" t="s">
        <v>353</v>
      </c>
      <c r="I12" s="424">
        <v>139452</v>
      </c>
    </row>
    <row r="13" spans="1:9" ht="13.5" thickBot="1" x14ac:dyDescent="0.25">
      <c r="A13" s="558" t="s">
        <v>354</v>
      </c>
      <c r="B13" s="559">
        <v>97582</v>
      </c>
      <c r="C13" s="559">
        <v>98003</v>
      </c>
      <c r="D13" s="426">
        <f t="shared" si="0"/>
        <v>421</v>
      </c>
      <c r="E13" s="557">
        <f t="shared" si="1"/>
        <v>4.3143202639830402E-3</v>
      </c>
      <c r="H13" s="424" t="s">
        <v>354</v>
      </c>
      <c r="I13" s="424">
        <v>98249</v>
      </c>
    </row>
    <row r="14" spans="1:9" ht="13.5" thickBot="1" x14ac:dyDescent="0.25">
      <c r="A14" s="444" t="s">
        <v>355</v>
      </c>
      <c r="B14" s="560">
        <v>41768</v>
      </c>
      <c r="C14" s="560">
        <v>41678</v>
      </c>
      <c r="D14" s="426">
        <f t="shared" si="0"/>
        <v>-90</v>
      </c>
      <c r="E14" s="557">
        <f t="shared" si="1"/>
        <v>-2.1547596245929945E-3</v>
      </c>
      <c r="H14" s="424" t="s">
        <v>355</v>
      </c>
      <c r="I14" s="424">
        <v>43116</v>
      </c>
    </row>
    <row r="15" spans="1:9" ht="13.5" thickBot="1" x14ac:dyDescent="0.25">
      <c r="A15" s="444" t="s">
        <v>356</v>
      </c>
      <c r="B15" s="560">
        <v>14183</v>
      </c>
      <c r="C15" s="560">
        <v>14214</v>
      </c>
      <c r="D15" s="426">
        <f t="shared" si="0"/>
        <v>31</v>
      </c>
      <c r="E15" s="557">
        <f t="shared" si="1"/>
        <v>2.1857152929563028E-3</v>
      </c>
      <c r="H15" s="424" t="s">
        <v>356</v>
      </c>
      <c r="I15" s="424">
        <v>14754</v>
      </c>
    </row>
    <row r="16" spans="1:9" ht="13.5" thickBot="1" x14ac:dyDescent="0.25">
      <c r="A16" s="444" t="s">
        <v>357</v>
      </c>
      <c r="B16" s="560">
        <v>5444</v>
      </c>
      <c r="C16" s="560">
        <v>5451</v>
      </c>
      <c r="D16" s="426">
        <f t="shared" si="0"/>
        <v>7</v>
      </c>
      <c r="E16" s="557">
        <f t="shared" si="1"/>
        <v>1.2858192505511568E-3</v>
      </c>
      <c r="H16" s="424" t="s">
        <v>357</v>
      </c>
      <c r="I16" s="424">
        <v>5621</v>
      </c>
    </row>
    <row r="17" spans="1:9" ht="13.5" thickBot="1" x14ac:dyDescent="0.25">
      <c r="A17" s="444" t="s">
        <v>358</v>
      </c>
      <c r="B17" s="560">
        <v>3698</v>
      </c>
      <c r="C17" s="560">
        <v>3700</v>
      </c>
      <c r="D17" s="426">
        <f t="shared" si="0"/>
        <v>2</v>
      </c>
      <c r="E17" s="557">
        <f t="shared" si="1"/>
        <v>5.4083288263928608E-4</v>
      </c>
      <c r="H17" s="424" t="s">
        <v>358</v>
      </c>
      <c r="I17" s="424">
        <v>3847</v>
      </c>
    </row>
    <row r="18" spans="1:9" ht="13.5" thickBot="1" x14ac:dyDescent="0.25">
      <c r="A18" s="444" t="s">
        <v>359</v>
      </c>
      <c r="B18" s="560">
        <v>53</v>
      </c>
      <c r="C18" s="560">
        <v>51</v>
      </c>
      <c r="D18" s="426">
        <f t="shared" si="0"/>
        <v>-2</v>
      </c>
      <c r="E18" s="557">
        <f t="shared" si="1"/>
        <v>-3.7735849056603765E-2</v>
      </c>
      <c r="H18" s="424" t="s">
        <v>359</v>
      </c>
      <c r="I18" s="424">
        <v>49</v>
      </c>
    </row>
    <row r="19" spans="1:9" ht="13.5" thickBot="1" x14ac:dyDescent="0.25">
      <c r="A19" s="7" t="s">
        <v>54</v>
      </c>
      <c r="B19" s="8">
        <f>SUM(B5:B18)</f>
        <v>1769661</v>
      </c>
      <c r="C19" s="8">
        <f>SUM(C5:C18)</f>
        <v>1788334</v>
      </c>
      <c r="D19" s="37">
        <f>SUM(D5:D18)</f>
        <v>18673</v>
      </c>
      <c r="E19" s="38">
        <f>C19/B19-1</f>
        <v>1.0551738440300218E-2</v>
      </c>
      <c r="H19" s="424" t="s">
        <v>360</v>
      </c>
      <c r="I19" s="424">
        <v>1770324</v>
      </c>
    </row>
    <row r="23" spans="1:9" ht="26.25" thickBot="1" x14ac:dyDescent="0.25">
      <c r="A23" s="6" t="s">
        <v>326</v>
      </c>
      <c r="B23" s="17" t="s">
        <v>361</v>
      </c>
      <c r="C23" s="20"/>
      <c r="D23" s="21"/>
      <c r="E23" s="21"/>
    </row>
    <row r="24" spans="1:9" ht="13.5" thickBot="1" x14ac:dyDescent="0.25">
      <c r="A24" s="436" t="s">
        <v>346</v>
      </c>
      <c r="B24" s="437">
        <f>C5/$C$19</f>
        <v>2.7094491297486936E-2</v>
      </c>
      <c r="C24" s="561"/>
      <c r="D24" s="439"/>
      <c r="E24" s="562"/>
    </row>
    <row r="25" spans="1:9" ht="13.5" thickBot="1" x14ac:dyDescent="0.25">
      <c r="A25" s="441" t="s">
        <v>347</v>
      </c>
      <c r="B25" s="437">
        <f>C6/$C$19</f>
        <v>0.12288699985573165</v>
      </c>
      <c r="C25" s="561"/>
      <c r="D25" s="439"/>
      <c r="E25" s="562"/>
    </row>
    <row r="26" spans="1:9" ht="13.5" thickBot="1" x14ac:dyDescent="0.25">
      <c r="A26" s="441" t="s">
        <v>348</v>
      </c>
      <c r="B26" s="437">
        <f t="shared" ref="B26:B30" si="2">C7/$C$19</f>
        <v>0.16397608053081808</v>
      </c>
      <c r="C26" s="561"/>
      <c r="D26" s="439"/>
      <c r="E26" s="562"/>
    </row>
    <row r="27" spans="1:9" ht="13.5" thickBot="1" x14ac:dyDescent="0.25">
      <c r="A27" s="442" t="s">
        <v>349</v>
      </c>
      <c r="B27" s="437">
        <f t="shared" si="2"/>
        <v>0.15297477987892641</v>
      </c>
      <c r="C27" s="561"/>
      <c r="D27" s="439"/>
      <c r="E27" s="562"/>
    </row>
    <row r="28" spans="1:9" ht="13.5" thickBot="1" x14ac:dyDescent="0.25">
      <c r="A28" s="441" t="s">
        <v>350</v>
      </c>
      <c r="B28" s="437">
        <f>C9/$C$19</f>
        <v>0.13823033057583203</v>
      </c>
      <c r="C28" s="561"/>
      <c r="D28" s="439"/>
      <c r="E28" s="562"/>
    </row>
    <row r="29" spans="1:9" ht="13.5" thickBot="1" x14ac:dyDescent="0.25">
      <c r="A29" s="441" t="s">
        <v>351</v>
      </c>
      <c r="B29" s="437">
        <f t="shared" si="2"/>
        <v>0.11877702934686697</v>
      </c>
      <c r="C29" s="561"/>
      <c r="D29" s="439"/>
      <c r="E29" s="562"/>
    </row>
    <row r="30" spans="1:9" ht="13.5" thickBot="1" x14ac:dyDescent="0.25">
      <c r="A30" s="441" t="s">
        <v>352</v>
      </c>
      <c r="B30" s="437">
        <f t="shared" si="2"/>
        <v>0.10619660533211357</v>
      </c>
      <c r="C30" s="561"/>
      <c r="D30" s="439"/>
      <c r="E30" s="562"/>
    </row>
    <row r="31" spans="1:9" ht="13.5" thickBot="1" x14ac:dyDescent="0.25">
      <c r="A31" s="441" t="s">
        <v>353</v>
      </c>
      <c r="B31" s="437">
        <f>C12/$C$19</f>
        <v>7.866315800068667E-2</v>
      </c>
      <c r="C31" s="561"/>
      <c r="D31" s="439"/>
      <c r="E31" s="562"/>
    </row>
    <row r="32" spans="1:9" ht="13.5" thickBot="1" x14ac:dyDescent="0.25">
      <c r="A32" s="443" t="s">
        <v>354</v>
      </c>
      <c r="B32" s="437">
        <f>C13/$C$19</f>
        <v>5.4801284323845546E-2</v>
      </c>
      <c r="C32" s="561"/>
      <c r="D32" s="439"/>
      <c r="E32" s="562"/>
    </row>
    <row r="33" spans="1:5" ht="13.5" thickBot="1" x14ac:dyDescent="0.25">
      <c r="A33" s="444" t="s">
        <v>362</v>
      </c>
      <c r="B33" s="437">
        <f>B36/C19</f>
        <v>3.6370722694977563E-2</v>
      </c>
      <c r="C33" s="561"/>
      <c r="D33" s="439"/>
      <c r="E33" s="562"/>
    </row>
    <row r="34" spans="1:5" ht="13.5" thickBot="1" x14ac:dyDescent="0.25">
      <c r="A34" s="7" t="s">
        <v>54</v>
      </c>
      <c r="B34" s="27">
        <f>SUM(B24:B33)</f>
        <v>0.99997148183728546</v>
      </c>
      <c r="C34" s="54"/>
      <c r="D34" s="23"/>
      <c r="E34" s="28"/>
    </row>
    <row r="36" spans="1:5" x14ac:dyDescent="0.2">
      <c r="A36" s="424" t="s">
        <v>363</v>
      </c>
      <c r="B36" s="445">
        <f>SUM(C14:C17)</f>
        <v>65043</v>
      </c>
      <c r="C36" s="563">
        <f>B36/C19</f>
        <v>3.6370722694977563E-2</v>
      </c>
    </row>
  </sheetData>
  <mergeCells count="1">
    <mergeCell ref="H1:I1"/>
  </mergeCells>
  <hyperlinks>
    <hyperlink ref="H1:I1" location="Index!A1" display="Regresar al Índice" xr:uid="{00000000-0004-0000-0800-000000000000}"/>
  </hyperlink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14"/>
  <sheetViews>
    <sheetView workbookViewId="0">
      <selection activeCell="I7" sqref="I7"/>
    </sheetView>
  </sheetViews>
  <sheetFormatPr baseColWidth="10" defaultRowHeight="12.75" x14ac:dyDescent="0.2"/>
  <cols>
    <col min="1" max="1" width="32.42578125" style="418" customWidth="1"/>
    <col min="2" max="2" width="12.140625" style="418" customWidth="1"/>
    <col min="3" max="3" width="11.85546875" style="418" customWidth="1"/>
    <col min="4" max="4" width="11.42578125" style="418" customWidth="1"/>
    <col min="5" max="6" width="10.5703125" style="418" customWidth="1"/>
    <col min="7" max="7" width="7.85546875" style="418" bestFit="1" customWidth="1"/>
    <col min="8" max="8" width="6.140625" style="418" bestFit="1" customWidth="1"/>
    <col min="9" max="9" width="7.85546875" style="418" bestFit="1" customWidth="1"/>
    <col min="10" max="10" width="6.42578125" style="418" bestFit="1" customWidth="1"/>
    <col min="11" max="16384" width="11.42578125" style="418"/>
  </cols>
  <sheetData>
    <row r="1" spans="1:10" ht="15" x14ac:dyDescent="0.25">
      <c r="A1" s="179" t="s">
        <v>1528</v>
      </c>
      <c r="H1" s="400" t="s">
        <v>39</v>
      </c>
      <c r="I1" s="400"/>
      <c r="J1" s="400"/>
    </row>
    <row r="2" spans="1:10" x14ac:dyDescent="0.2">
      <c r="A2" s="418" t="s">
        <v>325</v>
      </c>
    </row>
    <row r="4" spans="1:10" x14ac:dyDescent="0.2">
      <c r="A4" s="136" t="s">
        <v>364</v>
      </c>
      <c r="B4" s="138">
        <v>2020</v>
      </c>
      <c r="C4" s="138"/>
      <c r="D4" s="139" t="s">
        <v>53</v>
      </c>
      <c r="E4" s="139"/>
    </row>
    <row r="5" spans="1:10" x14ac:dyDescent="0.2">
      <c r="A5" s="137"/>
      <c r="B5" s="127" t="s">
        <v>48</v>
      </c>
      <c r="C5" s="127" t="s">
        <v>49</v>
      </c>
      <c r="D5" s="56" t="s">
        <v>365</v>
      </c>
      <c r="E5" s="125" t="s">
        <v>366</v>
      </c>
    </row>
    <row r="6" spans="1:10" x14ac:dyDescent="0.2">
      <c r="A6" s="49" t="s">
        <v>328</v>
      </c>
      <c r="B6" s="44">
        <v>3415</v>
      </c>
      <c r="C6" s="44">
        <v>3425</v>
      </c>
      <c r="D6" s="44">
        <f>C6-B6</f>
        <v>10</v>
      </c>
      <c r="E6" s="50">
        <f>C6/B6-1</f>
        <v>2.9282576866764831E-3</v>
      </c>
    </row>
    <row r="7" spans="1:10" x14ac:dyDescent="0.2">
      <c r="A7" s="48" t="s">
        <v>329</v>
      </c>
      <c r="B7" s="43">
        <v>30042</v>
      </c>
      <c r="C7" s="43">
        <v>30139</v>
      </c>
      <c r="D7" s="43">
        <f t="shared" ref="D7:D13" si="0">C7-B7</f>
        <v>97</v>
      </c>
      <c r="E7" s="42">
        <f t="shared" ref="E7:E13" si="1">C7/B7-1</f>
        <v>3.2288129951401068E-3</v>
      </c>
    </row>
    <row r="8" spans="1:10" x14ac:dyDescent="0.2">
      <c r="A8" s="49" t="s">
        <v>330</v>
      </c>
      <c r="B8" s="44">
        <v>11814</v>
      </c>
      <c r="C8" s="44">
        <v>11840</v>
      </c>
      <c r="D8" s="44">
        <f t="shared" si="0"/>
        <v>26</v>
      </c>
      <c r="E8" s="50">
        <f t="shared" si="1"/>
        <v>2.2007787370916798E-3</v>
      </c>
    </row>
    <row r="9" spans="1:10" x14ac:dyDescent="0.2">
      <c r="A9" s="48" t="s">
        <v>367</v>
      </c>
      <c r="B9" s="51">
        <v>154</v>
      </c>
      <c r="C9" s="51">
        <v>158</v>
      </c>
      <c r="D9" s="43">
        <f t="shared" si="0"/>
        <v>4</v>
      </c>
      <c r="E9" s="42">
        <f t="shared" si="1"/>
        <v>2.5974025974025983E-2</v>
      </c>
    </row>
    <row r="10" spans="1:10" x14ac:dyDescent="0.2">
      <c r="A10" s="49" t="s">
        <v>332</v>
      </c>
      <c r="B10" s="44">
        <v>15415</v>
      </c>
      <c r="C10" s="44">
        <v>15444</v>
      </c>
      <c r="D10" s="44">
        <f t="shared" si="0"/>
        <v>29</v>
      </c>
      <c r="E10" s="50">
        <f t="shared" si="1"/>
        <v>1.881284463185251E-3</v>
      </c>
    </row>
    <row r="11" spans="1:10" x14ac:dyDescent="0.2">
      <c r="A11" s="48" t="s">
        <v>333</v>
      </c>
      <c r="B11" s="51">
        <v>126</v>
      </c>
      <c r="C11" s="51">
        <v>126</v>
      </c>
      <c r="D11" s="43">
        <f t="shared" si="0"/>
        <v>0</v>
      </c>
      <c r="E11" s="42">
        <f t="shared" si="1"/>
        <v>0</v>
      </c>
    </row>
    <row r="12" spans="1:10" x14ac:dyDescent="0.2">
      <c r="A12" s="49" t="s">
        <v>334</v>
      </c>
      <c r="B12" s="44">
        <v>30969</v>
      </c>
      <c r="C12" s="44">
        <v>31033</v>
      </c>
      <c r="D12" s="44">
        <f t="shared" si="0"/>
        <v>64</v>
      </c>
      <c r="E12" s="50">
        <f t="shared" si="1"/>
        <v>2.0665827117440916E-3</v>
      </c>
    </row>
    <row r="13" spans="1:10" x14ac:dyDescent="0.2">
      <c r="A13" s="48" t="s">
        <v>335</v>
      </c>
      <c r="B13" s="43">
        <v>6103</v>
      </c>
      <c r="C13" s="43">
        <v>6059</v>
      </c>
      <c r="D13" s="43">
        <f t="shared" si="0"/>
        <v>-44</v>
      </c>
      <c r="E13" s="42">
        <f t="shared" si="1"/>
        <v>-7.2095690643945165E-3</v>
      </c>
    </row>
    <row r="14" spans="1:10" x14ac:dyDescent="0.2">
      <c r="A14" s="46" t="s">
        <v>368</v>
      </c>
      <c r="B14" s="47">
        <f>SUM(B6:B13)</f>
        <v>98038</v>
      </c>
      <c r="C14" s="47">
        <f>SUM(C6:C13)</f>
        <v>98224</v>
      </c>
      <c r="D14" s="47">
        <f>C14-B14</f>
        <v>186</v>
      </c>
      <c r="E14" s="53">
        <f>C14/B14-1</f>
        <v>1.8972235255716452E-3</v>
      </c>
    </row>
  </sheetData>
  <mergeCells count="4">
    <mergeCell ref="H1:J1"/>
    <mergeCell ref="A4:A5"/>
    <mergeCell ref="B4:C4"/>
    <mergeCell ref="D4:E4"/>
  </mergeCells>
  <hyperlinks>
    <hyperlink ref="H1:I1" location="Index!A1" display="Regresar al Índice" xr:uid="{00000000-0004-0000-0900-000000000000}"/>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1"/>
  <dimension ref="A1:J16"/>
  <sheetViews>
    <sheetView workbookViewId="0">
      <selection activeCell="I7" sqref="I7"/>
    </sheetView>
  </sheetViews>
  <sheetFormatPr baseColWidth="10" defaultRowHeight="12.75" x14ac:dyDescent="0.2"/>
  <cols>
    <col min="1" max="1" width="32.42578125" style="418" customWidth="1"/>
    <col min="2" max="2" width="12.140625" style="418" customWidth="1"/>
    <col min="3" max="3" width="11.85546875" style="418" customWidth="1"/>
    <col min="4" max="4" width="11.42578125" style="418" customWidth="1"/>
    <col min="5" max="6" width="10.5703125" style="418" customWidth="1"/>
    <col min="7" max="7" width="7.85546875" style="418" bestFit="1" customWidth="1"/>
    <col min="8" max="8" width="6.140625" style="418" bestFit="1" customWidth="1"/>
    <col min="9" max="9" width="7.85546875" style="418" bestFit="1" customWidth="1"/>
    <col min="10" max="10" width="6.42578125" style="418" bestFit="1" customWidth="1"/>
    <col min="11" max="16384" width="11.42578125" style="418"/>
  </cols>
  <sheetData>
    <row r="1" spans="1:10" ht="15" x14ac:dyDescent="0.25">
      <c r="A1" s="179" t="s">
        <v>1529</v>
      </c>
      <c r="H1" s="400" t="s">
        <v>39</v>
      </c>
      <c r="I1" s="400"/>
      <c r="J1" s="400"/>
    </row>
    <row r="2" spans="1:10" x14ac:dyDescent="0.2">
      <c r="A2" s="418" t="s">
        <v>325</v>
      </c>
    </row>
    <row r="3" spans="1:10" x14ac:dyDescent="0.2">
      <c r="A3" s="55"/>
      <c r="B3" s="55"/>
      <c r="C3" s="55"/>
      <c r="D3" s="55"/>
      <c r="E3" s="55"/>
    </row>
    <row r="4" spans="1:10" x14ac:dyDescent="0.2">
      <c r="A4" s="139" t="s">
        <v>364</v>
      </c>
      <c r="B4" s="126">
        <v>2019</v>
      </c>
      <c r="C4" s="126">
        <v>2020</v>
      </c>
      <c r="D4" s="139" t="s">
        <v>53</v>
      </c>
      <c r="E4" s="139"/>
    </row>
    <row r="5" spans="1:10" x14ac:dyDescent="0.2">
      <c r="A5" s="137"/>
      <c r="B5" s="127" t="s">
        <v>51</v>
      </c>
      <c r="C5" s="127" t="s">
        <v>49</v>
      </c>
      <c r="D5" s="56" t="s">
        <v>365</v>
      </c>
      <c r="E5" s="125" t="s">
        <v>366</v>
      </c>
    </row>
    <row r="6" spans="1:10" ht="25.5" x14ac:dyDescent="0.2">
      <c r="A6" s="73" t="s">
        <v>328</v>
      </c>
      <c r="B6" s="44">
        <v>3255</v>
      </c>
      <c r="C6" s="44">
        <v>3425</v>
      </c>
      <c r="D6" s="44">
        <f>C6-B6</f>
        <v>170</v>
      </c>
      <c r="E6" s="50">
        <f>C6/B6-1</f>
        <v>5.2227342549923117E-2</v>
      </c>
    </row>
    <row r="7" spans="1:10" ht="15" customHeight="1" x14ac:dyDescent="0.2">
      <c r="A7" s="48" t="s">
        <v>329</v>
      </c>
      <c r="B7" s="43">
        <v>29511</v>
      </c>
      <c r="C7" s="43">
        <v>30139</v>
      </c>
      <c r="D7" s="43">
        <f t="shared" ref="D7:D12" si="0">C7-B7</f>
        <v>628</v>
      </c>
      <c r="E7" s="42">
        <f t="shared" ref="E7:E13" si="1">C7/B7-1</f>
        <v>2.1280200603164934E-2</v>
      </c>
    </row>
    <row r="8" spans="1:10" ht="15" customHeight="1" x14ac:dyDescent="0.2">
      <c r="A8" s="49" t="s">
        <v>330</v>
      </c>
      <c r="B8" s="44">
        <v>11746</v>
      </c>
      <c r="C8" s="44">
        <v>11840</v>
      </c>
      <c r="D8" s="44">
        <f t="shared" si="0"/>
        <v>94</v>
      </c>
      <c r="E8" s="50">
        <f t="shared" si="1"/>
        <v>8.0027243316873609E-3</v>
      </c>
    </row>
    <row r="9" spans="1:10" ht="15" customHeight="1" x14ac:dyDescent="0.2">
      <c r="A9" s="48" t="s">
        <v>367</v>
      </c>
      <c r="B9" s="51">
        <v>147</v>
      </c>
      <c r="C9" s="51">
        <v>158</v>
      </c>
      <c r="D9" s="43">
        <f t="shared" si="0"/>
        <v>11</v>
      </c>
      <c r="E9" s="42">
        <f t="shared" si="1"/>
        <v>7.4829931972789199E-2</v>
      </c>
    </row>
    <row r="10" spans="1:10" ht="15" customHeight="1" x14ac:dyDescent="0.2">
      <c r="A10" s="49" t="s">
        <v>332</v>
      </c>
      <c r="B10" s="44">
        <v>15390</v>
      </c>
      <c r="C10" s="44">
        <v>15444</v>
      </c>
      <c r="D10" s="44">
        <f t="shared" si="0"/>
        <v>54</v>
      </c>
      <c r="E10" s="50">
        <f t="shared" si="1"/>
        <v>3.5087719298245723E-3</v>
      </c>
    </row>
    <row r="11" spans="1:10" ht="15" customHeight="1" x14ac:dyDescent="0.2">
      <c r="A11" s="48" t="s">
        <v>333</v>
      </c>
      <c r="B11" s="51">
        <v>131</v>
      </c>
      <c r="C11" s="51">
        <v>126</v>
      </c>
      <c r="D11" s="43">
        <f t="shared" si="0"/>
        <v>-5</v>
      </c>
      <c r="E11" s="42">
        <f t="shared" si="1"/>
        <v>-3.8167938931297662E-2</v>
      </c>
    </row>
    <row r="12" spans="1:10" ht="15" customHeight="1" x14ac:dyDescent="0.2">
      <c r="A12" s="49" t="s">
        <v>334</v>
      </c>
      <c r="B12" s="44">
        <v>30907</v>
      </c>
      <c r="C12" s="44">
        <v>31033</v>
      </c>
      <c r="D12" s="44">
        <f t="shared" si="0"/>
        <v>126</v>
      </c>
      <c r="E12" s="50">
        <f t="shared" si="1"/>
        <v>4.0767463681365967E-3</v>
      </c>
    </row>
    <row r="13" spans="1:10" ht="15" customHeight="1" x14ac:dyDescent="0.2">
      <c r="A13" s="48" t="s">
        <v>335</v>
      </c>
      <c r="B13" s="43">
        <v>6303</v>
      </c>
      <c r="C13" s="43">
        <v>6059</v>
      </c>
      <c r="D13" s="43">
        <f>C13-B13</f>
        <v>-244</v>
      </c>
      <c r="E13" s="42">
        <f t="shared" si="1"/>
        <v>-3.8711724575598905E-2</v>
      </c>
    </row>
    <row r="14" spans="1:10" x14ac:dyDescent="0.2">
      <c r="A14" s="46" t="s">
        <v>368</v>
      </c>
      <c r="B14" s="47">
        <f>SUM(B6:B13)</f>
        <v>97390</v>
      </c>
      <c r="C14" s="47">
        <f>SUM(C6:C13)</f>
        <v>98224</v>
      </c>
      <c r="D14" s="47">
        <f>C14-B14</f>
        <v>834</v>
      </c>
      <c r="E14" s="53">
        <f>C14/B14-1</f>
        <v>8.5635075469761013E-3</v>
      </c>
    </row>
    <row r="15" spans="1:10" x14ac:dyDescent="0.2">
      <c r="A15" s="13"/>
      <c r="B15" s="13"/>
      <c r="C15" s="13"/>
      <c r="D15" s="33"/>
      <c r="E15" s="42"/>
    </row>
    <row r="16" spans="1:10" x14ac:dyDescent="0.2">
      <c r="A16" s="556"/>
      <c r="B16" s="13"/>
      <c r="C16" s="13"/>
      <c r="D16" s="13"/>
      <c r="E16" s="13"/>
    </row>
  </sheetData>
  <mergeCells count="3">
    <mergeCell ref="H1:J1"/>
    <mergeCell ref="A4:A5"/>
    <mergeCell ref="D4:E4"/>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L14"/>
  <sheetViews>
    <sheetView workbookViewId="0">
      <selection activeCell="I7" sqref="I7"/>
    </sheetView>
  </sheetViews>
  <sheetFormatPr baseColWidth="10" defaultRowHeight="12.75" x14ac:dyDescent="0.2"/>
  <cols>
    <col min="1" max="1" width="28.5703125" style="418" customWidth="1"/>
    <col min="2" max="2" width="12.42578125" style="418" customWidth="1"/>
    <col min="3" max="3" width="12" style="418" customWidth="1"/>
    <col min="4" max="4" width="10" style="418" customWidth="1"/>
    <col min="5" max="5" width="11.42578125" style="418" customWidth="1"/>
    <col min="6" max="7" width="9.85546875" style="418" customWidth="1"/>
    <col min="8" max="9" width="9.42578125" style="418" customWidth="1"/>
    <col min="10" max="10" width="7.85546875" style="418" bestFit="1" customWidth="1"/>
    <col min="11" max="11" width="6.42578125" style="418" bestFit="1" customWidth="1"/>
    <col min="12" max="16384" width="11.42578125" style="418"/>
  </cols>
  <sheetData>
    <row r="1" spans="1:12" ht="15" x14ac:dyDescent="0.25">
      <c r="A1" s="179" t="s">
        <v>1530</v>
      </c>
      <c r="H1" s="400" t="s">
        <v>39</v>
      </c>
      <c r="I1" s="400"/>
      <c r="J1" s="82"/>
      <c r="K1" s="82"/>
      <c r="L1" s="82"/>
    </row>
    <row r="2" spans="1:12" x14ac:dyDescent="0.2">
      <c r="A2" s="418" t="s">
        <v>325</v>
      </c>
    </row>
    <row r="4" spans="1:12" x14ac:dyDescent="0.2">
      <c r="A4" s="139" t="s">
        <v>364</v>
      </c>
      <c r="B4" s="126">
        <v>2019</v>
      </c>
      <c r="C4" s="126">
        <v>2020</v>
      </c>
      <c r="D4" s="140" t="s">
        <v>144</v>
      </c>
      <c r="E4" s="140"/>
    </row>
    <row r="5" spans="1:12" x14ac:dyDescent="0.2">
      <c r="A5" s="137"/>
      <c r="B5" s="127" t="s">
        <v>49</v>
      </c>
      <c r="C5" s="127" t="s">
        <v>49</v>
      </c>
      <c r="D5" s="125" t="s">
        <v>365</v>
      </c>
      <c r="E5" s="125" t="s">
        <v>366</v>
      </c>
    </row>
    <row r="6" spans="1:12" x14ac:dyDescent="0.2">
      <c r="A6" s="48" t="s">
        <v>328</v>
      </c>
      <c r="B6" s="43">
        <v>3217</v>
      </c>
      <c r="C6" s="43">
        <v>3425</v>
      </c>
      <c r="D6" s="43">
        <f>C6-B6</f>
        <v>208</v>
      </c>
      <c r="E6" s="42">
        <f>C6/B6-1</f>
        <v>6.4656512278520317E-2</v>
      </c>
    </row>
    <row r="7" spans="1:12" x14ac:dyDescent="0.2">
      <c r="A7" s="49" t="s">
        <v>329</v>
      </c>
      <c r="B7" s="44">
        <v>29469</v>
      </c>
      <c r="C7" s="44">
        <v>30139</v>
      </c>
      <c r="D7" s="44">
        <f t="shared" ref="D7:D13" si="0">C7-B7</f>
        <v>670</v>
      </c>
      <c r="E7" s="50">
        <f t="shared" ref="E7:E14" si="1">C7/B7-1</f>
        <v>2.2735756218398961E-2</v>
      </c>
    </row>
    <row r="8" spans="1:12" x14ac:dyDescent="0.2">
      <c r="A8" s="48" t="s">
        <v>330</v>
      </c>
      <c r="B8" s="43">
        <v>11811</v>
      </c>
      <c r="C8" s="43">
        <v>11840</v>
      </c>
      <c r="D8" s="43">
        <f t="shared" si="0"/>
        <v>29</v>
      </c>
      <c r="E8" s="42">
        <f t="shared" si="1"/>
        <v>2.455338244009786E-3</v>
      </c>
    </row>
    <row r="9" spans="1:12" x14ac:dyDescent="0.2">
      <c r="A9" s="49" t="s">
        <v>367</v>
      </c>
      <c r="B9" s="45">
        <v>149</v>
      </c>
      <c r="C9" s="45">
        <v>158</v>
      </c>
      <c r="D9" s="44">
        <f t="shared" si="0"/>
        <v>9</v>
      </c>
      <c r="E9" s="50">
        <f t="shared" si="1"/>
        <v>6.0402684563758413E-2</v>
      </c>
    </row>
    <row r="10" spans="1:12" x14ac:dyDescent="0.2">
      <c r="A10" s="48" t="s">
        <v>332</v>
      </c>
      <c r="B10" s="43">
        <v>15315</v>
      </c>
      <c r="C10" s="43">
        <v>15444</v>
      </c>
      <c r="D10" s="43">
        <f t="shared" si="0"/>
        <v>129</v>
      </c>
      <c r="E10" s="42">
        <f t="shared" si="1"/>
        <v>8.4231145935358409E-3</v>
      </c>
    </row>
    <row r="11" spans="1:12" x14ac:dyDescent="0.2">
      <c r="A11" s="49" t="s">
        <v>333</v>
      </c>
      <c r="B11" s="45">
        <v>132</v>
      </c>
      <c r="C11" s="45">
        <v>126</v>
      </c>
      <c r="D11" s="44">
        <f t="shared" si="0"/>
        <v>-6</v>
      </c>
      <c r="E11" s="50">
        <f t="shared" si="1"/>
        <v>-4.5454545454545414E-2</v>
      </c>
    </row>
    <row r="12" spans="1:12" x14ac:dyDescent="0.2">
      <c r="A12" s="48" t="s">
        <v>334</v>
      </c>
      <c r="B12" s="43">
        <v>30762</v>
      </c>
      <c r="C12" s="43">
        <v>31033</v>
      </c>
      <c r="D12" s="43">
        <f t="shared" si="0"/>
        <v>271</v>
      </c>
      <c r="E12" s="42">
        <f t="shared" si="1"/>
        <v>8.8095702490085248E-3</v>
      </c>
    </row>
    <row r="13" spans="1:12" x14ac:dyDescent="0.2">
      <c r="A13" s="49" t="s">
        <v>335</v>
      </c>
      <c r="B13" s="44">
        <v>6294</v>
      </c>
      <c r="C13" s="44">
        <v>6059</v>
      </c>
      <c r="D13" s="44">
        <f t="shared" si="0"/>
        <v>-235</v>
      </c>
      <c r="E13" s="50">
        <f t="shared" si="1"/>
        <v>-3.7337146488719442E-2</v>
      </c>
    </row>
    <row r="14" spans="1:12" x14ac:dyDescent="0.2">
      <c r="A14" s="46" t="s">
        <v>368</v>
      </c>
      <c r="B14" s="47">
        <f>SUM(B6:B13)</f>
        <v>97149</v>
      </c>
      <c r="C14" s="47">
        <f>SUM(C6:C13)</f>
        <v>98224</v>
      </c>
      <c r="D14" s="47">
        <f>C14-B14</f>
        <v>1075</v>
      </c>
      <c r="E14" s="53">
        <f t="shared" si="1"/>
        <v>1.1065476741911828E-2</v>
      </c>
    </row>
  </sheetData>
  <mergeCells count="3">
    <mergeCell ref="A4:A5"/>
    <mergeCell ref="D4:E4"/>
    <mergeCell ref="H1:I1"/>
  </mergeCells>
  <hyperlinks>
    <hyperlink ref="H1:I1" location="Index!A1" display="Regresar al Índice" xr:uid="{00000000-0004-0000-0B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T15"/>
  <sheetViews>
    <sheetView workbookViewId="0">
      <selection activeCell="I7" sqref="I7"/>
    </sheetView>
  </sheetViews>
  <sheetFormatPr baseColWidth="10" defaultColWidth="10.85546875" defaultRowHeight="12.75" x14ac:dyDescent="0.2"/>
  <cols>
    <col min="1" max="1" width="24.42578125" style="418" customWidth="1"/>
    <col min="2" max="5" width="8.28515625" style="418" bestFit="1" customWidth="1"/>
    <col min="6" max="6" width="7" style="418" customWidth="1"/>
    <col min="7" max="10" width="6.85546875" style="418" customWidth="1"/>
    <col min="11" max="11" width="6.7109375" style="418" customWidth="1"/>
    <col min="12" max="13" width="6" style="418" bestFit="1" customWidth="1"/>
    <col min="14" max="14" width="7" style="418" customWidth="1"/>
    <col min="15" max="16" width="5.140625" style="418" customWidth="1"/>
    <col min="17" max="17" width="11" style="418" bestFit="1" customWidth="1"/>
    <col min="18" max="16384" width="10.85546875" style="418"/>
  </cols>
  <sheetData>
    <row r="1" spans="1:20" ht="15" customHeight="1" x14ac:dyDescent="0.25">
      <c r="A1" s="179" t="s">
        <v>1531</v>
      </c>
      <c r="B1" s="551"/>
      <c r="C1" s="551"/>
      <c r="D1" s="551"/>
      <c r="E1" s="551"/>
      <c r="F1" s="551"/>
      <c r="G1" s="551"/>
      <c r="H1" s="400" t="s">
        <v>39</v>
      </c>
      <c r="I1" s="400"/>
      <c r="J1" s="400"/>
      <c r="K1" s="400"/>
      <c r="L1" s="551"/>
      <c r="M1" s="551"/>
      <c r="N1" s="83"/>
      <c r="O1" s="83"/>
      <c r="P1" s="83"/>
      <c r="Q1" s="83"/>
      <c r="R1" s="552"/>
    </row>
    <row r="2" spans="1:20" x14ac:dyDescent="0.2">
      <c r="A2" s="418" t="s">
        <v>325</v>
      </c>
    </row>
    <row r="4" spans="1:20" x14ac:dyDescent="0.2">
      <c r="A4" s="139" t="s">
        <v>364</v>
      </c>
      <c r="B4" s="141">
        <v>2020</v>
      </c>
      <c r="C4" s="141"/>
      <c r="D4" s="141"/>
      <c r="E4" s="141"/>
      <c r="F4" s="141"/>
      <c r="G4" s="141"/>
      <c r="H4" s="141"/>
      <c r="I4" s="141"/>
      <c r="J4" s="141" t="s">
        <v>336</v>
      </c>
      <c r="K4" s="141"/>
      <c r="L4" s="141"/>
      <c r="M4" s="141"/>
      <c r="N4" s="141"/>
      <c r="O4" s="141"/>
      <c r="P4" s="141"/>
      <c r="Q4" s="141"/>
    </row>
    <row r="5" spans="1:20" ht="25.5" x14ac:dyDescent="0.2">
      <c r="A5" s="137"/>
      <c r="B5" s="127" t="s">
        <v>72</v>
      </c>
      <c r="C5" s="127" t="s">
        <v>73</v>
      </c>
      <c r="D5" s="127" t="s">
        <v>74</v>
      </c>
      <c r="E5" s="127" t="s">
        <v>75</v>
      </c>
      <c r="F5" s="127" t="s">
        <v>76</v>
      </c>
      <c r="G5" s="127" t="s">
        <v>77</v>
      </c>
      <c r="H5" s="127" t="s">
        <v>78</v>
      </c>
      <c r="I5" s="127" t="s">
        <v>79</v>
      </c>
      <c r="J5" s="125" t="s">
        <v>741</v>
      </c>
      <c r="K5" s="125" t="s">
        <v>337</v>
      </c>
      <c r="L5" s="125" t="s">
        <v>742</v>
      </c>
      <c r="M5" s="125" t="s">
        <v>743</v>
      </c>
      <c r="N5" s="125" t="s">
        <v>744</v>
      </c>
      <c r="O5" s="125" t="s">
        <v>745</v>
      </c>
      <c r="P5" s="121" t="s">
        <v>848</v>
      </c>
      <c r="Q5" s="127" t="s">
        <v>54</v>
      </c>
    </row>
    <row r="6" spans="1:20" ht="25.5" x14ac:dyDescent="0.2">
      <c r="A6" s="72" t="s">
        <v>328</v>
      </c>
      <c r="B6" s="75">
        <v>3313</v>
      </c>
      <c r="C6" s="75">
        <v>3327</v>
      </c>
      <c r="D6" s="75">
        <v>3329</v>
      </c>
      <c r="E6" s="75">
        <v>3348</v>
      </c>
      <c r="F6" s="75">
        <v>3378</v>
      </c>
      <c r="G6" s="553">
        <v>3402</v>
      </c>
      <c r="H6" s="553">
        <v>3415</v>
      </c>
      <c r="I6" s="553">
        <v>3425</v>
      </c>
      <c r="J6" s="76">
        <f t="shared" ref="J6:P6" si="0">C6-B6</f>
        <v>14</v>
      </c>
      <c r="K6" s="76">
        <f t="shared" si="0"/>
        <v>2</v>
      </c>
      <c r="L6" s="76">
        <f t="shared" si="0"/>
        <v>19</v>
      </c>
      <c r="M6" s="77">
        <f t="shared" si="0"/>
        <v>30</v>
      </c>
      <c r="N6" s="77">
        <f t="shared" si="0"/>
        <v>24</v>
      </c>
      <c r="O6" s="77">
        <f t="shared" si="0"/>
        <v>13</v>
      </c>
      <c r="P6" s="77">
        <f t="shared" si="0"/>
        <v>10</v>
      </c>
      <c r="Q6" s="77">
        <f>SUM(J6:P6)</f>
        <v>112</v>
      </c>
    </row>
    <row r="7" spans="1:20" x14ac:dyDescent="0.2">
      <c r="A7" s="73" t="s">
        <v>329</v>
      </c>
      <c r="B7" s="78">
        <v>29849</v>
      </c>
      <c r="C7" s="78">
        <v>29807</v>
      </c>
      <c r="D7" s="78">
        <v>29789</v>
      </c>
      <c r="E7" s="78">
        <v>29821</v>
      </c>
      <c r="F7" s="78">
        <v>29901</v>
      </c>
      <c r="G7" s="554">
        <v>30013</v>
      </c>
      <c r="H7" s="554">
        <v>30042</v>
      </c>
      <c r="I7" s="554">
        <v>30139</v>
      </c>
      <c r="J7" s="77">
        <f t="shared" ref="J7:N13" si="1">C7-B7</f>
        <v>-42</v>
      </c>
      <c r="K7" s="77">
        <f t="shared" si="1"/>
        <v>-18</v>
      </c>
      <c r="L7" s="77">
        <f t="shared" si="1"/>
        <v>32</v>
      </c>
      <c r="M7" s="77">
        <f t="shared" si="1"/>
        <v>80</v>
      </c>
      <c r="N7" s="77">
        <f t="shared" si="1"/>
        <v>112</v>
      </c>
      <c r="O7" s="77">
        <f t="shared" ref="O7:O13" si="2">H7-G7</f>
        <v>29</v>
      </c>
      <c r="P7" s="77">
        <f t="shared" ref="P7:P13" si="3">I7-H7</f>
        <v>97</v>
      </c>
      <c r="Q7" s="77">
        <f t="shared" ref="Q7:Q13" si="4">SUM(J7:P7)</f>
        <v>290</v>
      </c>
    </row>
    <row r="8" spans="1:20" x14ac:dyDescent="0.2">
      <c r="A8" s="72" t="s">
        <v>330</v>
      </c>
      <c r="B8" s="75">
        <v>11861</v>
      </c>
      <c r="C8" s="75">
        <v>11596</v>
      </c>
      <c r="D8" s="75">
        <v>11653</v>
      </c>
      <c r="E8" s="75">
        <v>11804</v>
      </c>
      <c r="F8" s="75">
        <v>11763</v>
      </c>
      <c r="G8" s="553">
        <v>11837</v>
      </c>
      <c r="H8" s="553">
        <v>11814</v>
      </c>
      <c r="I8" s="553">
        <v>11840</v>
      </c>
      <c r="J8" s="76">
        <f t="shared" si="1"/>
        <v>-265</v>
      </c>
      <c r="K8" s="76">
        <f t="shared" si="1"/>
        <v>57</v>
      </c>
      <c r="L8" s="76">
        <f t="shared" si="1"/>
        <v>151</v>
      </c>
      <c r="M8" s="77">
        <f t="shared" si="1"/>
        <v>-41</v>
      </c>
      <c r="N8" s="77">
        <f t="shared" si="1"/>
        <v>74</v>
      </c>
      <c r="O8" s="77">
        <f t="shared" si="2"/>
        <v>-23</v>
      </c>
      <c r="P8" s="77">
        <f t="shared" si="3"/>
        <v>26</v>
      </c>
      <c r="Q8" s="77">
        <f t="shared" si="4"/>
        <v>-21</v>
      </c>
    </row>
    <row r="9" spans="1:20" ht="25.5" x14ac:dyDescent="0.2">
      <c r="A9" s="73" t="s">
        <v>367</v>
      </c>
      <c r="B9" s="79">
        <v>156</v>
      </c>
      <c r="C9" s="79">
        <v>154</v>
      </c>
      <c r="D9" s="79">
        <v>154</v>
      </c>
      <c r="E9" s="79">
        <v>153</v>
      </c>
      <c r="F9" s="79">
        <v>157</v>
      </c>
      <c r="G9" s="554">
        <v>158</v>
      </c>
      <c r="H9" s="554">
        <v>154</v>
      </c>
      <c r="I9" s="554">
        <v>158</v>
      </c>
      <c r="J9" s="77">
        <f t="shared" si="1"/>
        <v>-2</v>
      </c>
      <c r="K9" s="77">
        <f t="shared" si="1"/>
        <v>0</v>
      </c>
      <c r="L9" s="77">
        <f t="shared" si="1"/>
        <v>-1</v>
      </c>
      <c r="M9" s="80">
        <f t="shared" si="1"/>
        <v>4</v>
      </c>
      <c r="N9" s="77">
        <f t="shared" si="1"/>
        <v>1</v>
      </c>
      <c r="O9" s="77">
        <f t="shared" si="2"/>
        <v>-4</v>
      </c>
      <c r="P9" s="77">
        <f t="shared" si="3"/>
        <v>4</v>
      </c>
      <c r="Q9" s="77">
        <f t="shared" si="4"/>
        <v>2</v>
      </c>
    </row>
    <row r="10" spans="1:20" x14ac:dyDescent="0.2">
      <c r="A10" s="72" t="s">
        <v>332</v>
      </c>
      <c r="B10" s="75">
        <v>15496</v>
      </c>
      <c r="C10" s="75">
        <v>15441</v>
      </c>
      <c r="D10" s="75">
        <v>15411</v>
      </c>
      <c r="E10" s="75">
        <v>15377</v>
      </c>
      <c r="F10" s="75">
        <v>15394</v>
      </c>
      <c r="G10" s="554">
        <v>15402</v>
      </c>
      <c r="H10" s="555">
        <v>15415</v>
      </c>
      <c r="I10" s="555">
        <v>15444</v>
      </c>
      <c r="J10" s="76">
        <f t="shared" si="1"/>
        <v>-55</v>
      </c>
      <c r="K10" s="76">
        <f t="shared" si="1"/>
        <v>-30</v>
      </c>
      <c r="L10" s="76">
        <f t="shared" si="1"/>
        <v>-34</v>
      </c>
      <c r="M10" s="77">
        <f t="shared" si="1"/>
        <v>17</v>
      </c>
      <c r="N10" s="77">
        <f t="shared" si="1"/>
        <v>8</v>
      </c>
      <c r="O10" s="77">
        <f t="shared" si="2"/>
        <v>13</v>
      </c>
      <c r="P10" s="77">
        <f t="shared" si="3"/>
        <v>29</v>
      </c>
      <c r="Q10" s="77">
        <f t="shared" si="4"/>
        <v>-52</v>
      </c>
    </row>
    <row r="11" spans="1:20" x14ac:dyDescent="0.2">
      <c r="A11" s="73" t="s">
        <v>333</v>
      </c>
      <c r="B11" s="79">
        <v>134</v>
      </c>
      <c r="C11" s="79">
        <v>132</v>
      </c>
      <c r="D11" s="79">
        <v>132</v>
      </c>
      <c r="E11" s="79">
        <v>130</v>
      </c>
      <c r="F11" s="79">
        <v>127</v>
      </c>
      <c r="G11" s="554">
        <v>128</v>
      </c>
      <c r="H11" s="554">
        <v>126</v>
      </c>
      <c r="I11" s="554">
        <v>126</v>
      </c>
      <c r="J11" s="77">
        <f t="shared" si="1"/>
        <v>-2</v>
      </c>
      <c r="K11" s="77">
        <f t="shared" si="1"/>
        <v>0</v>
      </c>
      <c r="L11" s="77">
        <f t="shared" si="1"/>
        <v>-2</v>
      </c>
      <c r="M11" s="80">
        <f t="shared" si="1"/>
        <v>-3</v>
      </c>
      <c r="N11" s="77">
        <f t="shared" si="1"/>
        <v>1</v>
      </c>
      <c r="O11" s="77">
        <f t="shared" si="2"/>
        <v>-2</v>
      </c>
      <c r="P11" s="77">
        <f t="shared" si="3"/>
        <v>0</v>
      </c>
      <c r="Q11" s="77">
        <f t="shared" si="4"/>
        <v>-8</v>
      </c>
    </row>
    <row r="12" spans="1:20" x14ac:dyDescent="0.2">
      <c r="A12" s="72" t="s">
        <v>334</v>
      </c>
      <c r="B12" s="75">
        <v>31214</v>
      </c>
      <c r="C12" s="75">
        <v>31003</v>
      </c>
      <c r="D12" s="75">
        <v>30874</v>
      </c>
      <c r="E12" s="75">
        <v>30925</v>
      </c>
      <c r="F12" s="75">
        <v>30885</v>
      </c>
      <c r="G12" s="554">
        <v>30920</v>
      </c>
      <c r="H12" s="554">
        <v>30969</v>
      </c>
      <c r="I12" s="554">
        <v>31033</v>
      </c>
      <c r="J12" s="76">
        <f t="shared" si="1"/>
        <v>-211</v>
      </c>
      <c r="K12" s="76">
        <f t="shared" si="1"/>
        <v>-129</v>
      </c>
      <c r="L12" s="76">
        <f t="shared" si="1"/>
        <v>51</v>
      </c>
      <c r="M12" s="77">
        <f t="shared" si="1"/>
        <v>-40</v>
      </c>
      <c r="N12" s="77">
        <f t="shared" si="1"/>
        <v>35</v>
      </c>
      <c r="O12" s="77">
        <f t="shared" si="2"/>
        <v>49</v>
      </c>
      <c r="P12" s="77">
        <f t="shared" si="3"/>
        <v>64</v>
      </c>
      <c r="Q12" s="77">
        <f t="shared" si="4"/>
        <v>-181</v>
      </c>
    </row>
    <row r="13" spans="1:20" ht="25.5" x14ac:dyDescent="0.2">
      <c r="A13" s="73" t="s">
        <v>335</v>
      </c>
      <c r="B13" s="78">
        <v>6344</v>
      </c>
      <c r="C13" s="78">
        <v>6281</v>
      </c>
      <c r="D13" s="78">
        <v>6194</v>
      </c>
      <c r="E13" s="78">
        <v>6191</v>
      </c>
      <c r="F13" s="78">
        <v>6133</v>
      </c>
      <c r="G13" s="553">
        <v>6146</v>
      </c>
      <c r="H13" s="553">
        <v>6103</v>
      </c>
      <c r="I13" s="553">
        <v>6059</v>
      </c>
      <c r="J13" s="77">
        <f t="shared" si="1"/>
        <v>-63</v>
      </c>
      <c r="K13" s="77">
        <f t="shared" si="1"/>
        <v>-87</v>
      </c>
      <c r="L13" s="77">
        <f t="shared" si="1"/>
        <v>-3</v>
      </c>
      <c r="M13" s="76">
        <f t="shared" si="1"/>
        <v>-58</v>
      </c>
      <c r="N13" s="77">
        <f t="shared" si="1"/>
        <v>13</v>
      </c>
      <c r="O13" s="77">
        <f t="shared" si="2"/>
        <v>-43</v>
      </c>
      <c r="P13" s="77">
        <f t="shared" si="3"/>
        <v>-44</v>
      </c>
      <c r="Q13" s="77">
        <f t="shared" si="4"/>
        <v>-285</v>
      </c>
    </row>
    <row r="14" spans="1:20" x14ac:dyDescent="0.2">
      <c r="A14" s="46" t="s">
        <v>368</v>
      </c>
      <c r="B14" s="47">
        <v>98367</v>
      </c>
      <c r="C14" s="47">
        <v>97741</v>
      </c>
      <c r="D14" s="47">
        <v>97536</v>
      </c>
      <c r="E14" s="47">
        <f t="shared" ref="E14:M14" si="5">SUM(E6:E13)</f>
        <v>97749</v>
      </c>
      <c r="F14" s="47">
        <f t="shared" si="5"/>
        <v>97738</v>
      </c>
      <c r="G14" s="47">
        <f>SUM(G6:G13)</f>
        <v>98006</v>
      </c>
      <c r="H14" s="47">
        <f>SUM(H6:H13)</f>
        <v>98038</v>
      </c>
      <c r="I14" s="47">
        <f>SUM(I6:I13)</f>
        <v>98224</v>
      </c>
      <c r="J14" s="81">
        <f t="shared" si="5"/>
        <v>-626</v>
      </c>
      <c r="K14" s="81">
        <f t="shared" si="5"/>
        <v>-205</v>
      </c>
      <c r="L14" s="81">
        <f t="shared" si="5"/>
        <v>213</v>
      </c>
      <c r="M14" s="81">
        <f t="shared" si="5"/>
        <v>-11</v>
      </c>
      <c r="N14" s="81">
        <f>SUM(N6:N13)</f>
        <v>268</v>
      </c>
      <c r="O14" s="81">
        <f>SUM(O6:O13)</f>
        <v>32</v>
      </c>
      <c r="P14" s="81">
        <f>SUM(P6:P13)</f>
        <v>186</v>
      </c>
      <c r="Q14" s="81">
        <f>SUM(Q6:Q13)</f>
        <v>-143</v>
      </c>
    </row>
    <row r="15" spans="1:20" x14ac:dyDescent="0.2">
      <c r="T15" s="105"/>
    </row>
  </sheetData>
  <mergeCells count="4">
    <mergeCell ref="A4:A5"/>
    <mergeCell ref="J4:Q4"/>
    <mergeCell ref="H1:K1"/>
    <mergeCell ref="B4:I4"/>
  </mergeCells>
  <hyperlinks>
    <hyperlink ref="L1:M1" location="Index!A1" display="Regresar al Índice" xr:uid="{00000000-0004-0000-0C00-000000000000}"/>
    <hyperlink ref="H1:J1" location="Index!A1" display="Regresar al Índice" xr:uid="{00000000-0004-0000-0C00-000001000000}"/>
    <hyperlink ref="H1:I1" location="Index!A1" display="Regresar al Índice" xr:uid="{1F6A8F09-2D4A-46E4-B0DD-7999DC1CB0EA}"/>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J13"/>
  <sheetViews>
    <sheetView workbookViewId="0">
      <selection activeCell="I7" sqref="I7"/>
    </sheetView>
  </sheetViews>
  <sheetFormatPr baseColWidth="10" defaultRowHeight="12.75" x14ac:dyDescent="0.2"/>
  <cols>
    <col min="1" max="1" width="27.140625" style="418" customWidth="1"/>
    <col min="2" max="2" width="14.5703125" style="418" customWidth="1"/>
    <col min="3" max="3" width="11.42578125" style="418" customWidth="1"/>
    <col min="4" max="4" width="11.5703125" style="418" customWidth="1"/>
    <col min="5" max="5" width="12.42578125" style="418" customWidth="1"/>
    <col min="6" max="6" width="5.85546875" style="418" bestFit="1" customWidth="1"/>
    <col min="7" max="7" width="7.85546875" style="418" bestFit="1" customWidth="1"/>
    <col min="8" max="8" width="6.140625" style="418" bestFit="1" customWidth="1"/>
    <col min="9" max="9" width="7.85546875" style="418" bestFit="1" customWidth="1"/>
    <col min="10" max="10" width="6" style="418" bestFit="1" customWidth="1"/>
    <col min="11" max="16384" width="11.42578125" style="418"/>
  </cols>
  <sheetData>
    <row r="1" spans="1:10" ht="15" x14ac:dyDescent="0.25">
      <c r="A1" s="179" t="s">
        <v>1532</v>
      </c>
      <c r="H1" s="400" t="s">
        <v>39</v>
      </c>
      <c r="I1" s="400"/>
      <c r="J1" s="400"/>
    </row>
    <row r="2" spans="1:10" x14ac:dyDescent="0.2">
      <c r="A2" s="418" t="s">
        <v>325</v>
      </c>
    </row>
    <row r="4" spans="1:10" x14ac:dyDescent="0.2">
      <c r="A4" s="140" t="s">
        <v>653</v>
      </c>
      <c r="B4" s="141">
        <v>2020</v>
      </c>
      <c r="C4" s="141"/>
      <c r="D4" s="141" t="s">
        <v>695</v>
      </c>
      <c r="E4" s="141"/>
    </row>
    <row r="5" spans="1:10" ht="18" customHeight="1" x14ac:dyDescent="0.2">
      <c r="A5" s="142"/>
      <c r="B5" s="127" t="s">
        <v>48</v>
      </c>
      <c r="C5" s="127" t="s">
        <v>49</v>
      </c>
      <c r="D5" s="127" t="s">
        <v>365</v>
      </c>
      <c r="E5" s="127" t="s">
        <v>366</v>
      </c>
    </row>
    <row r="6" spans="1:10" ht="18" customHeight="1" x14ac:dyDescent="0.2">
      <c r="A6" s="48" t="s">
        <v>369</v>
      </c>
      <c r="B6" s="43">
        <v>25246</v>
      </c>
      <c r="C6" s="43">
        <v>25175</v>
      </c>
      <c r="D6" s="43">
        <f>C6-B6</f>
        <v>-71</v>
      </c>
      <c r="E6" s="42">
        <f>C6/B6-1</f>
        <v>-2.8123267052205803E-3</v>
      </c>
    </row>
    <row r="7" spans="1:10" ht="18" customHeight="1" x14ac:dyDescent="0.2">
      <c r="A7" s="49" t="s">
        <v>370</v>
      </c>
      <c r="B7" s="44">
        <v>38815</v>
      </c>
      <c r="C7" s="44">
        <v>38803</v>
      </c>
      <c r="D7" s="44">
        <f t="shared" ref="D7:D12" si="0">C7-B7</f>
        <v>-12</v>
      </c>
      <c r="E7" s="50">
        <f t="shared" ref="E7:E13" si="1">C7/B7-1</f>
        <v>-3.0915883034909886E-4</v>
      </c>
    </row>
    <row r="8" spans="1:10" ht="18" customHeight="1" x14ac:dyDescent="0.2">
      <c r="A8" s="48" t="s">
        <v>371</v>
      </c>
      <c r="B8" s="43">
        <v>29178</v>
      </c>
      <c r="C8" s="43">
        <v>29420</v>
      </c>
      <c r="D8" s="43">
        <f t="shared" si="0"/>
        <v>242</v>
      </c>
      <c r="E8" s="42">
        <f t="shared" si="1"/>
        <v>8.2939200767702115E-3</v>
      </c>
    </row>
    <row r="9" spans="1:10" ht="18" customHeight="1" x14ac:dyDescent="0.2">
      <c r="A9" s="49" t="s">
        <v>372</v>
      </c>
      <c r="B9" s="44">
        <v>3858</v>
      </c>
      <c r="C9" s="44">
        <v>3877</v>
      </c>
      <c r="D9" s="44">
        <f t="shared" si="0"/>
        <v>19</v>
      </c>
      <c r="E9" s="50">
        <f t="shared" si="1"/>
        <v>4.9248315189216463E-3</v>
      </c>
    </row>
    <row r="10" spans="1:10" ht="18" customHeight="1" x14ac:dyDescent="0.2">
      <c r="A10" s="48" t="s">
        <v>373</v>
      </c>
      <c r="B10" s="51">
        <v>539</v>
      </c>
      <c r="C10" s="51">
        <v>537</v>
      </c>
      <c r="D10" s="43">
        <f>C10-B10</f>
        <v>-2</v>
      </c>
      <c r="E10" s="42">
        <f t="shared" si="1"/>
        <v>-3.7105751391465214E-3</v>
      </c>
    </row>
    <row r="11" spans="1:10" ht="18" customHeight="1" x14ac:dyDescent="0.2">
      <c r="A11" s="49" t="s">
        <v>374</v>
      </c>
      <c r="B11" s="45">
        <v>241</v>
      </c>
      <c r="C11" s="45">
        <v>253</v>
      </c>
      <c r="D11" s="44">
        <f t="shared" si="0"/>
        <v>12</v>
      </c>
      <c r="E11" s="50">
        <f t="shared" si="1"/>
        <v>4.9792531120331995E-2</v>
      </c>
    </row>
    <row r="12" spans="1:10" ht="18" customHeight="1" x14ac:dyDescent="0.2">
      <c r="A12" s="48" t="s">
        <v>375</v>
      </c>
      <c r="B12" s="51">
        <v>161</v>
      </c>
      <c r="C12" s="51">
        <v>159</v>
      </c>
      <c r="D12" s="43">
        <f t="shared" si="0"/>
        <v>-2</v>
      </c>
      <c r="E12" s="42">
        <f t="shared" si="1"/>
        <v>-1.2422360248447228E-2</v>
      </c>
    </row>
    <row r="13" spans="1:10" x14ac:dyDescent="0.2">
      <c r="A13" s="46" t="s">
        <v>376</v>
      </c>
      <c r="B13" s="47">
        <f>SUM(B6:B12)</f>
        <v>98038</v>
      </c>
      <c r="C13" s="47">
        <f>SUM(C6:C12)</f>
        <v>98224</v>
      </c>
      <c r="D13" s="52">
        <f>SUM(D6:D12)</f>
        <v>186</v>
      </c>
      <c r="E13" s="53">
        <f t="shared" si="1"/>
        <v>1.8972235255716452E-3</v>
      </c>
    </row>
  </sheetData>
  <mergeCells count="4">
    <mergeCell ref="H1:J1"/>
    <mergeCell ref="A4:A5"/>
    <mergeCell ref="B4:C4"/>
    <mergeCell ref="D4:E4"/>
  </mergeCells>
  <hyperlinks>
    <hyperlink ref="H1:I1" location="Index!A1" display="Regresar al Índice" xr:uid="{00000000-0004-0000-0D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J13"/>
  <sheetViews>
    <sheetView workbookViewId="0">
      <selection activeCell="I7" sqref="I7"/>
    </sheetView>
  </sheetViews>
  <sheetFormatPr baseColWidth="10" defaultColWidth="10.85546875" defaultRowHeight="12.75" x14ac:dyDescent="0.2"/>
  <cols>
    <col min="1" max="1" width="27.140625" style="418" customWidth="1"/>
    <col min="2" max="2" width="14.5703125" style="418" customWidth="1"/>
    <col min="3" max="4" width="11.42578125" style="418" customWidth="1"/>
    <col min="5" max="5" width="9" style="418" bestFit="1" customWidth="1"/>
    <col min="6" max="6" width="8.7109375" style="418" customWidth="1"/>
    <col min="7" max="7" width="6.140625" style="418" bestFit="1" customWidth="1"/>
    <col min="8" max="8" width="7.85546875" style="418" bestFit="1" customWidth="1"/>
    <col min="9" max="9" width="6" style="418" bestFit="1" customWidth="1"/>
    <col min="10" max="16384" width="10.85546875" style="418"/>
  </cols>
  <sheetData>
    <row r="1" spans="1:10" ht="15" x14ac:dyDescent="0.25">
      <c r="A1" s="179" t="s">
        <v>1533</v>
      </c>
      <c r="H1" s="400" t="s">
        <v>39</v>
      </c>
      <c r="I1" s="400"/>
      <c r="J1" s="400"/>
    </row>
    <row r="2" spans="1:10" x14ac:dyDescent="0.2">
      <c r="A2" s="418" t="s">
        <v>325</v>
      </c>
    </row>
    <row r="4" spans="1:10" x14ac:dyDescent="0.2">
      <c r="A4" s="140" t="s">
        <v>653</v>
      </c>
      <c r="B4" s="126">
        <v>2019</v>
      </c>
      <c r="C4" s="126">
        <v>2020</v>
      </c>
      <c r="D4" s="141" t="s">
        <v>144</v>
      </c>
      <c r="E4" s="141"/>
    </row>
    <row r="5" spans="1:10" x14ac:dyDescent="0.2">
      <c r="A5" s="142"/>
      <c r="B5" s="127" t="s">
        <v>49</v>
      </c>
      <c r="C5" s="127" t="s">
        <v>49</v>
      </c>
      <c r="D5" s="127" t="s">
        <v>365</v>
      </c>
      <c r="E5" s="127" t="s">
        <v>366</v>
      </c>
    </row>
    <row r="6" spans="1:10" ht="17.100000000000001" customHeight="1" x14ac:dyDescent="0.2">
      <c r="A6" s="48" t="s">
        <v>369</v>
      </c>
      <c r="B6" s="43">
        <v>24438</v>
      </c>
      <c r="C6" s="43">
        <v>25175</v>
      </c>
      <c r="D6" s="44">
        <f t="shared" ref="D6:D12" si="0">C6-B6</f>
        <v>737</v>
      </c>
      <c r="E6" s="42">
        <f t="shared" ref="E6:E13" si="1">C6/B6-1</f>
        <v>3.0157950732465855E-2</v>
      </c>
    </row>
    <row r="7" spans="1:10" ht="17.100000000000001" customHeight="1" x14ac:dyDescent="0.2">
      <c r="A7" s="49" t="s">
        <v>370</v>
      </c>
      <c r="B7" s="44">
        <v>38552</v>
      </c>
      <c r="C7" s="44">
        <v>38803</v>
      </c>
      <c r="D7" s="44">
        <f t="shared" si="0"/>
        <v>251</v>
      </c>
      <c r="E7" s="50">
        <f t="shared" si="1"/>
        <v>6.5106868644946303E-3</v>
      </c>
    </row>
    <row r="8" spans="1:10" ht="17.100000000000001" customHeight="1" x14ac:dyDescent="0.2">
      <c r="A8" s="48" t="s">
        <v>371</v>
      </c>
      <c r="B8" s="43">
        <v>29154</v>
      </c>
      <c r="C8" s="43">
        <v>29420</v>
      </c>
      <c r="D8" s="44">
        <f t="shared" si="0"/>
        <v>266</v>
      </c>
      <c r="E8" s="42">
        <f t="shared" si="1"/>
        <v>9.1239624065309055E-3</v>
      </c>
    </row>
    <row r="9" spans="1:10" ht="17.100000000000001" customHeight="1" x14ac:dyDescent="0.2">
      <c r="A9" s="49" t="s">
        <v>372</v>
      </c>
      <c r="B9" s="44">
        <v>4015</v>
      </c>
      <c r="C9" s="44">
        <v>3877</v>
      </c>
      <c r="D9" s="44">
        <f t="shared" si="0"/>
        <v>-138</v>
      </c>
      <c r="E9" s="50">
        <f t="shared" si="1"/>
        <v>-3.4371108343711043E-2</v>
      </c>
    </row>
    <row r="10" spans="1:10" ht="17.100000000000001" customHeight="1" x14ac:dyDescent="0.2">
      <c r="A10" s="48" t="s">
        <v>373</v>
      </c>
      <c r="B10" s="51">
        <v>558</v>
      </c>
      <c r="C10" s="51">
        <v>537</v>
      </c>
      <c r="D10" s="44">
        <f t="shared" si="0"/>
        <v>-21</v>
      </c>
      <c r="E10" s="42">
        <f t="shared" si="1"/>
        <v>-3.7634408602150504E-2</v>
      </c>
    </row>
    <row r="11" spans="1:10" ht="17.100000000000001" customHeight="1" x14ac:dyDescent="0.2">
      <c r="A11" s="49" t="s">
        <v>374</v>
      </c>
      <c r="B11" s="45">
        <v>266</v>
      </c>
      <c r="C11" s="45">
        <v>253</v>
      </c>
      <c r="D11" s="44">
        <f t="shared" si="0"/>
        <v>-13</v>
      </c>
      <c r="E11" s="50">
        <f t="shared" si="1"/>
        <v>-4.8872180451127845E-2</v>
      </c>
    </row>
    <row r="12" spans="1:10" ht="17.100000000000001" customHeight="1" x14ac:dyDescent="0.2">
      <c r="A12" s="48" t="s">
        <v>375</v>
      </c>
      <c r="B12" s="51">
        <v>166</v>
      </c>
      <c r="C12" s="51">
        <v>159</v>
      </c>
      <c r="D12" s="44">
        <f t="shared" si="0"/>
        <v>-7</v>
      </c>
      <c r="E12" s="42">
        <f t="shared" si="1"/>
        <v>-4.216867469879515E-2</v>
      </c>
    </row>
    <row r="13" spans="1:10" ht="15.95" customHeight="1" x14ac:dyDescent="0.2">
      <c r="A13" s="46" t="s">
        <v>376</v>
      </c>
      <c r="B13" s="47">
        <f>SUM(B6:B12)</f>
        <v>97149</v>
      </c>
      <c r="C13" s="47">
        <f>SUM(C6:C12)</f>
        <v>98224</v>
      </c>
      <c r="D13" s="47">
        <f>SUM(D6:D12)</f>
        <v>1075</v>
      </c>
      <c r="E13" s="53">
        <f t="shared" si="1"/>
        <v>1.1065476741911828E-2</v>
      </c>
    </row>
  </sheetData>
  <mergeCells count="3">
    <mergeCell ref="A4:A5"/>
    <mergeCell ref="D4:E4"/>
    <mergeCell ref="H1:J1"/>
  </mergeCells>
  <hyperlinks>
    <hyperlink ref="H1:I1" location="Index!A1" display="Regresar al Índice" xr:uid="{00000000-0004-0000-0E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dimension ref="A1:Q18"/>
  <sheetViews>
    <sheetView workbookViewId="0">
      <selection activeCell="I7" sqref="I7"/>
    </sheetView>
  </sheetViews>
  <sheetFormatPr baseColWidth="10" defaultColWidth="10.85546875" defaultRowHeight="12.75" x14ac:dyDescent="0.2"/>
  <cols>
    <col min="1" max="1" width="25.42578125" style="418" customWidth="1"/>
    <col min="2" max="7" width="8.28515625" style="418" bestFit="1" customWidth="1"/>
    <col min="8" max="9" width="7.140625" style="418" customWidth="1"/>
    <col min="10" max="10" width="7.42578125" style="418" customWidth="1"/>
    <col min="11" max="11" width="8.42578125" style="418" customWidth="1"/>
    <col min="12" max="12" width="8" style="418" bestFit="1" customWidth="1"/>
    <col min="13" max="13" width="6.140625" style="418" bestFit="1" customWidth="1"/>
    <col min="14" max="14" width="7.7109375" style="418" bestFit="1" customWidth="1"/>
    <col min="15" max="16" width="5.42578125" style="418" customWidth="1"/>
    <col min="17" max="17" width="6.140625" style="418" customWidth="1"/>
    <col min="18" max="16384" width="10.85546875" style="418"/>
  </cols>
  <sheetData>
    <row r="1" spans="1:17" ht="15" x14ac:dyDescent="0.25">
      <c r="A1" s="179" t="s">
        <v>1534</v>
      </c>
      <c r="H1" s="400" t="s">
        <v>39</v>
      </c>
      <c r="I1" s="400"/>
      <c r="J1" s="400"/>
      <c r="K1" s="400"/>
      <c r="L1" s="82"/>
      <c r="M1" s="82"/>
      <c r="N1" s="82"/>
      <c r="O1" s="82"/>
      <c r="P1" s="82"/>
    </row>
    <row r="2" spans="1:17" x14ac:dyDescent="0.2">
      <c r="A2" s="418" t="s">
        <v>325</v>
      </c>
    </row>
    <row r="4" spans="1:17" x14ac:dyDescent="0.2">
      <c r="A4" s="139" t="s">
        <v>653</v>
      </c>
      <c r="B4" s="141">
        <v>2020</v>
      </c>
      <c r="C4" s="141"/>
      <c r="D4" s="141"/>
      <c r="E4" s="141"/>
      <c r="F4" s="141"/>
      <c r="G4" s="141"/>
      <c r="H4" s="141"/>
      <c r="I4" s="141"/>
      <c r="J4" s="141" t="s">
        <v>336</v>
      </c>
      <c r="K4" s="141"/>
      <c r="L4" s="141"/>
      <c r="M4" s="141"/>
      <c r="N4" s="141"/>
      <c r="O4" s="141"/>
      <c r="P4" s="141"/>
      <c r="Q4" s="141"/>
    </row>
    <row r="5" spans="1:17" ht="25.5" x14ac:dyDescent="0.2">
      <c r="A5" s="137"/>
      <c r="B5" s="127" t="s">
        <v>72</v>
      </c>
      <c r="C5" s="127" t="s">
        <v>73</v>
      </c>
      <c r="D5" s="127" t="s">
        <v>74</v>
      </c>
      <c r="E5" s="127" t="s">
        <v>75</v>
      </c>
      <c r="F5" s="127" t="s">
        <v>76</v>
      </c>
      <c r="G5" s="127" t="s">
        <v>77</v>
      </c>
      <c r="H5" s="127" t="s">
        <v>78</v>
      </c>
      <c r="I5" s="127" t="s">
        <v>79</v>
      </c>
      <c r="J5" s="125" t="s">
        <v>741</v>
      </c>
      <c r="K5" s="125" t="s">
        <v>337</v>
      </c>
      <c r="L5" s="125" t="s">
        <v>742</v>
      </c>
      <c r="M5" s="125" t="s">
        <v>743</v>
      </c>
      <c r="N5" s="125" t="s">
        <v>744</v>
      </c>
      <c r="O5" s="125" t="s">
        <v>746</v>
      </c>
      <c r="P5" s="121" t="s">
        <v>848</v>
      </c>
      <c r="Q5" s="127" t="s">
        <v>54</v>
      </c>
    </row>
    <row r="6" spans="1:17" ht="16.5" customHeight="1" x14ac:dyDescent="0.2">
      <c r="A6" s="72" t="s">
        <v>369</v>
      </c>
      <c r="B6" s="43">
        <v>24665</v>
      </c>
      <c r="C6" s="43">
        <v>24774</v>
      </c>
      <c r="D6" s="43">
        <v>24852</v>
      </c>
      <c r="E6" s="549">
        <v>24957</v>
      </c>
      <c r="F6" s="549">
        <v>25084</v>
      </c>
      <c r="G6" s="549">
        <v>25224</v>
      </c>
      <c r="H6" s="549">
        <v>25246</v>
      </c>
      <c r="I6" s="549">
        <v>25175</v>
      </c>
      <c r="J6" s="51">
        <v>109</v>
      </c>
      <c r="K6" s="51">
        <v>78</v>
      </c>
      <c r="L6" s="43">
        <f>E6-D6</f>
        <v>105</v>
      </c>
      <c r="M6" s="44">
        <f>F6-E6</f>
        <v>127</v>
      </c>
      <c r="N6" s="44">
        <f>G6-F6</f>
        <v>140</v>
      </c>
      <c r="O6" s="44">
        <f>H6-G6</f>
        <v>22</v>
      </c>
      <c r="P6" s="44">
        <f>I6-H6</f>
        <v>-71</v>
      </c>
      <c r="Q6" s="45">
        <f t="shared" ref="Q6:Q11" si="0">SUM(J6:P6)</f>
        <v>510</v>
      </c>
    </row>
    <row r="7" spans="1:17" ht="16.5" customHeight="1" x14ac:dyDescent="0.2">
      <c r="A7" s="73" t="s">
        <v>370</v>
      </c>
      <c r="B7" s="44">
        <v>38878</v>
      </c>
      <c r="C7" s="44">
        <v>38779</v>
      </c>
      <c r="D7" s="44">
        <v>38768</v>
      </c>
      <c r="E7" s="550">
        <v>38887</v>
      </c>
      <c r="F7" s="550">
        <v>38768</v>
      </c>
      <c r="G7" s="550">
        <v>38800</v>
      </c>
      <c r="H7" s="550">
        <v>38815</v>
      </c>
      <c r="I7" s="550">
        <v>38803</v>
      </c>
      <c r="J7" s="45">
        <v>-99</v>
      </c>
      <c r="K7" s="45">
        <v>-11</v>
      </c>
      <c r="L7" s="44">
        <f t="shared" ref="L7:N12" si="1">E7-D7</f>
        <v>119</v>
      </c>
      <c r="M7" s="44">
        <f t="shared" si="1"/>
        <v>-119</v>
      </c>
      <c r="N7" s="44">
        <f t="shared" si="1"/>
        <v>32</v>
      </c>
      <c r="O7" s="44">
        <f t="shared" ref="O7:O12" si="2">H7-G7</f>
        <v>15</v>
      </c>
      <c r="P7" s="44">
        <f t="shared" ref="P7:P12" si="3">I7-H7</f>
        <v>-12</v>
      </c>
      <c r="Q7" s="45">
        <f t="shared" si="0"/>
        <v>-75</v>
      </c>
    </row>
    <row r="8" spans="1:17" ht="16.5" customHeight="1" x14ac:dyDescent="0.2">
      <c r="A8" s="72" t="s">
        <v>371</v>
      </c>
      <c r="B8" s="43">
        <v>29803</v>
      </c>
      <c r="C8" s="43">
        <v>29324</v>
      </c>
      <c r="D8" s="43">
        <v>29114</v>
      </c>
      <c r="E8" s="549">
        <v>29152</v>
      </c>
      <c r="F8" s="549">
        <v>29127</v>
      </c>
      <c r="G8" s="549">
        <v>29205</v>
      </c>
      <c r="H8" s="549">
        <v>29178</v>
      </c>
      <c r="I8" s="549">
        <v>29420</v>
      </c>
      <c r="J8" s="51">
        <v>-479</v>
      </c>
      <c r="K8" s="51">
        <v>-210</v>
      </c>
      <c r="L8" s="43">
        <f t="shared" si="1"/>
        <v>38</v>
      </c>
      <c r="M8" s="44">
        <f t="shared" si="1"/>
        <v>-25</v>
      </c>
      <c r="N8" s="44">
        <f t="shared" si="1"/>
        <v>78</v>
      </c>
      <c r="O8" s="44">
        <f t="shared" si="2"/>
        <v>-27</v>
      </c>
      <c r="P8" s="44">
        <f t="shared" si="3"/>
        <v>242</v>
      </c>
      <c r="Q8" s="45">
        <f t="shared" si="0"/>
        <v>-383</v>
      </c>
    </row>
    <row r="9" spans="1:17" ht="16.5" customHeight="1" x14ac:dyDescent="0.2">
      <c r="A9" s="73" t="s">
        <v>372</v>
      </c>
      <c r="B9" s="44">
        <v>4035</v>
      </c>
      <c r="C9" s="44">
        <v>3926</v>
      </c>
      <c r="D9" s="44">
        <v>3884</v>
      </c>
      <c r="E9" s="550">
        <v>3841</v>
      </c>
      <c r="F9" s="550">
        <v>3851</v>
      </c>
      <c r="G9" s="550">
        <v>3852</v>
      </c>
      <c r="H9" s="550">
        <v>3858</v>
      </c>
      <c r="I9" s="550">
        <v>3877</v>
      </c>
      <c r="J9" s="45">
        <v>-109</v>
      </c>
      <c r="K9" s="45">
        <v>-42</v>
      </c>
      <c r="L9" s="44">
        <f t="shared" si="1"/>
        <v>-43</v>
      </c>
      <c r="M9" s="44">
        <f t="shared" si="1"/>
        <v>10</v>
      </c>
      <c r="N9" s="44">
        <f t="shared" si="1"/>
        <v>1</v>
      </c>
      <c r="O9" s="44">
        <f t="shared" si="2"/>
        <v>6</v>
      </c>
      <c r="P9" s="44">
        <f t="shared" si="3"/>
        <v>19</v>
      </c>
      <c r="Q9" s="45">
        <f t="shared" si="0"/>
        <v>-158</v>
      </c>
    </row>
    <row r="10" spans="1:17" ht="16.5" customHeight="1" x14ac:dyDescent="0.2">
      <c r="A10" s="72" t="s">
        <v>373</v>
      </c>
      <c r="B10" s="43">
        <v>556</v>
      </c>
      <c r="C10" s="43">
        <v>522</v>
      </c>
      <c r="D10" s="43">
        <v>514</v>
      </c>
      <c r="E10" s="549">
        <v>515</v>
      </c>
      <c r="F10" s="549">
        <v>515</v>
      </c>
      <c r="G10" s="549">
        <v>533</v>
      </c>
      <c r="H10" s="549">
        <v>539</v>
      </c>
      <c r="I10" s="549">
        <v>537</v>
      </c>
      <c r="J10" s="51">
        <v>-34</v>
      </c>
      <c r="K10" s="51">
        <v>-8</v>
      </c>
      <c r="L10" s="43">
        <f t="shared" si="1"/>
        <v>1</v>
      </c>
      <c r="M10" s="44">
        <f t="shared" si="1"/>
        <v>0</v>
      </c>
      <c r="N10" s="44">
        <f t="shared" si="1"/>
        <v>18</v>
      </c>
      <c r="O10" s="44">
        <f t="shared" si="2"/>
        <v>6</v>
      </c>
      <c r="P10" s="44">
        <f t="shared" si="3"/>
        <v>-2</v>
      </c>
      <c r="Q10" s="45">
        <f t="shared" si="0"/>
        <v>-19</v>
      </c>
    </row>
    <row r="11" spans="1:17" ht="16.5" customHeight="1" x14ac:dyDescent="0.2">
      <c r="A11" s="73" t="s">
        <v>374</v>
      </c>
      <c r="B11" s="44">
        <v>267</v>
      </c>
      <c r="C11" s="44">
        <v>257</v>
      </c>
      <c r="D11" s="44">
        <v>248</v>
      </c>
      <c r="E11" s="550">
        <v>245</v>
      </c>
      <c r="F11" s="550">
        <v>245</v>
      </c>
      <c r="G11" s="550">
        <v>237</v>
      </c>
      <c r="H11" s="550">
        <v>241</v>
      </c>
      <c r="I11" s="550">
        <v>253</v>
      </c>
      <c r="J11" s="45">
        <v>-10</v>
      </c>
      <c r="K11" s="45">
        <v>-9</v>
      </c>
      <c r="L11" s="44">
        <f t="shared" si="1"/>
        <v>-3</v>
      </c>
      <c r="M11" s="44">
        <f t="shared" si="1"/>
        <v>0</v>
      </c>
      <c r="N11" s="44">
        <f t="shared" si="1"/>
        <v>-8</v>
      </c>
      <c r="O11" s="44">
        <f t="shared" si="2"/>
        <v>4</v>
      </c>
      <c r="P11" s="44">
        <f t="shared" si="3"/>
        <v>12</v>
      </c>
      <c r="Q11" s="45">
        <f t="shared" si="0"/>
        <v>-14</v>
      </c>
    </row>
    <row r="12" spans="1:17" ht="16.5" customHeight="1" x14ac:dyDescent="0.2">
      <c r="A12" s="72" t="s">
        <v>375</v>
      </c>
      <c r="B12" s="43">
        <v>163</v>
      </c>
      <c r="C12" s="43">
        <v>159</v>
      </c>
      <c r="D12" s="43">
        <v>156</v>
      </c>
      <c r="E12" s="549">
        <v>152</v>
      </c>
      <c r="F12" s="549">
        <v>148</v>
      </c>
      <c r="G12" s="549">
        <v>155</v>
      </c>
      <c r="H12" s="549">
        <v>161</v>
      </c>
      <c r="I12" s="549">
        <v>159</v>
      </c>
      <c r="J12" s="51">
        <v>-4</v>
      </c>
      <c r="K12" s="51">
        <v>-3</v>
      </c>
      <c r="L12" s="43">
        <f t="shared" si="1"/>
        <v>-4</v>
      </c>
      <c r="M12" s="43">
        <f t="shared" si="1"/>
        <v>-4</v>
      </c>
      <c r="N12" s="44">
        <f t="shared" si="1"/>
        <v>7</v>
      </c>
      <c r="O12" s="44">
        <f t="shared" si="2"/>
        <v>6</v>
      </c>
      <c r="P12" s="44">
        <f t="shared" si="3"/>
        <v>-2</v>
      </c>
      <c r="Q12" s="45">
        <f t="shared" ref="Q12" si="4">SUM(J12:P12)</f>
        <v>-4</v>
      </c>
    </row>
    <row r="13" spans="1:17" x14ac:dyDescent="0.2">
      <c r="A13" s="46" t="s">
        <v>376</v>
      </c>
      <c r="B13" s="47">
        <v>98367</v>
      </c>
      <c r="C13" s="47">
        <v>97741</v>
      </c>
      <c r="D13" s="47">
        <v>97536</v>
      </c>
      <c r="E13" s="47">
        <f>SUM(E6:E12)</f>
        <v>97749</v>
      </c>
      <c r="F13" s="47">
        <f>SUM(F6:F12)</f>
        <v>97738</v>
      </c>
      <c r="G13" s="47">
        <f>SUM(G6:G12)</f>
        <v>98006</v>
      </c>
      <c r="H13" s="47">
        <f>SUM(H6:H12)</f>
        <v>98038</v>
      </c>
      <c r="I13" s="47">
        <f>SUM(I6:I12)</f>
        <v>98224</v>
      </c>
      <c r="J13" s="52">
        <v>-626</v>
      </c>
      <c r="K13" s="52">
        <v>-205</v>
      </c>
      <c r="L13" s="47">
        <f t="shared" ref="L13:Q13" si="5">SUM(L6:L12)</f>
        <v>213</v>
      </c>
      <c r="M13" s="47">
        <f t="shared" si="5"/>
        <v>-11</v>
      </c>
      <c r="N13" s="47">
        <f t="shared" si="5"/>
        <v>268</v>
      </c>
      <c r="O13" s="47">
        <f t="shared" si="5"/>
        <v>32</v>
      </c>
      <c r="P13" s="47">
        <f t="shared" si="5"/>
        <v>186</v>
      </c>
      <c r="Q13" s="52">
        <f t="shared" si="5"/>
        <v>-143</v>
      </c>
    </row>
    <row r="18" spans="1:1" x14ac:dyDescent="0.2">
      <c r="A18" s="74"/>
    </row>
  </sheetData>
  <mergeCells count="4">
    <mergeCell ref="A4:A5"/>
    <mergeCell ref="J4:Q4"/>
    <mergeCell ref="H1:K1"/>
    <mergeCell ref="B4:I4"/>
  </mergeCells>
  <hyperlinks>
    <hyperlink ref="H1:J1" location="Index!A1" display="Regresar al Índice" xr:uid="{00000000-0004-0000-0F00-000000000000}"/>
    <hyperlink ref="H1:I1" location="Index!A1" display="Regresar al Índice" xr:uid="{85AF9A71-59EF-49D5-AE43-068E0252C31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F78B-524C-464E-AC4A-362CD740BB1A}">
  <sheetPr codeName="Hoja27"/>
  <dimension ref="A1:I17"/>
  <sheetViews>
    <sheetView workbookViewId="0">
      <selection activeCell="I7" sqref="I7"/>
    </sheetView>
  </sheetViews>
  <sheetFormatPr baseColWidth="10" defaultColWidth="9.140625" defaultRowHeight="14.25" x14ac:dyDescent="0.2"/>
  <cols>
    <col min="1" max="5" width="9.140625" style="404"/>
    <col min="6" max="6" width="70.7109375" style="404" customWidth="1"/>
    <col min="7" max="9" width="15.7109375" style="404" customWidth="1"/>
    <col min="10" max="16384" width="9.140625" style="404"/>
  </cols>
  <sheetData>
    <row r="1" spans="1:9" ht="15" x14ac:dyDescent="0.25">
      <c r="A1" s="179" t="s">
        <v>1535</v>
      </c>
      <c r="H1" s="400" t="s">
        <v>39</v>
      </c>
      <c r="I1" s="400"/>
    </row>
    <row r="2" spans="1:9" x14ac:dyDescent="0.2">
      <c r="A2" s="404" t="s">
        <v>451</v>
      </c>
    </row>
    <row r="3" spans="1:9" x14ac:dyDescent="0.2">
      <c r="A3" s="404" t="s">
        <v>454</v>
      </c>
    </row>
    <row r="5" spans="1:9" ht="30" x14ac:dyDescent="0.2">
      <c r="A5" s="404" t="s">
        <v>455</v>
      </c>
      <c r="B5" s="404" t="s">
        <v>797</v>
      </c>
      <c r="C5" s="404" t="s">
        <v>336</v>
      </c>
      <c r="D5" s="404" t="s">
        <v>798</v>
      </c>
      <c r="F5" s="287" t="s">
        <v>455</v>
      </c>
      <c r="G5" s="287" t="s">
        <v>797</v>
      </c>
      <c r="H5" s="287" t="s">
        <v>336</v>
      </c>
      <c r="I5" s="287" t="s">
        <v>798</v>
      </c>
    </row>
    <row r="6" spans="1:9" ht="15" x14ac:dyDescent="0.2">
      <c r="A6" s="404" t="s">
        <v>456</v>
      </c>
      <c r="B6" s="404" t="s">
        <v>1312</v>
      </c>
      <c r="C6" s="404">
        <v>4253</v>
      </c>
      <c r="D6" s="404" t="s">
        <v>1313</v>
      </c>
      <c r="F6" s="288" t="s">
        <v>456</v>
      </c>
      <c r="G6" s="289">
        <v>0.33500000000000002</v>
      </c>
      <c r="H6" s="290">
        <v>4253</v>
      </c>
      <c r="I6" s="289">
        <v>2.7E-2</v>
      </c>
    </row>
    <row r="7" spans="1:9" ht="15" x14ac:dyDescent="0.2">
      <c r="A7" s="404" t="s">
        <v>457</v>
      </c>
      <c r="B7" s="404" t="s">
        <v>799</v>
      </c>
      <c r="C7" s="404">
        <v>-4879</v>
      </c>
      <c r="D7" s="404" t="s">
        <v>805</v>
      </c>
      <c r="F7" s="291" t="s">
        <v>457</v>
      </c>
      <c r="G7" s="292">
        <v>0.159</v>
      </c>
      <c r="H7" s="293">
        <v>-4879</v>
      </c>
      <c r="I7" s="292">
        <v>-0.06</v>
      </c>
    </row>
    <row r="8" spans="1:9" ht="15" x14ac:dyDescent="0.2">
      <c r="A8" s="404" t="s">
        <v>459</v>
      </c>
      <c r="B8" s="404" t="s">
        <v>800</v>
      </c>
      <c r="C8" s="404">
        <v>-2209</v>
      </c>
      <c r="D8" s="404" t="s">
        <v>1314</v>
      </c>
      <c r="F8" s="288" t="s">
        <v>459</v>
      </c>
      <c r="G8" s="289">
        <v>0.125</v>
      </c>
      <c r="H8" s="290">
        <v>-2209</v>
      </c>
      <c r="I8" s="289">
        <v>-3.5000000000000003E-2</v>
      </c>
    </row>
    <row r="9" spans="1:9" ht="15" x14ac:dyDescent="0.2">
      <c r="A9" s="404" t="s">
        <v>458</v>
      </c>
      <c r="B9" s="404" t="s">
        <v>1315</v>
      </c>
      <c r="C9" s="404">
        <v>-23736</v>
      </c>
      <c r="D9" s="404" t="s">
        <v>1316</v>
      </c>
      <c r="F9" s="291" t="s">
        <v>458</v>
      </c>
      <c r="G9" s="292">
        <v>0.108</v>
      </c>
      <c r="H9" s="293">
        <v>-23736</v>
      </c>
      <c r="I9" s="292">
        <v>-0.314</v>
      </c>
    </row>
    <row r="10" spans="1:9" ht="45" x14ac:dyDescent="0.2">
      <c r="A10" s="404" t="s">
        <v>460</v>
      </c>
      <c r="B10" s="404" t="s">
        <v>1317</v>
      </c>
      <c r="C10" s="404">
        <v>-4573</v>
      </c>
      <c r="D10" s="404" t="s">
        <v>1318</v>
      </c>
      <c r="F10" s="288" t="s">
        <v>460</v>
      </c>
      <c r="G10" s="289">
        <v>5.7000000000000002E-2</v>
      </c>
      <c r="H10" s="290">
        <v>-4573</v>
      </c>
      <c r="I10" s="289">
        <v>-0.14299999999999999</v>
      </c>
    </row>
    <row r="11" spans="1:9" ht="15" x14ac:dyDescent="0.2">
      <c r="A11" s="404" t="s">
        <v>461</v>
      </c>
      <c r="B11" s="404" t="s">
        <v>1319</v>
      </c>
      <c r="C11" s="404">
        <v>-3621</v>
      </c>
      <c r="D11" s="404" t="s">
        <v>1320</v>
      </c>
      <c r="F11" s="291" t="s">
        <v>461</v>
      </c>
      <c r="G11" s="292">
        <v>4.5999999999999999E-2</v>
      </c>
      <c r="H11" s="293">
        <v>-3621</v>
      </c>
      <c r="I11" s="292">
        <v>-0.14000000000000001</v>
      </c>
    </row>
    <row r="12" spans="1:9" ht="15" x14ac:dyDescent="0.2">
      <c r="A12" s="404" t="s">
        <v>462</v>
      </c>
      <c r="B12" s="404" t="s">
        <v>802</v>
      </c>
      <c r="C12" s="404">
        <v>-1522</v>
      </c>
      <c r="D12" s="404" t="s">
        <v>1321</v>
      </c>
      <c r="F12" s="288" t="s">
        <v>462</v>
      </c>
      <c r="G12" s="289">
        <v>0.04</v>
      </c>
      <c r="H12" s="290">
        <v>-1522</v>
      </c>
      <c r="I12" s="289">
        <v>-7.2999999999999995E-2</v>
      </c>
    </row>
    <row r="13" spans="1:9" ht="15" x14ac:dyDescent="0.2">
      <c r="A13" s="404" t="s">
        <v>463</v>
      </c>
      <c r="B13" s="404" t="s">
        <v>1322</v>
      </c>
      <c r="C13" s="404">
        <v>-687</v>
      </c>
      <c r="D13" s="404" t="s">
        <v>1323</v>
      </c>
      <c r="F13" s="291" t="s">
        <v>463</v>
      </c>
      <c r="G13" s="292">
        <v>2.5999999999999999E-2</v>
      </c>
      <c r="H13" s="293">
        <v>-687</v>
      </c>
      <c r="I13" s="292">
        <v>-5.2999999999999999E-2</v>
      </c>
    </row>
    <row r="14" spans="1:9" ht="15" x14ac:dyDescent="0.2">
      <c r="A14" s="404" t="s">
        <v>464</v>
      </c>
      <c r="B14" s="404" t="s">
        <v>731</v>
      </c>
      <c r="C14" s="404">
        <v>-929</v>
      </c>
      <c r="D14" s="404" t="s">
        <v>1324</v>
      </c>
      <c r="F14" s="288" t="s">
        <v>464</v>
      </c>
      <c r="G14" s="289">
        <v>2.1999999999999999E-2</v>
      </c>
      <c r="H14" s="290">
        <v>-929</v>
      </c>
      <c r="I14" s="289">
        <v>-8.2000000000000003E-2</v>
      </c>
    </row>
    <row r="15" spans="1:9" ht="15" x14ac:dyDescent="0.2">
      <c r="A15" s="404" t="s">
        <v>465</v>
      </c>
      <c r="B15" s="404" t="s">
        <v>732</v>
      </c>
      <c r="C15" s="404">
        <v>-777</v>
      </c>
      <c r="D15" s="404" t="s">
        <v>1325</v>
      </c>
      <c r="F15" s="291" t="s">
        <v>465</v>
      </c>
      <c r="G15" s="292">
        <v>2.1000000000000001E-2</v>
      </c>
      <c r="H15" s="293">
        <v>-777</v>
      </c>
      <c r="I15" s="292">
        <v>-7.1999999999999995E-2</v>
      </c>
    </row>
    <row r="16" spans="1:9" ht="15" x14ac:dyDescent="0.2">
      <c r="A16" s="404" t="s">
        <v>466</v>
      </c>
      <c r="B16" s="404" t="s">
        <v>733</v>
      </c>
      <c r="C16" s="404">
        <v>-5401</v>
      </c>
      <c r="D16" s="404" t="s">
        <v>1326</v>
      </c>
      <c r="F16" s="288" t="s">
        <v>466</v>
      </c>
      <c r="G16" s="289">
        <v>6.2E-2</v>
      </c>
      <c r="H16" s="290">
        <v>-5401</v>
      </c>
      <c r="I16" s="289">
        <v>-0.154</v>
      </c>
    </row>
    <row r="17" spans="1:9" ht="15" x14ac:dyDescent="0.2">
      <c r="A17" s="404" t="s">
        <v>54</v>
      </c>
      <c r="B17" s="404" t="s">
        <v>734</v>
      </c>
      <c r="C17" s="404">
        <v>-44082</v>
      </c>
      <c r="D17" s="404" t="s">
        <v>1327</v>
      </c>
      <c r="F17" s="294" t="s">
        <v>54</v>
      </c>
      <c r="G17" s="295">
        <v>1</v>
      </c>
      <c r="H17" s="296">
        <v>-44082</v>
      </c>
      <c r="I17" s="295">
        <v>-8.4000000000000005E-2</v>
      </c>
    </row>
  </sheetData>
  <mergeCells count="1">
    <mergeCell ref="H1:I1"/>
  </mergeCells>
  <hyperlinks>
    <hyperlink ref="H1:I1" location="Index!A1" display="Regresar al Índice" xr:uid="{D9470368-48DE-49FD-8894-935EEFA990E9}"/>
  </hyperlink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D8E-2845-499C-8C97-AD91DBF6F392}">
  <sheetPr codeName="Hoja28"/>
  <dimension ref="A1:I17"/>
  <sheetViews>
    <sheetView workbookViewId="0">
      <selection activeCell="I7" sqref="I7"/>
    </sheetView>
  </sheetViews>
  <sheetFormatPr baseColWidth="10" defaultColWidth="9.140625" defaultRowHeight="14.25" x14ac:dyDescent="0.2"/>
  <cols>
    <col min="1" max="5" width="9.140625" style="404"/>
    <col min="6" max="6" width="70.7109375" style="404" customWidth="1"/>
    <col min="7" max="9" width="15.7109375" style="404" customWidth="1"/>
    <col min="10" max="16384" width="9.140625" style="404"/>
  </cols>
  <sheetData>
    <row r="1" spans="1:9" ht="15" x14ac:dyDescent="0.25">
      <c r="A1" s="179" t="s">
        <v>1536</v>
      </c>
      <c r="H1" s="400" t="s">
        <v>39</v>
      </c>
      <c r="I1" s="400"/>
    </row>
    <row r="2" spans="1:9" x14ac:dyDescent="0.2">
      <c r="A2" s="404" t="s">
        <v>451</v>
      </c>
    </row>
    <row r="3" spans="1:9" x14ac:dyDescent="0.2">
      <c r="A3" s="404" t="s">
        <v>467</v>
      </c>
    </row>
    <row r="5" spans="1:9" ht="30" x14ac:dyDescent="0.2">
      <c r="A5" s="404" t="s">
        <v>455</v>
      </c>
      <c r="B5" s="404" t="s">
        <v>797</v>
      </c>
      <c r="C5" s="404" t="s">
        <v>336</v>
      </c>
      <c r="D5" s="404" t="s">
        <v>798</v>
      </c>
      <c r="F5" s="287" t="s">
        <v>455</v>
      </c>
      <c r="G5" s="287" t="s">
        <v>797</v>
      </c>
      <c r="H5" s="287" t="s">
        <v>336</v>
      </c>
      <c r="I5" s="287" t="s">
        <v>798</v>
      </c>
    </row>
    <row r="6" spans="1:9" ht="45" x14ac:dyDescent="0.2">
      <c r="A6" s="404" t="s">
        <v>460</v>
      </c>
      <c r="B6" s="404" t="s">
        <v>1328</v>
      </c>
      <c r="C6" s="404">
        <v>-7511</v>
      </c>
      <c r="D6" s="404" t="s">
        <v>1329</v>
      </c>
      <c r="F6" s="288" t="s">
        <v>460</v>
      </c>
      <c r="G6" s="289">
        <v>0.23599999999999999</v>
      </c>
      <c r="H6" s="290">
        <v>-7511</v>
      </c>
      <c r="I6" s="289">
        <v>-0.113</v>
      </c>
    </row>
    <row r="7" spans="1:9" ht="15" x14ac:dyDescent="0.2">
      <c r="A7" s="404" t="s">
        <v>456</v>
      </c>
      <c r="B7" s="404" t="s">
        <v>803</v>
      </c>
      <c r="C7" s="404">
        <v>586</v>
      </c>
      <c r="D7" s="404" t="s">
        <v>1330</v>
      </c>
      <c r="F7" s="291" t="s">
        <v>456</v>
      </c>
      <c r="G7" s="292">
        <v>0.20899999999999999</v>
      </c>
      <c r="H7" s="293">
        <v>586</v>
      </c>
      <c r="I7" s="292">
        <v>1.0999999999999999E-2</v>
      </c>
    </row>
    <row r="8" spans="1:9" ht="15" x14ac:dyDescent="0.2">
      <c r="A8" s="404" t="s">
        <v>459</v>
      </c>
      <c r="B8" s="404" t="s">
        <v>1331</v>
      </c>
      <c r="C8" s="404">
        <v>-142</v>
      </c>
      <c r="D8" s="404" t="s">
        <v>1332</v>
      </c>
      <c r="F8" s="288" t="s">
        <v>459</v>
      </c>
      <c r="G8" s="289">
        <v>9.6000000000000002E-2</v>
      </c>
      <c r="H8" s="290">
        <v>-142</v>
      </c>
      <c r="I8" s="289">
        <v>-6.0000000000000001E-3</v>
      </c>
    </row>
    <row r="9" spans="1:9" ht="15" x14ac:dyDescent="0.2">
      <c r="A9" s="404" t="s">
        <v>461</v>
      </c>
      <c r="B9" s="404" t="s">
        <v>1333</v>
      </c>
      <c r="C9" s="404">
        <v>-451</v>
      </c>
      <c r="D9" s="404" t="s">
        <v>801</v>
      </c>
      <c r="F9" s="291" t="s">
        <v>461</v>
      </c>
      <c r="G9" s="292">
        <v>9.0999999999999998E-2</v>
      </c>
      <c r="H9" s="293">
        <v>-451</v>
      </c>
      <c r="I9" s="292">
        <v>-1.9E-2</v>
      </c>
    </row>
    <row r="10" spans="1:9" ht="15" x14ac:dyDescent="0.2">
      <c r="A10" s="404" t="s">
        <v>458</v>
      </c>
      <c r="B10" s="404" t="s">
        <v>1334</v>
      </c>
      <c r="C10" s="404">
        <v>-3455</v>
      </c>
      <c r="D10" s="404" t="s">
        <v>1335</v>
      </c>
      <c r="F10" s="288" t="s">
        <v>458</v>
      </c>
      <c r="G10" s="289">
        <v>0.09</v>
      </c>
      <c r="H10" s="290">
        <v>-3455</v>
      </c>
      <c r="I10" s="289">
        <v>-0.13300000000000001</v>
      </c>
    </row>
    <row r="11" spans="1:9" ht="15" x14ac:dyDescent="0.2">
      <c r="A11" s="404" t="s">
        <v>457</v>
      </c>
      <c r="B11" s="404" t="s">
        <v>804</v>
      </c>
      <c r="C11" s="404">
        <v>27</v>
      </c>
      <c r="D11" s="404" t="s">
        <v>1336</v>
      </c>
      <c r="F11" s="291" t="s">
        <v>457</v>
      </c>
      <c r="G11" s="292">
        <v>5.6000000000000001E-2</v>
      </c>
      <c r="H11" s="293">
        <v>27</v>
      </c>
      <c r="I11" s="292">
        <v>2E-3</v>
      </c>
    </row>
    <row r="12" spans="1:9" ht="15" x14ac:dyDescent="0.2">
      <c r="A12" s="404" t="s">
        <v>462</v>
      </c>
      <c r="B12" s="404" t="s">
        <v>735</v>
      </c>
      <c r="C12" s="404">
        <v>-1017</v>
      </c>
      <c r="D12" s="404" t="s">
        <v>1337</v>
      </c>
      <c r="F12" s="288" t="s">
        <v>462</v>
      </c>
      <c r="G12" s="289">
        <v>5.3999999999999999E-2</v>
      </c>
      <c r="H12" s="290">
        <v>-1017</v>
      </c>
      <c r="I12" s="289">
        <v>-7.0000000000000007E-2</v>
      </c>
    </row>
    <row r="13" spans="1:9" ht="15" x14ac:dyDescent="0.2">
      <c r="A13" s="404" t="s">
        <v>468</v>
      </c>
      <c r="B13" s="404" t="s">
        <v>1313</v>
      </c>
      <c r="C13" s="404">
        <v>-805</v>
      </c>
      <c r="D13" s="404" t="s">
        <v>1338</v>
      </c>
      <c r="F13" s="291" t="s">
        <v>468</v>
      </c>
      <c r="G13" s="292">
        <v>2.7E-2</v>
      </c>
      <c r="H13" s="293">
        <v>-805</v>
      </c>
      <c r="I13" s="292">
        <v>-0.105</v>
      </c>
    </row>
    <row r="14" spans="1:9" ht="30" x14ac:dyDescent="0.2">
      <c r="A14" s="404" t="s">
        <v>469</v>
      </c>
      <c r="B14" s="404" t="s">
        <v>731</v>
      </c>
      <c r="C14" s="404">
        <v>-1250</v>
      </c>
      <c r="D14" s="404" t="s">
        <v>1339</v>
      </c>
      <c r="F14" s="288" t="s">
        <v>469</v>
      </c>
      <c r="G14" s="289">
        <v>2.1999999999999999E-2</v>
      </c>
      <c r="H14" s="290">
        <v>-1250</v>
      </c>
      <c r="I14" s="289">
        <v>-0.183</v>
      </c>
    </row>
    <row r="15" spans="1:9" ht="15" x14ac:dyDescent="0.2">
      <c r="A15" s="404" t="s">
        <v>470</v>
      </c>
      <c r="B15" s="404" t="s">
        <v>1340</v>
      </c>
      <c r="C15" s="404">
        <v>-428</v>
      </c>
      <c r="D15" s="404" t="s">
        <v>1341</v>
      </c>
      <c r="F15" s="291" t="s">
        <v>470</v>
      </c>
      <c r="G15" s="292">
        <v>0.02</v>
      </c>
      <c r="H15" s="293">
        <v>-428</v>
      </c>
      <c r="I15" s="292">
        <v>-0.08</v>
      </c>
    </row>
    <row r="16" spans="1:9" ht="15" x14ac:dyDescent="0.2">
      <c r="A16" s="404" t="s">
        <v>466</v>
      </c>
      <c r="B16" s="404" t="s">
        <v>736</v>
      </c>
      <c r="C16" s="404">
        <v>-1780</v>
      </c>
      <c r="D16" s="404" t="s">
        <v>1342</v>
      </c>
      <c r="F16" s="288" t="s">
        <v>466</v>
      </c>
      <c r="G16" s="289">
        <v>0.1</v>
      </c>
      <c r="H16" s="290">
        <v>-1780</v>
      </c>
      <c r="I16" s="289">
        <v>-6.7000000000000004E-2</v>
      </c>
    </row>
    <row r="17" spans="1:9" ht="15" x14ac:dyDescent="0.2">
      <c r="A17" s="404" t="s">
        <v>54</v>
      </c>
      <c r="B17" s="404" t="s">
        <v>734</v>
      </c>
      <c r="C17" s="404">
        <v>-16226</v>
      </c>
      <c r="D17" s="404" t="s">
        <v>1343</v>
      </c>
      <c r="F17" s="294" t="s">
        <v>54</v>
      </c>
      <c r="G17" s="295">
        <v>1</v>
      </c>
      <c r="H17" s="296">
        <v>-16226</v>
      </c>
      <c r="I17" s="295">
        <v>-6.0999999999999999E-2</v>
      </c>
    </row>
  </sheetData>
  <mergeCells count="1">
    <mergeCell ref="H1:I1"/>
  </mergeCells>
  <hyperlinks>
    <hyperlink ref="H1:I1" location="Index!A1" display="Regresar al Índice" xr:uid="{303EBFAB-DF41-49DE-A910-A8E876B3D678}"/>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I11"/>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x14ac:dyDescent="0.25">
      <c r="A1" s="179" t="s">
        <v>1510</v>
      </c>
      <c r="H1" s="400" t="s">
        <v>39</v>
      </c>
      <c r="I1" s="400"/>
    </row>
    <row r="2" spans="1:9" x14ac:dyDescent="0.2">
      <c r="A2" s="11" t="s">
        <v>757</v>
      </c>
    </row>
    <row r="5" spans="1:9" x14ac:dyDescent="0.2">
      <c r="B5" s="85" t="s">
        <v>749</v>
      </c>
      <c r="C5" s="85" t="s">
        <v>511</v>
      </c>
      <c r="D5" s="85" t="s">
        <v>750</v>
      </c>
    </row>
    <row r="6" spans="1:9" x14ac:dyDescent="0.2">
      <c r="B6" s="86" t="s">
        <v>872</v>
      </c>
      <c r="C6" s="87">
        <v>2</v>
      </c>
      <c r="D6" s="88">
        <v>9.46969696969697E-4</v>
      </c>
    </row>
    <row r="7" spans="1:9" x14ac:dyDescent="0.2">
      <c r="B7" s="86" t="s">
        <v>873</v>
      </c>
      <c r="C7" s="89">
        <v>232</v>
      </c>
      <c r="D7" s="90">
        <v>0.10984848484848485</v>
      </c>
    </row>
    <row r="8" spans="1:9" x14ac:dyDescent="0.2">
      <c r="B8" s="86" t="s">
        <v>874</v>
      </c>
      <c r="C8" s="87">
        <v>15</v>
      </c>
      <c r="D8" s="88">
        <v>7.102272727272727E-3</v>
      </c>
    </row>
    <row r="9" spans="1:9" x14ac:dyDescent="0.2">
      <c r="B9" s="86" t="s">
        <v>875</v>
      </c>
      <c r="C9" s="89">
        <v>5</v>
      </c>
      <c r="D9" s="90">
        <v>2.3674242424242425E-3</v>
      </c>
    </row>
    <row r="10" spans="1:9" x14ac:dyDescent="0.2">
      <c r="B10" s="86" t="s">
        <v>876</v>
      </c>
      <c r="C10" s="87">
        <v>1858</v>
      </c>
      <c r="D10" s="88">
        <v>0.87973484848484851</v>
      </c>
    </row>
    <row r="11" spans="1:9" x14ac:dyDescent="0.2">
      <c r="B11" s="85" t="s">
        <v>54</v>
      </c>
      <c r="C11" s="85">
        <v>2112</v>
      </c>
      <c r="D11" s="91">
        <v>1</v>
      </c>
    </row>
  </sheetData>
  <mergeCells count="1">
    <mergeCell ref="H1:I1"/>
  </mergeCells>
  <hyperlinks>
    <hyperlink ref="H1:I1" location="Index!A1" display="Regresar al Índice"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3DDF9-E49B-4B7D-AF52-A4A7AAEC4289}">
  <sheetPr codeName="Hoja29"/>
  <dimension ref="A1:I19"/>
  <sheetViews>
    <sheetView workbookViewId="0">
      <selection activeCell="I7" sqref="I7"/>
    </sheetView>
  </sheetViews>
  <sheetFormatPr baseColWidth="10" defaultColWidth="9.140625" defaultRowHeight="14.25" x14ac:dyDescent="0.2"/>
  <cols>
    <col min="1" max="1" width="12" style="411" customWidth="1"/>
    <col min="2" max="2" width="14.7109375" style="411" customWidth="1"/>
    <col min="3" max="3" width="15.7109375" style="411" customWidth="1"/>
    <col min="4" max="4" width="11.42578125" style="411" customWidth="1"/>
    <col min="5" max="5" width="13.7109375" style="411" customWidth="1"/>
    <col min="6" max="6" width="15.42578125" style="411" customWidth="1"/>
    <col min="7" max="7" width="12.42578125" style="411" customWidth="1"/>
    <col min="8" max="16384" width="9.140625" style="411"/>
  </cols>
  <sheetData>
    <row r="1" spans="1:9" ht="15" x14ac:dyDescent="0.25">
      <c r="A1" s="179" t="s">
        <v>1537</v>
      </c>
      <c r="H1" s="400" t="s">
        <v>39</v>
      </c>
      <c r="I1" s="400"/>
    </row>
    <row r="2" spans="1:9" x14ac:dyDescent="0.2">
      <c r="A2" s="189" t="s">
        <v>549</v>
      </c>
    </row>
    <row r="3" spans="1:9" x14ac:dyDescent="0.2">
      <c r="A3" s="411" t="s">
        <v>671</v>
      </c>
    </row>
    <row r="6" spans="1:9" ht="15" x14ac:dyDescent="0.2">
      <c r="A6" s="297" t="s">
        <v>439</v>
      </c>
      <c r="B6" s="298" t="s">
        <v>1350</v>
      </c>
      <c r="C6" s="298"/>
      <c r="D6" s="299"/>
      <c r="E6" s="298" t="s">
        <v>1351</v>
      </c>
      <c r="F6" s="298"/>
      <c r="G6" s="298"/>
    </row>
    <row r="7" spans="1:9" ht="30" customHeight="1" x14ac:dyDescent="0.2">
      <c r="A7" s="297"/>
      <c r="B7" s="300" t="s">
        <v>471</v>
      </c>
      <c r="C7" s="300" t="s">
        <v>472</v>
      </c>
      <c r="D7" s="301" t="s">
        <v>473</v>
      </c>
      <c r="E7" s="300" t="s">
        <v>471</v>
      </c>
      <c r="F7" s="300" t="s">
        <v>472</v>
      </c>
      <c r="G7" s="300" t="s">
        <v>473</v>
      </c>
    </row>
    <row r="8" spans="1:9" ht="15" x14ac:dyDescent="0.2">
      <c r="A8" s="302" t="s">
        <v>810</v>
      </c>
      <c r="B8" s="303">
        <v>1.1324160304495508E-2</v>
      </c>
      <c r="C8" s="303">
        <v>-2.9548945847400056E-3</v>
      </c>
      <c r="D8" s="304">
        <v>-4.8290283580074124E-2</v>
      </c>
      <c r="E8" s="303">
        <v>1.0889100729268113E-2</v>
      </c>
      <c r="F8" s="303">
        <v>3.2047281769721658E-2</v>
      </c>
      <c r="G8" s="303">
        <v>3.4997780876960614E-2</v>
      </c>
    </row>
    <row r="9" spans="1:9" ht="15" x14ac:dyDescent="0.2">
      <c r="A9" s="302" t="s">
        <v>811</v>
      </c>
      <c r="B9" s="305">
        <v>1.2288497065083469E-2</v>
      </c>
      <c r="C9" s="305">
        <v>-3.8564022898318416E-2</v>
      </c>
      <c r="D9" s="306">
        <v>-5.3827506014072025E-2</v>
      </c>
      <c r="E9" s="305">
        <v>1.2006686510276232E-2</v>
      </c>
      <c r="F9" s="305">
        <v>4.6611462824042001E-2</v>
      </c>
      <c r="G9" s="305">
        <v>2.7560833930539212E-2</v>
      </c>
    </row>
    <row r="10" spans="1:9" ht="15" x14ac:dyDescent="0.2">
      <c r="A10" s="302" t="s">
        <v>812</v>
      </c>
      <c r="B10" s="303">
        <v>3.5290741335976782E-3</v>
      </c>
      <c r="C10" s="303">
        <v>9.0664231678421105E-3</v>
      </c>
      <c r="D10" s="304">
        <v>1.6892449707798841E-2</v>
      </c>
      <c r="E10" s="303">
        <v>5.5896610324608397E-3</v>
      </c>
      <c r="F10" s="303">
        <v>3.9219378876302634E-2</v>
      </c>
      <c r="G10" s="303">
        <v>3.9676927447750386E-2</v>
      </c>
    </row>
    <row r="11" spans="1:9" ht="15" x14ac:dyDescent="0.2">
      <c r="A11" s="302" t="s">
        <v>474</v>
      </c>
      <c r="B11" s="305">
        <v>2.0077879997126222E-2</v>
      </c>
      <c r="C11" s="305">
        <v>-1.646892976147497E-2</v>
      </c>
      <c r="D11" s="306">
        <v>-3.2014857325613467E-2</v>
      </c>
      <c r="E11" s="305">
        <v>9.6257902354609272E-3</v>
      </c>
      <c r="F11" s="305">
        <v>1.4135472883704188E-2</v>
      </c>
      <c r="G11" s="305">
        <v>1.5230867588948848E-2</v>
      </c>
    </row>
    <row r="12" spans="1:9" ht="15" x14ac:dyDescent="0.2">
      <c r="A12" s="302" t="s">
        <v>813</v>
      </c>
      <c r="B12" s="303">
        <v>2.5128234779345258E-2</v>
      </c>
      <c r="C12" s="303">
        <v>-2.9485858817934966E-2</v>
      </c>
      <c r="D12" s="304">
        <v>-1.0636179103746318E-2</v>
      </c>
      <c r="E12" s="303">
        <v>1.7180215443376588E-2</v>
      </c>
      <c r="F12" s="303">
        <v>2.0219390074773875E-2</v>
      </c>
      <c r="G12" s="303">
        <v>3.4608040579577073E-2</v>
      </c>
    </row>
    <row r="13" spans="1:9" ht="15" x14ac:dyDescent="0.2">
      <c r="A13" s="302" t="s">
        <v>814</v>
      </c>
      <c r="B13" s="305">
        <v>1.0258246805449286E-2</v>
      </c>
      <c r="C13" s="305">
        <v>-2.0985485841474084E-3</v>
      </c>
      <c r="D13" s="306">
        <v>-2.0793617221690177E-2</v>
      </c>
      <c r="E13" s="305">
        <v>9.9273321303675437E-3</v>
      </c>
      <c r="F13" s="305">
        <v>1.4012115137864671E-2</v>
      </c>
      <c r="G13" s="305">
        <v>-2.9952877282659648E-2</v>
      </c>
    </row>
    <row r="14" spans="1:9" ht="15" x14ac:dyDescent="0.2">
      <c r="A14" s="302" t="s">
        <v>815</v>
      </c>
      <c r="B14" s="303">
        <v>-3.3295740997663827E-3</v>
      </c>
      <c r="C14" s="303">
        <v>5.4906116477377011E-2</v>
      </c>
      <c r="D14" s="304">
        <v>-0.18566233994810249</v>
      </c>
      <c r="E14" s="303">
        <v>-4.2115769586854757E-2</v>
      </c>
      <c r="F14" s="303">
        <v>2.1348830442851239E-3</v>
      </c>
      <c r="G14" s="303">
        <v>-0.24143149342863282</v>
      </c>
    </row>
    <row r="15" spans="1:9" ht="15" x14ac:dyDescent="0.2">
      <c r="A15" s="302" t="s">
        <v>816</v>
      </c>
      <c r="B15" s="305">
        <v>-2.5650419770601257E-2</v>
      </c>
      <c r="C15" s="305">
        <v>-8.2174024786677152E-2</v>
      </c>
      <c r="D15" s="306">
        <v>-0.20040669057625699</v>
      </c>
      <c r="E15" s="305">
        <v>-4.7970951691798103E-2</v>
      </c>
      <c r="F15" s="305">
        <v>-4.3293275628256779E-2</v>
      </c>
      <c r="G15" s="305">
        <v>-0.2284822802777528</v>
      </c>
    </row>
    <row r="16" spans="1:9" ht="15" x14ac:dyDescent="0.2">
      <c r="A16" s="302" t="s">
        <v>817</v>
      </c>
      <c r="B16" s="303">
        <v>-1.0885768096321202E-2</v>
      </c>
      <c r="C16" s="303">
        <v>-2.7371442070982244E-2</v>
      </c>
      <c r="D16" s="304">
        <v>-9.5687698791204714E-2</v>
      </c>
      <c r="E16" s="303">
        <v>-4.0643160508754321E-2</v>
      </c>
      <c r="F16" s="303">
        <v>-3.4181004243287343E-2</v>
      </c>
      <c r="G16" s="303">
        <v>-0.11265166591922109</v>
      </c>
    </row>
    <row r="17" spans="1:7" ht="15" x14ac:dyDescent="0.2">
      <c r="A17" s="302" t="s">
        <v>818</v>
      </c>
      <c r="B17" s="305">
        <v>-1.4765950030871465E-2</v>
      </c>
      <c r="C17" s="305">
        <v>2.9048515776334983E-2</v>
      </c>
      <c r="D17" s="306">
        <v>-7.9546294238093451E-2</v>
      </c>
      <c r="E17" s="305">
        <v>-4.7509315919467832E-2</v>
      </c>
      <c r="F17" s="305">
        <v>-4.1791116346705038E-3</v>
      </c>
      <c r="G17" s="305">
        <v>-8.1435278954804083E-2</v>
      </c>
    </row>
    <row r="18" spans="1:7" ht="15" x14ac:dyDescent="0.2">
      <c r="A18" s="302" t="s">
        <v>819</v>
      </c>
      <c r="B18" s="303">
        <v>-1.5406561122277425E-2</v>
      </c>
      <c r="C18" s="303">
        <v>-2.433151904027071E-2</v>
      </c>
      <c r="D18" s="304">
        <v>-8.3193494144778474E-2</v>
      </c>
      <c r="E18" s="303">
        <v>-3.894674925182684E-2</v>
      </c>
      <c r="F18" s="303">
        <v>-1.6084016673602281E-2</v>
      </c>
      <c r="G18" s="303">
        <v>-8.1205686444551964E-2</v>
      </c>
    </row>
    <row r="19" spans="1:7" ht="15" x14ac:dyDescent="0.2">
      <c r="A19" s="302" t="s">
        <v>1352</v>
      </c>
      <c r="B19" s="305">
        <v>-2.8944442445224566E-2</v>
      </c>
      <c r="C19" s="305">
        <v>2.3687214649592985E-2</v>
      </c>
      <c r="D19" s="306">
        <v>-8.3986070784871442E-2</v>
      </c>
      <c r="E19" s="305">
        <v>-3.24626850707746E-2</v>
      </c>
      <c r="F19" s="305">
        <v>-2.3311482180532566E-2</v>
      </c>
      <c r="G19" s="305">
        <v>-8.8384659911127511E-3</v>
      </c>
    </row>
  </sheetData>
  <mergeCells count="4">
    <mergeCell ref="A6:A7"/>
    <mergeCell ref="B6:D6"/>
    <mergeCell ref="E6:G6"/>
    <mergeCell ref="H1:I1"/>
  </mergeCells>
  <hyperlinks>
    <hyperlink ref="H1:I1" location="Index!A1" display="Regresar al Índice" xr:uid="{F96786FF-DD15-46A8-9A21-603B5CDE2856}"/>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B70A-9509-4F60-9F30-F0623E95B1C1}">
  <sheetPr codeName="Hoja32"/>
  <dimension ref="A1:N372"/>
  <sheetViews>
    <sheetView workbookViewId="0">
      <selection activeCell="I7" sqref="I7"/>
    </sheetView>
  </sheetViews>
  <sheetFormatPr baseColWidth="10" defaultColWidth="11.42578125" defaultRowHeight="12.75" x14ac:dyDescent="0.2"/>
  <cols>
    <col min="1" max="1" width="15.28515625" style="264" customWidth="1"/>
    <col min="2" max="2" width="10.140625" style="264" bestFit="1" customWidth="1"/>
    <col min="3" max="3" width="9.140625" style="264" bestFit="1" customWidth="1"/>
    <col min="4" max="5" width="9.140625" style="264" customWidth="1"/>
    <col min="6" max="6" width="9" style="264" bestFit="1" customWidth="1"/>
    <col min="7" max="7" width="8.85546875" style="264" bestFit="1" customWidth="1"/>
    <col min="8" max="8" width="14.7109375" style="264" customWidth="1"/>
    <col min="9" max="9" width="9.42578125" style="264" customWidth="1"/>
    <col min="10" max="10" width="9.28515625" style="264" customWidth="1"/>
    <col min="11" max="16384" width="11.42578125" style="264"/>
  </cols>
  <sheetData>
    <row r="1" spans="1:14" ht="15" x14ac:dyDescent="0.25">
      <c r="A1" s="179" t="s">
        <v>1538</v>
      </c>
      <c r="H1" s="400" t="s">
        <v>39</v>
      </c>
      <c r="I1" s="400"/>
      <c r="L1" s="263"/>
    </row>
    <row r="2" spans="1:14" ht="14.25" x14ac:dyDescent="0.2">
      <c r="A2" s="96" t="s">
        <v>821</v>
      </c>
      <c r="L2" s="263"/>
      <c r="M2" s="263"/>
      <c r="N2" s="263"/>
    </row>
    <row r="3" spans="1:14" ht="14.25" x14ac:dyDescent="0.2">
      <c r="A3" s="96"/>
      <c r="L3" s="263"/>
      <c r="M3" s="356"/>
    </row>
    <row r="4" spans="1:14" ht="25.5" customHeight="1" x14ac:dyDescent="0.2">
      <c r="A4" s="357" t="s">
        <v>537</v>
      </c>
      <c r="B4" s="358" t="s">
        <v>86</v>
      </c>
      <c r="C4" s="358"/>
      <c r="D4" s="358" t="s">
        <v>87</v>
      </c>
      <c r="E4" s="358"/>
      <c r="F4" s="359" t="s">
        <v>1379</v>
      </c>
      <c r="G4" s="359"/>
      <c r="H4" s="357" t="s">
        <v>1380</v>
      </c>
      <c r="I4" s="357" t="s">
        <v>538</v>
      </c>
      <c r="J4" s="357"/>
      <c r="K4" s="357" t="s">
        <v>538</v>
      </c>
      <c r="L4" s="357"/>
      <c r="M4" s="360"/>
    </row>
    <row r="5" spans="1:14" ht="33" customHeight="1" x14ac:dyDescent="0.2">
      <c r="A5" s="357"/>
      <c r="B5" s="361" t="s">
        <v>1</v>
      </c>
      <c r="C5" s="361" t="s">
        <v>0</v>
      </c>
      <c r="D5" s="361" t="s">
        <v>1</v>
      </c>
      <c r="E5" s="361" t="s">
        <v>0</v>
      </c>
      <c r="F5" s="361" t="s">
        <v>1</v>
      </c>
      <c r="G5" s="361" t="s">
        <v>0</v>
      </c>
      <c r="H5" s="357"/>
      <c r="I5" s="361" t="s">
        <v>1</v>
      </c>
      <c r="J5" s="361" t="s">
        <v>0</v>
      </c>
      <c r="K5" s="361" t="s">
        <v>1</v>
      </c>
      <c r="L5" s="361" t="s">
        <v>0</v>
      </c>
      <c r="M5" s="263"/>
      <c r="N5" s="263"/>
    </row>
    <row r="6" spans="1:14" ht="14.25" x14ac:dyDescent="0.2">
      <c r="A6" s="362" t="s">
        <v>539</v>
      </c>
      <c r="B6" s="363">
        <v>1748251</v>
      </c>
      <c r="C6" s="363">
        <v>318580</v>
      </c>
      <c r="D6" s="363">
        <v>1846202</v>
      </c>
      <c r="E6" s="363">
        <v>348196</v>
      </c>
      <c r="F6" s="363">
        <v>1394399</v>
      </c>
      <c r="G6" s="363">
        <v>262726</v>
      </c>
      <c r="H6" s="364">
        <f>G6/F6</f>
        <v>0.18841522404993119</v>
      </c>
      <c r="I6" s="363">
        <f t="shared" ref="I6:J9" si="0">D6-B6</f>
        <v>97951</v>
      </c>
      <c r="J6" s="363">
        <f t="shared" si="0"/>
        <v>29616</v>
      </c>
      <c r="K6" s="365">
        <f>D6/B6-1</f>
        <v>5.6027995979982315E-2</v>
      </c>
      <c r="L6" s="365">
        <f>E6/C6-1</f>
        <v>9.2962521187770708E-2</v>
      </c>
      <c r="M6" s="263"/>
      <c r="N6" s="263"/>
    </row>
    <row r="7" spans="1:14" ht="14.25" x14ac:dyDescent="0.2">
      <c r="A7" s="366" t="s">
        <v>540</v>
      </c>
      <c r="B7" s="367">
        <v>4812933</v>
      </c>
      <c r="C7" s="367">
        <v>909886</v>
      </c>
      <c r="D7" s="367">
        <v>5108579</v>
      </c>
      <c r="E7" s="367">
        <v>946940</v>
      </c>
      <c r="F7" s="367">
        <v>3541569</v>
      </c>
      <c r="G7" s="367">
        <v>651627</v>
      </c>
      <c r="H7" s="368">
        <f>G7/F7</f>
        <v>0.18399387390165206</v>
      </c>
      <c r="I7" s="367">
        <f t="shared" si="0"/>
        <v>295646</v>
      </c>
      <c r="J7" s="367">
        <f t="shared" si="0"/>
        <v>37054</v>
      </c>
      <c r="K7" s="369">
        <f t="shared" ref="K7:L10" si="1">D7/B7-1</f>
        <v>6.1427408193714728E-2</v>
      </c>
      <c r="L7" s="369">
        <f t="shared" si="1"/>
        <v>4.0723782979406264E-2</v>
      </c>
      <c r="M7" s="263"/>
      <c r="N7" s="263"/>
    </row>
    <row r="8" spans="1:14" ht="14.25" x14ac:dyDescent="0.2">
      <c r="A8" s="362" t="s">
        <v>541</v>
      </c>
      <c r="B8" s="363">
        <v>111577</v>
      </c>
      <c r="C8" s="363">
        <v>14439</v>
      </c>
      <c r="D8" s="363">
        <v>121318</v>
      </c>
      <c r="E8" s="363">
        <v>14807</v>
      </c>
      <c r="F8" s="363">
        <v>79740</v>
      </c>
      <c r="G8" s="363">
        <v>8182</v>
      </c>
      <c r="H8" s="364">
        <f>G8/F8</f>
        <v>0.10260847755204415</v>
      </c>
      <c r="I8" s="363">
        <f t="shared" si="0"/>
        <v>9741</v>
      </c>
      <c r="J8" s="363">
        <f t="shared" si="0"/>
        <v>368</v>
      </c>
      <c r="K8" s="365">
        <f t="shared" si="1"/>
        <v>8.7302938777705119E-2</v>
      </c>
      <c r="L8" s="365">
        <f t="shared" si="1"/>
        <v>2.5486529538056635E-2</v>
      </c>
      <c r="M8" s="263"/>
      <c r="N8" s="263"/>
    </row>
    <row r="9" spans="1:14" ht="14.25" x14ac:dyDescent="0.2">
      <c r="A9" s="366" t="s">
        <v>542</v>
      </c>
      <c r="B9" s="367">
        <v>43265</v>
      </c>
      <c r="C9" s="367">
        <v>9068</v>
      </c>
      <c r="D9" s="367">
        <v>41700</v>
      </c>
      <c r="E9" s="367">
        <v>6900</v>
      </c>
      <c r="F9" s="367">
        <v>24534</v>
      </c>
      <c r="G9" s="367">
        <v>4085</v>
      </c>
      <c r="H9" s="368">
        <f>G9/F9</f>
        <v>0.16650362761881471</v>
      </c>
      <c r="I9" s="367">
        <f t="shared" si="0"/>
        <v>-1565</v>
      </c>
      <c r="J9" s="367">
        <f t="shared" si="0"/>
        <v>-2168</v>
      </c>
      <c r="K9" s="369">
        <f t="shared" si="1"/>
        <v>-3.6172425748295378E-2</v>
      </c>
      <c r="L9" s="369">
        <f t="shared" si="1"/>
        <v>-0.23908248786943098</v>
      </c>
      <c r="M9" s="263"/>
      <c r="N9" s="263"/>
    </row>
    <row r="10" spans="1:14" ht="13.5" thickBot="1" x14ac:dyDescent="0.25">
      <c r="A10" s="370" t="s">
        <v>54</v>
      </c>
      <c r="B10" s="371">
        <f t="shared" ref="B10:G10" si="2">SUM(B6:B9)</f>
        <v>6716026</v>
      </c>
      <c r="C10" s="371">
        <f t="shared" si="2"/>
        <v>1251973</v>
      </c>
      <c r="D10" s="371">
        <f t="shared" ref="D10:E10" si="3">SUM(D6:D9)</f>
        <v>7117799</v>
      </c>
      <c r="E10" s="371">
        <f t="shared" si="3"/>
        <v>1316843</v>
      </c>
      <c r="F10" s="371">
        <f t="shared" si="2"/>
        <v>5040242</v>
      </c>
      <c r="G10" s="371">
        <f t="shared" si="2"/>
        <v>926620</v>
      </c>
      <c r="H10" s="372">
        <f>G10/F10</f>
        <v>0.18384434715634687</v>
      </c>
      <c r="I10" s="371">
        <f>D10-B10</f>
        <v>401773</v>
      </c>
      <c r="J10" s="371">
        <f>E10-C10</f>
        <v>64870</v>
      </c>
      <c r="K10" s="373">
        <f t="shared" si="1"/>
        <v>5.9823026295609871E-2</v>
      </c>
      <c r="L10" s="374">
        <f t="shared" si="1"/>
        <v>5.1814216440769778E-2</v>
      </c>
    </row>
    <row r="11" spans="1:14" ht="14.25" x14ac:dyDescent="0.2">
      <c r="L11" s="263"/>
    </row>
    <row r="12" spans="1:14" ht="14.25" x14ac:dyDescent="0.2">
      <c r="A12" s="94" t="s">
        <v>1381</v>
      </c>
      <c r="L12" s="405"/>
      <c r="M12" s="356"/>
    </row>
    <row r="13" spans="1:14" ht="14.25" x14ac:dyDescent="0.2">
      <c r="A13" s="94" t="s">
        <v>514</v>
      </c>
      <c r="L13" s="263"/>
      <c r="M13" s="263"/>
      <c r="N13" s="263"/>
    </row>
    <row r="14" spans="1:14" ht="14.25" x14ac:dyDescent="0.2">
      <c r="L14" s="263"/>
    </row>
    <row r="15" spans="1:14" ht="14.25" x14ac:dyDescent="0.2">
      <c r="L15" s="263"/>
    </row>
    <row r="16" spans="1:14" ht="35.25" customHeight="1" x14ac:dyDescent="0.2">
      <c r="A16" s="263"/>
      <c r="B16" s="263"/>
      <c r="C16" s="263"/>
      <c r="D16" s="263"/>
      <c r="E16" s="263"/>
      <c r="F16" s="263"/>
      <c r="G16" s="263"/>
      <c r="H16" s="263"/>
      <c r="L16" s="263"/>
    </row>
    <row r="17" spans="1:12" ht="14.25" x14ac:dyDescent="0.2">
      <c r="A17" s="263"/>
      <c r="B17" s="263"/>
      <c r="C17" s="263"/>
      <c r="D17" s="263"/>
      <c r="E17" s="263"/>
      <c r="F17" s="263"/>
      <c r="G17" s="263"/>
      <c r="H17" s="263"/>
      <c r="L17" s="263"/>
    </row>
    <row r="18" spans="1:12" ht="14.25" x14ac:dyDescent="0.2">
      <c r="A18" s="263"/>
      <c r="B18" s="263"/>
      <c r="C18" s="263"/>
      <c r="D18" s="263"/>
      <c r="E18" s="263"/>
      <c r="F18" s="263"/>
      <c r="G18" s="263"/>
      <c r="H18" s="263"/>
      <c r="L18" s="263"/>
    </row>
    <row r="19" spans="1:12" ht="14.25" x14ac:dyDescent="0.2">
      <c r="A19" s="263"/>
      <c r="B19" s="263"/>
      <c r="C19" s="263"/>
      <c r="D19" s="263"/>
      <c r="E19" s="263"/>
      <c r="F19" s="263"/>
      <c r="G19" s="263"/>
      <c r="H19" s="263"/>
      <c r="L19" s="263"/>
    </row>
    <row r="20" spans="1:12" ht="14.25" x14ac:dyDescent="0.2">
      <c r="A20" s="263"/>
      <c r="B20" s="263"/>
      <c r="C20" s="263"/>
      <c r="D20" s="263"/>
      <c r="E20" s="263"/>
      <c r="F20" s="263"/>
      <c r="G20" s="263"/>
      <c r="H20" s="263"/>
      <c r="L20" s="263"/>
    </row>
    <row r="21" spans="1:12" ht="14.25" x14ac:dyDescent="0.2">
      <c r="A21" s="263"/>
      <c r="B21" s="263"/>
      <c r="C21" s="263"/>
      <c r="D21" s="263"/>
      <c r="E21" s="263"/>
      <c r="F21" s="263"/>
      <c r="G21" s="263"/>
      <c r="H21" s="263"/>
      <c r="L21" s="263"/>
    </row>
    <row r="22" spans="1:12" ht="14.25" x14ac:dyDescent="0.2">
      <c r="A22" s="263"/>
      <c r="B22" s="263"/>
      <c r="C22" s="263"/>
      <c r="D22" s="263"/>
      <c r="E22" s="263"/>
      <c r="F22" s="263"/>
      <c r="G22" s="263"/>
      <c r="H22" s="263"/>
      <c r="L22" s="263"/>
    </row>
    <row r="23" spans="1:12" ht="14.25" x14ac:dyDescent="0.2">
      <c r="L23" s="263"/>
    </row>
    <row r="24" spans="1:12" ht="14.25" x14ac:dyDescent="0.2">
      <c r="L24" s="263"/>
    </row>
    <row r="25" spans="1:12" ht="14.25" x14ac:dyDescent="0.2">
      <c r="L25" s="263"/>
    </row>
    <row r="26" spans="1:12" ht="14.25" x14ac:dyDescent="0.2">
      <c r="L26" s="263"/>
    </row>
    <row r="27" spans="1:12" ht="14.25" x14ac:dyDescent="0.2">
      <c r="L27" s="263"/>
    </row>
    <row r="28" spans="1:12" ht="14.25" x14ac:dyDescent="0.2">
      <c r="L28" s="263"/>
    </row>
    <row r="29" spans="1:12" ht="14.25" x14ac:dyDescent="0.2">
      <c r="L29" s="263"/>
    </row>
    <row r="30" spans="1:12" ht="14.25" x14ac:dyDescent="0.2">
      <c r="L30" s="263"/>
    </row>
    <row r="31" spans="1:12" ht="14.25" x14ac:dyDescent="0.2">
      <c r="L31" s="263"/>
    </row>
    <row r="32" spans="1:12" ht="14.25" x14ac:dyDescent="0.2">
      <c r="L32" s="263"/>
    </row>
    <row r="33" spans="12:12" ht="14.25" x14ac:dyDescent="0.2">
      <c r="L33" s="263"/>
    </row>
    <row r="34" spans="12:12" ht="14.25" x14ac:dyDescent="0.2">
      <c r="L34" s="263"/>
    </row>
    <row r="35" spans="12:12" ht="14.25" x14ac:dyDescent="0.2">
      <c r="L35" s="263"/>
    </row>
    <row r="36" spans="12:12" ht="14.25" x14ac:dyDescent="0.2">
      <c r="L36" s="263"/>
    </row>
    <row r="37" spans="12:12" ht="14.25" x14ac:dyDescent="0.2">
      <c r="L37" s="263"/>
    </row>
    <row r="38" spans="12:12" ht="14.25" x14ac:dyDescent="0.2">
      <c r="L38" s="263"/>
    </row>
    <row r="39" spans="12:12" ht="14.25" x14ac:dyDescent="0.2">
      <c r="L39" s="263"/>
    </row>
    <row r="40" spans="12:12" ht="14.25" x14ac:dyDescent="0.2">
      <c r="L40" s="263"/>
    </row>
    <row r="41" spans="12:12" ht="14.25" x14ac:dyDescent="0.2">
      <c r="L41" s="263"/>
    </row>
    <row r="42" spans="12:12" ht="14.25" x14ac:dyDescent="0.2">
      <c r="L42" s="263"/>
    </row>
    <row r="43" spans="12:12" ht="14.25" x14ac:dyDescent="0.2">
      <c r="L43" s="263"/>
    </row>
    <row r="44" spans="12:12" ht="14.25" x14ac:dyDescent="0.2">
      <c r="L44" s="263"/>
    </row>
    <row r="45" spans="12:12" ht="14.25" x14ac:dyDescent="0.2">
      <c r="L45" s="263"/>
    </row>
    <row r="46" spans="12:12" ht="14.25" x14ac:dyDescent="0.2">
      <c r="L46" s="263"/>
    </row>
    <row r="47" spans="12:12" ht="14.25" x14ac:dyDescent="0.2">
      <c r="L47" s="263"/>
    </row>
    <row r="48" spans="12:12" ht="14.25" x14ac:dyDescent="0.2">
      <c r="L48" s="263"/>
    </row>
    <row r="49" spans="12:12" ht="14.25" x14ac:dyDescent="0.2">
      <c r="L49" s="263"/>
    </row>
    <row r="50" spans="12:12" ht="14.25" x14ac:dyDescent="0.2">
      <c r="L50" s="263"/>
    </row>
    <row r="51" spans="12:12" ht="14.25" x14ac:dyDescent="0.2">
      <c r="L51" s="263"/>
    </row>
    <row r="52" spans="12:12" ht="14.25" x14ac:dyDescent="0.2">
      <c r="L52" s="263"/>
    </row>
    <row r="53" spans="12:12" ht="14.25" x14ac:dyDescent="0.2">
      <c r="L53" s="263"/>
    </row>
    <row r="54" spans="12:12" ht="14.25" x14ac:dyDescent="0.2">
      <c r="L54" s="263"/>
    </row>
    <row r="55" spans="12:12" ht="14.25" x14ac:dyDescent="0.2">
      <c r="L55" s="263"/>
    </row>
    <row r="56" spans="12:12" ht="14.25" x14ac:dyDescent="0.2">
      <c r="L56" s="263"/>
    </row>
    <row r="57" spans="12:12" ht="14.25" x14ac:dyDescent="0.2">
      <c r="L57" s="263"/>
    </row>
    <row r="58" spans="12:12" ht="14.25" x14ac:dyDescent="0.2">
      <c r="L58" s="263"/>
    </row>
    <row r="59" spans="12:12" ht="14.25" x14ac:dyDescent="0.2">
      <c r="L59" s="263"/>
    </row>
    <row r="60" spans="12:12" ht="14.25" x14ac:dyDescent="0.2">
      <c r="L60" s="263"/>
    </row>
    <row r="61" spans="12:12" ht="14.25" x14ac:dyDescent="0.2">
      <c r="L61" s="263"/>
    </row>
    <row r="62" spans="12:12" ht="14.25" x14ac:dyDescent="0.2">
      <c r="L62" s="263"/>
    </row>
    <row r="63" spans="12:12" ht="14.25" x14ac:dyDescent="0.2">
      <c r="L63" s="263"/>
    </row>
    <row r="64" spans="12:12" ht="14.25" x14ac:dyDescent="0.2">
      <c r="L64" s="263"/>
    </row>
    <row r="65" spans="12:12" ht="14.25" x14ac:dyDescent="0.2">
      <c r="L65" s="263"/>
    </row>
    <row r="66" spans="12:12" ht="14.25" x14ac:dyDescent="0.2">
      <c r="L66" s="263"/>
    </row>
    <row r="67" spans="12:12" ht="14.25" x14ac:dyDescent="0.2">
      <c r="L67" s="263"/>
    </row>
    <row r="68" spans="12:12" ht="14.25" x14ac:dyDescent="0.2">
      <c r="L68" s="263"/>
    </row>
    <row r="69" spans="12:12" ht="14.25" x14ac:dyDescent="0.2">
      <c r="L69" s="263"/>
    </row>
    <row r="70" spans="12:12" ht="14.25" x14ac:dyDescent="0.2">
      <c r="L70" s="263"/>
    </row>
    <row r="71" spans="12:12" ht="14.25" x14ac:dyDescent="0.2">
      <c r="L71" s="263"/>
    </row>
    <row r="72" spans="12:12" ht="14.25" x14ac:dyDescent="0.2">
      <c r="L72" s="263"/>
    </row>
    <row r="73" spans="12:12" ht="14.25" x14ac:dyDescent="0.2">
      <c r="L73" s="263"/>
    </row>
    <row r="74" spans="12:12" ht="14.25" x14ac:dyDescent="0.2">
      <c r="L74" s="263"/>
    </row>
    <row r="75" spans="12:12" ht="14.25" x14ac:dyDescent="0.2">
      <c r="L75" s="263"/>
    </row>
    <row r="76" spans="12:12" ht="14.25" x14ac:dyDescent="0.2">
      <c r="L76" s="263"/>
    </row>
    <row r="77" spans="12:12" ht="14.25" x14ac:dyDescent="0.2">
      <c r="L77" s="263"/>
    </row>
    <row r="78" spans="12:12" ht="14.25" x14ac:dyDescent="0.2">
      <c r="L78" s="263"/>
    </row>
    <row r="79" spans="12:12" ht="14.25" x14ac:dyDescent="0.2">
      <c r="L79" s="263"/>
    </row>
    <row r="80" spans="12:12" ht="14.25" x14ac:dyDescent="0.2">
      <c r="L80" s="263"/>
    </row>
    <row r="81" spans="12:12" ht="14.25" x14ac:dyDescent="0.2">
      <c r="L81" s="263"/>
    </row>
    <row r="82" spans="12:12" ht="14.25" x14ac:dyDescent="0.2">
      <c r="L82" s="263"/>
    </row>
    <row r="83" spans="12:12" ht="14.25" x14ac:dyDescent="0.2">
      <c r="L83" s="263"/>
    </row>
    <row r="84" spans="12:12" ht="14.25" x14ac:dyDescent="0.2">
      <c r="L84" s="263"/>
    </row>
    <row r="85" spans="12:12" ht="14.25" x14ac:dyDescent="0.2">
      <c r="L85" s="263"/>
    </row>
    <row r="86" spans="12:12" ht="14.25" x14ac:dyDescent="0.2">
      <c r="L86" s="263"/>
    </row>
    <row r="87" spans="12:12" ht="14.25" x14ac:dyDescent="0.2">
      <c r="L87" s="263"/>
    </row>
    <row r="88" spans="12:12" ht="14.25" x14ac:dyDescent="0.2">
      <c r="L88" s="263"/>
    </row>
    <row r="89" spans="12:12" ht="14.25" x14ac:dyDescent="0.2">
      <c r="L89" s="263"/>
    </row>
    <row r="90" spans="12:12" ht="14.25" x14ac:dyDescent="0.2">
      <c r="L90" s="263"/>
    </row>
    <row r="91" spans="12:12" ht="14.25" x14ac:dyDescent="0.2">
      <c r="L91" s="263"/>
    </row>
    <row r="92" spans="12:12" ht="14.25" x14ac:dyDescent="0.2">
      <c r="L92" s="263"/>
    </row>
    <row r="93" spans="12:12" ht="14.25" x14ac:dyDescent="0.2">
      <c r="L93" s="263"/>
    </row>
    <row r="94" spans="12:12" ht="14.25" x14ac:dyDescent="0.2">
      <c r="L94" s="263"/>
    </row>
    <row r="95" spans="12:12" ht="14.25" x14ac:dyDescent="0.2">
      <c r="L95" s="263"/>
    </row>
    <row r="96" spans="12:12" ht="14.25" x14ac:dyDescent="0.2">
      <c r="L96" s="263"/>
    </row>
    <row r="97" spans="12:12" ht="14.25" x14ac:dyDescent="0.2">
      <c r="L97" s="263"/>
    </row>
    <row r="98" spans="12:12" ht="14.25" x14ac:dyDescent="0.2">
      <c r="L98" s="263"/>
    </row>
    <row r="99" spans="12:12" ht="14.25" x14ac:dyDescent="0.2">
      <c r="L99" s="263"/>
    </row>
    <row r="100" spans="12:12" ht="14.25" x14ac:dyDescent="0.2">
      <c r="L100" s="263"/>
    </row>
    <row r="101" spans="12:12" ht="14.25" x14ac:dyDescent="0.2">
      <c r="L101" s="263"/>
    </row>
    <row r="102" spans="12:12" ht="14.25" x14ac:dyDescent="0.2">
      <c r="L102" s="263"/>
    </row>
    <row r="103" spans="12:12" ht="14.25" x14ac:dyDescent="0.2">
      <c r="L103" s="263"/>
    </row>
    <row r="104" spans="12:12" ht="14.25" x14ac:dyDescent="0.2">
      <c r="L104" s="263"/>
    </row>
    <row r="105" spans="12:12" ht="14.25" x14ac:dyDescent="0.2">
      <c r="L105" s="263"/>
    </row>
    <row r="106" spans="12:12" ht="14.25" x14ac:dyDescent="0.2">
      <c r="L106" s="263"/>
    </row>
    <row r="107" spans="12:12" ht="14.25" x14ac:dyDescent="0.2">
      <c r="L107" s="263"/>
    </row>
    <row r="108" spans="12:12" ht="14.25" x14ac:dyDescent="0.2">
      <c r="L108" s="263"/>
    </row>
    <row r="109" spans="12:12" ht="14.25" x14ac:dyDescent="0.2">
      <c r="L109" s="263"/>
    </row>
    <row r="110" spans="12:12" ht="14.25" x14ac:dyDescent="0.2">
      <c r="L110" s="263"/>
    </row>
    <row r="111" spans="12:12" ht="14.25" x14ac:dyDescent="0.2">
      <c r="L111" s="263"/>
    </row>
    <row r="112" spans="12:12" ht="14.25" x14ac:dyDescent="0.2">
      <c r="L112" s="263"/>
    </row>
    <row r="113" spans="12:12" ht="14.25" x14ac:dyDescent="0.2">
      <c r="L113" s="263"/>
    </row>
    <row r="114" spans="12:12" ht="14.25" x14ac:dyDescent="0.2">
      <c r="L114" s="263"/>
    </row>
    <row r="115" spans="12:12" ht="14.25" x14ac:dyDescent="0.2">
      <c r="L115" s="263"/>
    </row>
    <row r="116" spans="12:12" ht="14.25" x14ac:dyDescent="0.2">
      <c r="L116" s="263"/>
    </row>
    <row r="117" spans="12:12" ht="14.25" x14ac:dyDescent="0.2">
      <c r="L117" s="263"/>
    </row>
    <row r="118" spans="12:12" ht="14.25" x14ac:dyDescent="0.2">
      <c r="L118" s="263"/>
    </row>
    <row r="119" spans="12:12" ht="14.25" x14ac:dyDescent="0.2">
      <c r="L119" s="263"/>
    </row>
    <row r="120" spans="12:12" ht="14.25" x14ac:dyDescent="0.2">
      <c r="L120" s="263"/>
    </row>
    <row r="121" spans="12:12" ht="14.25" x14ac:dyDescent="0.2">
      <c r="L121" s="263"/>
    </row>
    <row r="122" spans="12:12" ht="14.25" x14ac:dyDescent="0.2">
      <c r="L122" s="263"/>
    </row>
    <row r="123" spans="12:12" ht="14.25" x14ac:dyDescent="0.2">
      <c r="L123" s="263"/>
    </row>
    <row r="124" spans="12:12" ht="14.25" x14ac:dyDescent="0.2">
      <c r="L124" s="263"/>
    </row>
    <row r="125" spans="12:12" ht="14.25" x14ac:dyDescent="0.2">
      <c r="L125" s="263"/>
    </row>
    <row r="126" spans="12:12" ht="14.25" x14ac:dyDescent="0.2">
      <c r="L126" s="263"/>
    </row>
    <row r="127" spans="12:12" ht="14.25" x14ac:dyDescent="0.2">
      <c r="L127" s="263"/>
    </row>
    <row r="128" spans="12:12" ht="14.25" x14ac:dyDescent="0.2">
      <c r="L128" s="263"/>
    </row>
    <row r="129" spans="12:12" ht="14.25" x14ac:dyDescent="0.2">
      <c r="L129" s="263"/>
    </row>
    <row r="130" spans="12:12" ht="14.25" x14ac:dyDescent="0.2">
      <c r="L130" s="263"/>
    </row>
    <row r="131" spans="12:12" ht="14.25" x14ac:dyDescent="0.2">
      <c r="L131" s="263"/>
    </row>
    <row r="132" spans="12:12" ht="14.25" x14ac:dyDescent="0.2">
      <c r="L132" s="263"/>
    </row>
    <row r="133" spans="12:12" ht="14.25" x14ac:dyDescent="0.2">
      <c r="L133" s="263"/>
    </row>
    <row r="134" spans="12:12" ht="14.25" x14ac:dyDescent="0.2">
      <c r="L134" s="263"/>
    </row>
    <row r="135" spans="12:12" ht="14.25" x14ac:dyDescent="0.2">
      <c r="L135" s="263"/>
    </row>
    <row r="136" spans="12:12" ht="14.25" x14ac:dyDescent="0.2">
      <c r="L136" s="263"/>
    </row>
    <row r="137" spans="12:12" ht="14.25" x14ac:dyDescent="0.2">
      <c r="L137" s="263"/>
    </row>
    <row r="138" spans="12:12" ht="14.25" x14ac:dyDescent="0.2">
      <c r="L138" s="263"/>
    </row>
    <row r="139" spans="12:12" ht="14.25" x14ac:dyDescent="0.2">
      <c r="L139" s="263"/>
    </row>
    <row r="140" spans="12:12" ht="14.25" x14ac:dyDescent="0.2">
      <c r="L140" s="263"/>
    </row>
    <row r="141" spans="12:12" ht="14.25" x14ac:dyDescent="0.2">
      <c r="L141" s="263"/>
    </row>
    <row r="142" spans="12:12" ht="14.25" x14ac:dyDescent="0.2">
      <c r="L142" s="263"/>
    </row>
    <row r="143" spans="12:12" ht="14.25" x14ac:dyDescent="0.2">
      <c r="L143" s="263"/>
    </row>
    <row r="144" spans="12:12" ht="14.25" x14ac:dyDescent="0.2">
      <c r="L144" s="263"/>
    </row>
    <row r="145" spans="12:12" ht="14.25" x14ac:dyDescent="0.2">
      <c r="L145" s="263"/>
    </row>
    <row r="146" spans="12:12" ht="14.25" x14ac:dyDescent="0.2">
      <c r="L146" s="263"/>
    </row>
    <row r="147" spans="12:12" ht="14.25" x14ac:dyDescent="0.2">
      <c r="L147" s="263"/>
    </row>
    <row r="148" spans="12:12" ht="14.25" x14ac:dyDescent="0.2">
      <c r="L148" s="263"/>
    </row>
    <row r="149" spans="12:12" ht="14.25" x14ac:dyDescent="0.2">
      <c r="L149" s="263"/>
    </row>
    <row r="150" spans="12:12" ht="14.25" x14ac:dyDescent="0.2">
      <c r="L150" s="263"/>
    </row>
    <row r="151" spans="12:12" ht="14.25" x14ac:dyDescent="0.2">
      <c r="L151" s="263"/>
    </row>
    <row r="152" spans="12:12" ht="14.25" x14ac:dyDescent="0.2">
      <c r="L152" s="263"/>
    </row>
    <row r="153" spans="12:12" ht="14.25" x14ac:dyDescent="0.2">
      <c r="L153" s="263"/>
    </row>
    <row r="154" spans="12:12" ht="14.25" x14ac:dyDescent="0.2">
      <c r="L154" s="263"/>
    </row>
    <row r="155" spans="12:12" ht="14.25" x14ac:dyDescent="0.2">
      <c r="L155" s="263"/>
    </row>
    <row r="156" spans="12:12" ht="14.25" x14ac:dyDescent="0.2">
      <c r="L156" s="263"/>
    </row>
    <row r="157" spans="12:12" ht="14.25" x14ac:dyDescent="0.2">
      <c r="L157" s="263"/>
    </row>
    <row r="158" spans="12:12" ht="14.25" x14ac:dyDescent="0.2">
      <c r="L158" s="263"/>
    </row>
    <row r="159" spans="12:12" ht="14.25" x14ac:dyDescent="0.2">
      <c r="L159" s="263"/>
    </row>
    <row r="160" spans="12:12" ht="14.25" x14ac:dyDescent="0.2">
      <c r="L160" s="263"/>
    </row>
    <row r="161" spans="12:12" ht="14.25" x14ac:dyDescent="0.2">
      <c r="L161" s="263"/>
    </row>
    <row r="162" spans="12:12" ht="14.25" x14ac:dyDescent="0.2">
      <c r="L162" s="263"/>
    </row>
    <row r="163" spans="12:12" ht="14.25" x14ac:dyDescent="0.2">
      <c r="L163" s="263"/>
    </row>
    <row r="164" spans="12:12" ht="14.25" x14ac:dyDescent="0.2">
      <c r="L164" s="263"/>
    </row>
    <row r="165" spans="12:12" ht="14.25" x14ac:dyDescent="0.2">
      <c r="L165" s="263"/>
    </row>
    <row r="166" spans="12:12" ht="14.25" x14ac:dyDescent="0.2">
      <c r="L166" s="263"/>
    </row>
    <row r="167" spans="12:12" ht="14.25" x14ac:dyDescent="0.2">
      <c r="L167" s="263"/>
    </row>
    <row r="168" spans="12:12" ht="14.25" x14ac:dyDescent="0.2">
      <c r="L168" s="263"/>
    </row>
    <row r="169" spans="12:12" ht="14.25" x14ac:dyDescent="0.2">
      <c r="L169" s="263"/>
    </row>
    <row r="170" spans="12:12" ht="14.25" x14ac:dyDescent="0.2">
      <c r="L170" s="263"/>
    </row>
    <row r="171" spans="12:12" ht="14.25" x14ac:dyDescent="0.2">
      <c r="L171" s="263"/>
    </row>
    <row r="172" spans="12:12" ht="14.25" x14ac:dyDescent="0.2">
      <c r="L172" s="263"/>
    </row>
    <row r="173" spans="12:12" ht="14.25" x14ac:dyDescent="0.2">
      <c r="L173" s="263"/>
    </row>
    <row r="174" spans="12:12" ht="14.25" x14ac:dyDescent="0.2">
      <c r="L174" s="263"/>
    </row>
    <row r="175" spans="12:12" ht="14.25" x14ac:dyDescent="0.2">
      <c r="L175" s="263"/>
    </row>
    <row r="176" spans="12:12" ht="14.25" x14ac:dyDescent="0.2">
      <c r="L176" s="263"/>
    </row>
    <row r="177" spans="12:12" ht="14.25" x14ac:dyDescent="0.2">
      <c r="L177" s="263"/>
    </row>
    <row r="178" spans="12:12" ht="14.25" x14ac:dyDescent="0.2">
      <c r="L178" s="263"/>
    </row>
    <row r="179" spans="12:12" ht="14.25" x14ac:dyDescent="0.2">
      <c r="L179" s="263"/>
    </row>
    <row r="180" spans="12:12" ht="14.25" x14ac:dyDescent="0.2">
      <c r="L180" s="263"/>
    </row>
    <row r="181" spans="12:12" ht="14.25" x14ac:dyDescent="0.2">
      <c r="L181" s="263"/>
    </row>
    <row r="182" spans="12:12" ht="14.25" x14ac:dyDescent="0.2">
      <c r="L182" s="263"/>
    </row>
    <row r="183" spans="12:12" ht="14.25" x14ac:dyDescent="0.2">
      <c r="L183" s="263"/>
    </row>
    <row r="184" spans="12:12" ht="14.25" x14ac:dyDescent="0.2">
      <c r="L184" s="263"/>
    </row>
    <row r="185" spans="12:12" ht="14.25" x14ac:dyDescent="0.2">
      <c r="L185" s="263"/>
    </row>
    <row r="186" spans="12:12" ht="14.25" x14ac:dyDescent="0.2">
      <c r="L186" s="263"/>
    </row>
    <row r="187" spans="12:12" ht="14.25" x14ac:dyDescent="0.2">
      <c r="L187" s="263"/>
    </row>
    <row r="188" spans="12:12" ht="14.25" x14ac:dyDescent="0.2">
      <c r="L188" s="263"/>
    </row>
    <row r="189" spans="12:12" ht="14.25" x14ac:dyDescent="0.2">
      <c r="L189" s="263"/>
    </row>
    <row r="190" spans="12:12" ht="14.25" x14ac:dyDescent="0.2">
      <c r="L190" s="263"/>
    </row>
    <row r="191" spans="12:12" ht="14.25" x14ac:dyDescent="0.2">
      <c r="L191" s="263"/>
    </row>
    <row r="192" spans="12:12" ht="14.25" x14ac:dyDescent="0.2">
      <c r="L192" s="263"/>
    </row>
    <row r="193" spans="12:12" ht="14.25" x14ac:dyDescent="0.2">
      <c r="L193" s="263"/>
    </row>
    <row r="194" spans="12:12" ht="14.25" x14ac:dyDescent="0.2">
      <c r="L194" s="263"/>
    </row>
    <row r="195" spans="12:12" ht="14.25" x14ac:dyDescent="0.2">
      <c r="L195" s="263"/>
    </row>
    <row r="196" spans="12:12" ht="14.25" x14ac:dyDescent="0.2">
      <c r="L196" s="263"/>
    </row>
    <row r="197" spans="12:12" ht="14.25" x14ac:dyDescent="0.2">
      <c r="L197" s="263"/>
    </row>
    <row r="198" spans="12:12" ht="14.25" x14ac:dyDescent="0.2">
      <c r="L198" s="263"/>
    </row>
    <row r="199" spans="12:12" ht="14.25" x14ac:dyDescent="0.2">
      <c r="L199" s="263"/>
    </row>
    <row r="200" spans="12:12" ht="14.25" x14ac:dyDescent="0.2">
      <c r="L200" s="263"/>
    </row>
    <row r="201" spans="12:12" ht="14.25" x14ac:dyDescent="0.2">
      <c r="L201" s="263"/>
    </row>
    <row r="202" spans="12:12" ht="14.25" x14ac:dyDescent="0.2">
      <c r="L202" s="263"/>
    </row>
    <row r="203" spans="12:12" ht="14.25" x14ac:dyDescent="0.2">
      <c r="L203" s="263"/>
    </row>
    <row r="204" spans="12:12" ht="14.25" x14ac:dyDescent="0.2">
      <c r="L204" s="263"/>
    </row>
    <row r="205" spans="12:12" ht="14.25" x14ac:dyDescent="0.2">
      <c r="L205" s="263"/>
    </row>
    <row r="206" spans="12:12" ht="14.25" x14ac:dyDescent="0.2">
      <c r="L206" s="263"/>
    </row>
    <row r="207" spans="12:12" ht="14.25" x14ac:dyDescent="0.2">
      <c r="L207" s="263"/>
    </row>
    <row r="208" spans="12:12" ht="14.25" x14ac:dyDescent="0.2">
      <c r="L208" s="263"/>
    </row>
    <row r="209" spans="12:12" ht="14.25" x14ac:dyDescent="0.2">
      <c r="L209" s="263"/>
    </row>
    <row r="210" spans="12:12" ht="14.25" x14ac:dyDescent="0.2">
      <c r="L210" s="263"/>
    </row>
    <row r="211" spans="12:12" ht="14.25" x14ac:dyDescent="0.2">
      <c r="L211" s="263"/>
    </row>
    <row r="212" spans="12:12" ht="14.25" x14ac:dyDescent="0.2">
      <c r="L212" s="263"/>
    </row>
    <row r="213" spans="12:12" ht="14.25" x14ac:dyDescent="0.2">
      <c r="L213" s="263"/>
    </row>
    <row r="214" spans="12:12" ht="14.25" x14ac:dyDescent="0.2">
      <c r="L214" s="263"/>
    </row>
    <row r="215" spans="12:12" ht="14.25" x14ac:dyDescent="0.2">
      <c r="L215" s="263"/>
    </row>
    <row r="216" spans="12:12" ht="14.25" x14ac:dyDescent="0.2">
      <c r="L216" s="263"/>
    </row>
    <row r="217" spans="12:12" ht="14.25" x14ac:dyDescent="0.2">
      <c r="L217" s="263"/>
    </row>
    <row r="218" spans="12:12" ht="14.25" x14ac:dyDescent="0.2">
      <c r="L218" s="263"/>
    </row>
    <row r="219" spans="12:12" ht="14.25" x14ac:dyDescent="0.2">
      <c r="L219" s="263"/>
    </row>
    <row r="220" spans="12:12" ht="14.25" x14ac:dyDescent="0.2">
      <c r="L220" s="263"/>
    </row>
    <row r="221" spans="12:12" ht="14.25" x14ac:dyDescent="0.2">
      <c r="L221" s="263"/>
    </row>
    <row r="222" spans="12:12" ht="14.25" x14ac:dyDescent="0.2">
      <c r="L222" s="263"/>
    </row>
    <row r="223" spans="12:12" ht="14.25" x14ac:dyDescent="0.2">
      <c r="L223" s="263"/>
    </row>
    <row r="224" spans="12:12" ht="14.25" x14ac:dyDescent="0.2">
      <c r="L224" s="263"/>
    </row>
    <row r="225" spans="12:12" ht="14.25" x14ac:dyDescent="0.2">
      <c r="L225" s="263"/>
    </row>
    <row r="226" spans="12:12" ht="14.25" x14ac:dyDescent="0.2">
      <c r="L226" s="263"/>
    </row>
    <row r="227" spans="12:12" ht="14.25" x14ac:dyDescent="0.2">
      <c r="L227" s="263"/>
    </row>
    <row r="228" spans="12:12" ht="14.25" x14ac:dyDescent="0.2">
      <c r="L228" s="263"/>
    </row>
    <row r="229" spans="12:12" ht="14.25" x14ac:dyDescent="0.2">
      <c r="L229" s="263"/>
    </row>
    <row r="230" spans="12:12" ht="14.25" x14ac:dyDescent="0.2">
      <c r="L230" s="263"/>
    </row>
    <row r="231" spans="12:12" ht="14.25" x14ac:dyDescent="0.2">
      <c r="L231" s="263"/>
    </row>
    <row r="232" spans="12:12" ht="14.25" x14ac:dyDescent="0.2">
      <c r="L232" s="263"/>
    </row>
    <row r="233" spans="12:12" ht="14.25" x14ac:dyDescent="0.2">
      <c r="L233" s="263"/>
    </row>
    <row r="234" spans="12:12" ht="14.25" x14ac:dyDescent="0.2">
      <c r="L234" s="263"/>
    </row>
    <row r="235" spans="12:12" ht="14.25" x14ac:dyDescent="0.2">
      <c r="L235" s="263"/>
    </row>
    <row r="236" spans="12:12" ht="14.25" x14ac:dyDescent="0.2">
      <c r="L236" s="263"/>
    </row>
    <row r="237" spans="12:12" ht="14.25" x14ac:dyDescent="0.2">
      <c r="L237" s="263"/>
    </row>
    <row r="238" spans="12:12" ht="14.25" x14ac:dyDescent="0.2">
      <c r="L238" s="263"/>
    </row>
    <row r="239" spans="12:12" ht="14.25" x14ac:dyDescent="0.2">
      <c r="L239" s="263"/>
    </row>
    <row r="240" spans="12:12" ht="14.25" x14ac:dyDescent="0.2">
      <c r="L240" s="263"/>
    </row>
    <row r="241" spans="12:12" ht="14.25" x14ac:dyDescent="0.2">
      <c r="L241" s="263"/>
    </row>
    <row r="242" spans="12:12" ht="14.25" x14ac:dyDescent="0.2">
      <c r="L242" s="263"/>
    </row>
    <row r="243" spans="12:12" ht="14.25" x14ac:dyDescent="0.2">
      <c r="L243" s="263"/>
    </row>
    <row r="244" spans="12:12" ht="14.25" x14ac:dyDescent="0.2">
      <c r="L244" s="263"/>
    </row>
    <row r="245" spans="12:12" ht="14.25" x14ac:dyDescent="0.2">
      <c r="L245" s="263"/>
    </row>
    <row r="246" spans="12:12" ht="14.25" x14ac:dyDescent="0.2">
      <c r="L246" s="263"/>
    </row>
    <row r="247" spans="12:12" ht="14.25" x14ac:dyDescent="0.2">
      <c r="L247" s="263"/>
    </row>
    <row r="248" spans="12:12" ht="14.25" x14ac:dyDescent="0.2">
      <c r="L248" s="263"/>
    </row>
    <row r="249" spans="12:12" ht="14.25" x14ac:dyDescent="0.2">
      <c r="L249" s="263"/>
    </row>
    <row r="250" spans="12:12" ht="14.25" x14ac:dyDescent="0.2">
      <c r="L250" s="263"/>
    </row>
    <row r="251" spans="12:12" ht="14.25" x14ac:dyDescent="0.2">
      <c r="L251" s="263"/>
    </row>
    <row r="252" spans="12:12" ht="14.25" x14ac:dyDescent="0.2">
      <c r="L252" s="263"/>
    </row>
    <row r="253" spans="12:12" ht="14.25" x14ac:dyDescent="0.2">
      <c r="L253" s="263"/>
    </row>
    <row r="254" spans="12:12" ht="14.25" x14ac:dyDescent="0.2">
      <c r="L254" s="263"/>
    </row>
    <row r="255" spans="12:12" ht="14.25" x14ac:dyDescent="0.2">
      <c r="L255" s="263"/>
    </row>
    <row r="256" spans="12:12" ht="14.25" x14ac:dyDescent="0.2">
      <c r="L256" s="263"/>
    </row>
    <row r="257" spans="12:12" ht="14.25" x14ac:dyDescent="0.2">
      <c r="L257" s="263"/>
    </row>
    <row r="258" spans="12:12" ht="14.25" x14ac:dyDescent="0.2">
      <c r="L258" s="263"/>
    </row>
    <row r="259" spans="12:12" ht="14.25" x14ac:dyDescent="0.2">
      <c r="L259" s="263"/>
    </row>
    <row r="260" spans="12:12" ht="14.25" x14ac:dyDescent="0.2">
      <c r="L260" s="263"/>
    </row>
    <row r="261" spans="12:12" ht="14.25" x14ac:dyDescent="0.2">
      <c r="L261" s="263"/>
    </row>
    <row r="262" spans="12:12" ht="14.25" x14ac:dyDescent="0.2">
      <c r="L262" s="263"/>
    </row>
    <row r="263" spans="12:12" ht="14.25" x14ac:dyDescent="0.2">
      <c r="L263" s="263"/>
    </row>
    <row r="264" spans="12:12" ht="14.25" x14ac:dyDescent="0.2">
      <c r="L264" s="263"/>
    </row>
    <row r="265" spans="12:12" ht="14.25" x14ac:dyDescent="0.2">
      <c r="L265" s="263"/>
    </row>
    <row r="266" spans="12:12" ht="14.25" x14ac:dyDescent="0.2">
      <c r="L266" s="263"/>
    </row>
    <row r="267" spans="12:12" ht="14.25" x14ac:dyDescent="0.2">
      <c r="L267" s="263"/>
    </row>
    <row r="268" spans="12:12" ht="14.25" x14ac:dyDescent="0.2">
      <c r="L268" s="263"/>
    </row>
    <row r="269" spans="12:12" ht="14.25" x14ac:dyDescent="0.2">
      <c r="L269" s="263"/>
    </row>
    <row r="270" spans="12:12" ht="14.25" x14ac:dyDescent="0.2">
      <c r="L270" s="263"/>
    </row>
    <row r="271" spans="12:12" ht="14.25" x14ac:dyDescent="0.2">
      <c r="L271" s="263"/>
    </row>
    <row r="272" spans="12:12" ht="14.25" x14ac:dyDescent="0.2">
      <c r="L272" s="263"/>
    </row>
    <row r="273" spans="12:12" ht="14.25" x14ac:dyDescent="0.2">
      <c r="L273" s="263"/>
    </row>
    <row r="274" spans="12:12" ht="14.25" x14ac:dyDescent="0.2">
      <c r="L274" s="263"/>
    </row>
    <row r="275" spans="12:12" ht="14.25" x14ac:dyDescent="0.2">
      <c r="L275" s="263"/>
    </row>
    <row r="276" spans="12:12" ht="14.25" x14ac:dyDescent="0.2">
      <c r="L276" s="263"/>
    </row>
    <row r="277" spans="12:12" ht="14.25" x14ac:dyDescent="0.2">
      <c r="L277" s="263"/>
    </row>
    <row r="278" spans="12:12" ht="14.25" x14ac:dyDescent="0.2">
      <c r="L278" s="263"/>
    </row>
    <row r="279" spans="12:12" ht="14.25" x14ac:dyDescent="0.2">
      <c r="L279" s="263"/>
    </row>
    <row r="280" spans="12:12" ht="14.25" x14ac:dyDescent="0.2">
      <c r="L280" s="263"/>
    </row>
    <row r="281" spans="12:12" ht="14.25" x14ac:dyDescent="0.2">
      <c r="L281" s="263"/>
    </row>
    <row r="282" spans="12:12" ht="14.25" x14ac:dyDescent="0.2">
      <c r="L282" s="263"/>
    </row>
    <row r="283" spans="12:12" ht="14.25" x14ac:dyDescent="0.2">
      <c r="L283" s="263"/>
    </row>
    <row r="284" spans="12:12" ht="14.25" x14ac:dyDescent="0.2">
      <c r="L284" s="263"/>
    </row>
    <row r="285" spans="12:12" ht="14.25" x14ac:dyDescent="0.2">
      <c r="L285" s="263"/>
    </row>
    <row r="286" spans="12:12" ht="14.25" x14ac:dyDescent="0.2">
      <c r="L286" s="263"/>
    </row>
    <row r="287" spans="12:12" ht="14.25" x14ac:dyDescent="0.2">
      <c r="L287" s="263"/>
    </row>
    <row r="288" spans="12:12" ht="14.25" x14ac:dyDescent="0.2">
      <c r="L288" s="263"/>
    </row>
    <row r="289" spans="12:12" ht="14.25" x14ac:dyDescent="0.2">
      <c r="L289" s="263"/>
    </row>
    <row r="290" spans="12:12" ht="14.25" x14ac:dyDescent="0.2">
      <c r="L290" s="263"/>
    </row>
    <row r="291" spans="12:12" ht="14.25" x14ac:dyDescent="0.2">
      <c r="L291" s="263"/>
    </row>
    <row r="292" spans="12:12" ht="14.25" x14ac:dyDescent="0.2">
      <c r="L292" s="263"/>
    </row>
    <row r="293" spans="12:12" ht="14.25" x14ac:dyDescent="0.2">
      <c r="L293" s="263"/>
    </row>
    <row r="294" spans="12:12" ht="14.25" x14ac:dyDescent="0.2">
      <c r="L294" s="263"/>
    </row>
    <row r="295" spans="12:12" ht="14.25" x14ac:dyDescent="0.2">
      <c r="L295" s="263"/>
    </row>
    <row r="296" spans="12:12" ht="14.25" x14ac:dyDescent="0.2">
      <c r="L296" s="263"/>
    </row>
    <row r="297" spans="12:12" ht="14.25" x14ac:dyDescent="0.2">
      <c r="L297" s="263"/>
    </row>
    <row r="298" spans="12:12" ht="14.25" x14ac:dyDescent="0.2">
      <c r="L298" s="263"/>
    </row>
    <row r="299" spans="12:12" ht="14.25" x14ac:dyDescent="0.2">
      <c r="L299" s="263"/>
    </row>
    <row r="300" spans="12:12" ht="14.25" x14ac:dyDescent="0.2">
      <c r="L300" s="263"/>
    </row>
    <row r="301" spans="12:12" ht="14.25" x14ac:dyDescent="0.2">
      <c r="L301" s="263"/>
    </row>
    <row r="302" spans="12:12" ht="14.25" x14ac:dyDescent="0.2">
      <c r="L302" s="263"/>
    </row>
    <row r="303" spans="12:12" ht="14.25" x14ac:dyDescent="0.2">
      <c r="L303" s="263"/>
    </row>
    <row r="304" spans="12:12" ht="14.25" x14ac:dyDescent="0.2">
      <c r="L304" s="263"/>
    </row>
    <row r="305" spans="12:12" ht="14.25" x14ac:dyDescent="0.2">
      <c r="L305" s="263"/>
    </row>
    <row r="306" spans="12:12" ht="14.25" x14ac:dyDescent="0.2">
      <c r="L306" s="263"/>
    </row>
    <row r="307" spans="12:12" ht="14.25" x14ac:dyDescent="0.2">
      <c r="L307" s="263"/>
    </row>
    <row r="308" spans="12:12" ht="14.25" x14ac:dyDescent="0.2">
      <c r="L308" s="263"/>
    </row>
    <row r="309" spans="12:12" ht="14.25" x14ac:dyDescent="0.2">
      <c r="L309" s="263"/>
    </row>
    <row r="310" spans="12:12" ht="14.25" x14ac:dyDescent="0.2">
      <c r="L310" s="263"/>
    </row>
    <row r="311" spans="12:12" ht="14.25" x14ac:dyDescent="0.2">
      <c r="L311" s="263"/>
    </row>
    <row r="312" spans="12:12" ht="14.25" x14ac:dyDescent="0.2">
      <c r="L312" s="263"/>
    </row>
    <row r="313" spans="12:12" ht="14.25" x14ac:dyDescent="0.2">
      <c r="L313" s="263"/>
    </row>
    <row r="314" spans="12:12" ht="14.25" x14ac:dyDescent="0.2">
      <c r="L314" s="263"/>
    </row>
    <row r="315" spans="12:12" ht="14.25" x14ac:dyDescent="0.2">
      <c r="L315" s="263"/>
    </row>
    <row r="316" spans="12:12" ht="14.25" x14ac:dyDescent="0.2">
      <c r="L316" s="263"/>
    </row>
    <row r="317" spans="12:12" ht="14.25" x14ac:dyDescent="0.2">
      <c r="L317" s="263"/>
    </row>
    <row r="318" spans="12:12" ht="14.25" x14ac:dyDescent="0.2">
      <c r="L318" s="263"/>
    </row>
    <row r="319" spans="12:12" ht="14.25" x14ac:dyDescent="0.2">
      <c r="L319" s="263"/>
    </row>
    <row r="320" spans="12:12" ht="14.25" x14ac:dyDescent="0.2">
      <c r="L320" s="263"/>
    </row>
    <row r="321" spans="12:12" ht="14.25" x14ac:dyDescent="0.2">
      <c r="L321" s="263"/>
    </row>
    <row r="322" spans="12:12" ht="14.25" x14ac:dyDescent="0.2">
      <c r="L322" s="263"/>
    </row>
    <row r="323" spans="12:12" ht="14.25" x14ac:dyDescent="0.2">
      <c r="L323" s="263"/>
    </row>
    <row r="324" spans="12:12" ht="14.25" x14ac:dyDescent="0.2">
      <c r="L324" s="263"/>
    </row>
    <row r="325" spans="12:12" ht="14.25" x14ac:dyDescent="0.2">
      <c r="L325" s="263"/>
    </row>
    <row r="326" spans="12:12" ht="14.25" x14ac:dyDescent="0.2">
      <c r="L326" s="263"/>
    </row>
    <row r="327" spans="12:12" ht="14.25" x14ac:dyDescent="0.2">
      <c r="L327" s="263"/>
    </row>
    <row r="328" spans="12:12" ht="14.25" x14ac:dyDescent="0.2">
      <c r="L328" s="263"/>
    </row>
    <row r="329" spans="12:12" ht="14.25" x14ac:dyDescent="0.2">
      <c r="L329" s="263"/>
    </row>
    <row r="330" spans="12:12" ht="14.25" x14ac:dyDescent="0.2">
      <c r="L330" s="263"/>
    </row>
    <row r="331" spans="12:12" ht="14.25" x14ac:dyDescent="0.2">
      <c r="L331" s="263"/>
    </row>
    <row r="332" spans="12:12" ht="14.25" x14ac:dyDescent="0.2">
      <c r="L332" s="263"/>
    </row>
    <row r="333" spans="12:12" ht="14.25" x14ac:dyDescent="0.2">
      <c r="L333" s="263"/>
    </row>
    <row r="334" spans="12:12" ht="14.25" x14ac:dyDescent="0.2">
      <c r="L334" s="263"/>
    </row>
    <row r="335" spans="12:12" ht="14.25" x14ac:dyDescent="0.2">
      <c r="L335" s="263"/>
    </row>
    <row r="336" spans="12:12" ht="14.25" x14ac:dyDescent="0.2">
      <c r="L336" s="263"/>
    </row>
    <row r="337" spans="12:12" ht="14.25" x14ac:dyDescent="0.2">
      <c r="L337" s="263"/>
    </row>
    <row r="338" spans="12:12" ht="14.25" x14ac:dyDescent="0.2">
      <c r="L338" s="263"/>
    </row>
    <row r="339" spans="12:12" ht="14.25" x14ac:dyDescent="0.2">
      <c r="L339" s="263"/>
    </row>
    <row r="340" spans="12:12" ht="14.25" x14ac:dyDescent="0.2">
      <c r="L340" s="263"/>
    </row>
    <row r="341" spans="12:12" ht="14.25" x14ac:dyDescent="0.2">
      <c r="L341" s="263"/>
    </row>
    <row r="342" spans="12:12" ht="14.25" x14ac:dyDescent="0.2">
      <c r="L342" s="263"/>
    </row>
    <row r="343" spans="12:12" ht="14.25" x14ac:dyDescent="0.2">
      <c r="L343" s="263"/>
    </row>
    <row r="344" spans="12:12" ht="14.25" x14ac:dyDescent="0.2">
      <c r="L344" s="263"/>
    </row>
    <row r="345" spans="12:12" ht="14.25" x14ac:dyDescent="0.2">
      <c r="L345" s="263"/>
    </row>
    <row r="346" spans="12:12" ht="14.25" x14ac:dyDescent="0.2">
      <c r="L346" s="263"/>
    </row>
    <row r="347" spans="12:12" ht="14.25" x14ac:dyDescent="0.2">
      <c r="L347" s="263"/>
    </row>
    <row r="348" spans="12:12" ht="14.25" x14ac:dyDescent="0.2">
      <c r="L348" s="263"/>
    </row>
    <row r="349" spans="12:12" ht="14.25" x14ac:dyDescent="0.2">
      <c r="L349" s="263"/>
    </row>
    <row r="350" spans="12:12" ht="14.25" x14ac:dyDescent="0.2">
      <c r="L350" s="263"/>
    </row>
    <row r="351" spans="12:12" ht="14.25" x14ac:dyDescent="0.2">
      <c r="L351" s="263"/>
    </row>
    <row r="352" spans="12:12" ht="14.25" x14ac:dyDescent="0.2">
      <c r="L352" s="263"/>
    </row>
    <row r="353" spans="12:12" ht="14.25" x14ac:dyDescent="0.2">
      <c r="L353" s="263"/>
    </row>
    <row r="354" spans="12:12" ht="14.25" x14ac:dyDescent="0.2">
      <c r="L354" s="263"/>
    </row>
    <row r="355" spans="12:12" ht="14.25" x14ac:dyDescent="0.2">
      <c r="L355" s="263"/>
    </row>
    <row r="356" spans="12:12" ht="14.25" x14ac:dyDescent="0.2">
      <c r="L356" s="263"/>
    </row>
    <row r="357" spans="12:12" ht="14.25" x14ac:dyDescent="0.2">
      <c r="L357" s="263"/>
    </row>
    <row r="358" spans="12:12" ht="14.25" x14ac:dyDescent="0.2">
      <c r="L358" s="263"/>
    </row>
    <row r="359" spans="12:12" ht="14.25" x14ac:dyDescent="0.2">
      <c r="L359" s="263"/>
    </row>
    <row r="360" spans="12:12" ht="14.25" x14ac:dyDescent="0.2">
      <c r="L360" s="263"/>
    </row>
    <row r="361" spans="12:12" ht="14.25" x14ac:dyDescent="0.2">
      <c r="L361" s="263"/>
    </row>
    <row r="362" spans="12:12" ht="14.25" x14ac:dyDescent="0.2">
      <c r="L362" s="263"/>
    </row>
    <row r="363" spans="12:12" ht="14.25" x14ac:dyDescent="0.2">
      <c r="L363" s="263"/>
    </row>
    <row r="364" spans="12:12" ht="14.25" x14ac:dyDescent="0.2">
      <c r="L364" s="263"/>
    </row>
    <row r="365" spans="12:12" ht="14.25" x14ac:dyDescent="0.2">
      <c r="L365" s="263"/>
    </row>
    <row r="366" spans="12:12" ht="14.25" x14ac:dyDescent="0.2">
      <c r="L366" s="263"/>
    </row>
    <row r="367" spans="12:12" ht="14.25" x14ac:dyDescent="0.2">
      <c r="L367" s="263"/>
    </row>
    <row r="368" spans="12:12" ht="14.25" x14ac:dyDescent="0.2">
      <c r="L368" s="263"/>
    </row>
    <row r="369" spans="12:12" ht="14.25" x14ac:dyDescent="0.2">
      <c r="L369" s="263"/>
    </row>
    <row r="370" spans="12:12" ht="14.25" x14ac:dyDescent="0.2">
      <c r="L370" s="263"/>
    </row>
    <row r="371" spans="12:12" ht="14.25" x14ac:dyDescent="0.2">
      <c r="L371" s="263"/>
    </row>
    <row r="372" spans="12:12" ht="14.25" x14ac:dyDescent="0.2">
      <c r="L372" s="263"/>
    </row>
  </sheetData>
  <mergeCells count="8">
    <mergeCell ref="K4:L4"/>
    <mergeCell ref="H1:I1"/>
    <mergeCell ref="A4:A5"/>
    <mergeCell ref="B4:C4"/>
    <mergeCell ref="D4:E4"/>
    <mergeCell ref="F4:G4"/>
    <mergeCell ref="H4:H5"/>
    <mergeCell ref="I4:J4"/>
  </mergeCells>
  <hyperlinks>
    <hyperlink ref="H1:I1" location="Index!A1" display="Regresar al Índice" xr:uid="{09ADD08B-4DB5-423A-95D1-B3D150FBB25D}"/>
  </hyperlink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0FE5-9BE5-42F5-B544-88B241EDF9CB}">
  <sheetPr codeName="Hoja33"/>
  <dimension ref="A1:L23"/>
  <sheetViews>
    <sheetView workbookViewId="0">
      <selection activeCell="I7" sqref="I7"/>
    </sheetView>
  </sheetViews>
  <sheetFormatPr baseColWidth="10" defaultColWidth="11.42578125" defaultRowHeight="12.75" x14ac:dyDescent="0.2"/>
  <cols>
    <col min="1" max="1" width="15.28515625" style="264" customWidth="1"/>
    <col min="2" max="2" width="10.140625" style="264" bestFit="1" customWidth="1"/>
    <col min="3" max="3" width="9.140625" style="264" bestFit="1" customWidth="1"/>
    <col min="4" max="4" width="9" style="264" bestFit="1" customWidth="1"/>
    <col min="5" max="7" width="7.5703125" style="264" customWidth="1"/>
    <col min="8" max="8" width="14.7109375" style="264" customWidth="1"/>
    <col min="9" max="9" width="9.42578125" style="264" customWidth="1"/>
    <col min="10" max="10" width="9.28515625" style="264" customWidth="1"/>
    <col min="11" max="16384" width="11.42578125" style="264"/>
  </cols>
  <sheetData>
    <row r="1" spans="1:12" ht="15" x14ac:dyDescent="0.25">
      <c r="A1" s="179" t="s">
        <v>1539</v>
      </c>
      <c r="H1" s="400" t="s">
        <v>39</v>
      </c>
      <c r="I1" s="400"/>
    </row>
    <row r="2" spans="1:12" x14ac:dyDescent="0.2">
      <c r="A2" s="96" t="s">
        <v>521</v>
      </c>
    </row>
    <row r="3" spans="1:12" x14ac:dyDescent="0.2">
      <c r="A3" s="96" t="s">
        <v>822</v>
      </c>
    </row>
    <row r="4" spans="1:12" ht="38.450000000000003" customHeight="1" x14ac:dyDescent="0.2">
      <c r="A4" s="357" t="s">
        <v>521</v>
      </c>
      <c r="B4" s="358" t="s">
        <v>86</v>
      </c>
      <c r="C4" s="358"/>
      <c r="D4" s="359" t="s">
        <v>87</v>
      </c>
      <c r="E4" s="359"/>
      <c r="F4" s="359" t="s">
        <v>1379</v>
      </c>
      <c r="G4" s="359"/>
      <c r="H4" s="357" t="s">
        <v>1380</v>
      </c>
      <c r="I4" s="375" t="s">
        <v>538</v>
      </c>
      <c r="J4" s="375"/>
      <c r="K4" s="357" t="s">
        <v>538</v>
      </c>
      <c r="L4" s="357"/>
    </row>
    <row r="5" spans="1:12" ht="19.5" customHeight="1" x14ac:dyDescent="0.2">
      <c r="A5" s="357"/>
      <c r="B5" s="361" t="s">
        <v>1</v>
      </c>
      <c r="C5" s="361" t="s">
        <v>0</v>
      </c>
      <c r="D5" s="361" t="s">
        <v>1</v>
      </c>
      <c r="E5" s="361" t="s">
        <v>0</v>
      </c>
      <c r="F5" s="361" t="s">
        <v>1</v>
      </c>
      <c r="G5" s="361" t="s">
        <v>0</v>
      </c>
      <c r="H5" s="357"/>
      <c r="I5" s="361" t="s">
        <v>1</v>
      </c>
      <c r="J5" s="361" t="s">
        <v>0</v>
      </c>
      <c r="K5" s="361" t="s">
        <v>1</v>
      </c>
      <c r="L5" s="361" t="s">
        <v>0</v>
      </c>
    </row>
    <row r="6" spans="1:12" x14ac:dyDescent="0.2">
      <c r="A6" s="362" t="s">
        <v>539</v>
      </c>
      <c r="B6" s="363">
        <v>463289</v>
      </c>
      <c r="C6" s="363">
        <v>94170</v>
      </c>
      <c r="D6" s="363">
        <v>491092</v>
      </c>
      <c r="E6" s="363">
        <v>103379</v>
      </c>
      <c r="F6" s="363">
        <v>377596</v>
      </c>
      <c r="G6" s="363">
        <v>78779</v>
      </c>
      <c r="H6" s="364">
        <f>G6/F6</f>
        <v>0.20863303636691066</v>
      </c>
      <c r="I6" s="363">
        <f t="shared" ref="I6:J9" si="0">D6-B6</f>
        <v>27803</v>
      </c>
      <c r="J6" s="363">
        <f t="shared" si="0"/>
        <v>9209</v>
      </c>
      <c r="K6" s="365">
        <f>D6/B6-1</f>
        <v>6.0012216996302437E-2</v>
      </c>
      <c r="L6" s="365">
        <f>E6/C6-1</f>
        <v>9.7791228629074967E-2</v>
      </c>
    </row>
    <row r="7" spans="1:12" x14ac:dyDescent="0.2">
      <c r="A7" s="366" t="s">
        <v>540</v>
      </c>
      <c r="B7" s="367">
        <v>349411</v>
      </c>
      <c r="C7" s="367">
        <v>63269</v>
      </c>
      <c r="D7" s="367">
        <v>374085</v>
      </c>
      <c r="E7" s="367">
        <v>67554</v>
      </c>
      <c r="F7" s="367">
        <v>260891</v>
      </c>
      <c r="G7" s="367">
        <v>46561</v>
      </c>
      <c r="H7" s="368">
        <f>G7/F7</f>
        <v>0.17846916911660426</v>
      </c>
      <c r="I7" s="367">
        <f t="shared" si="0"/>
        <v>24674</v>
      </c>
      <c r="J7" s="367">
        <f t="shared" si="0"/>
        <v>4285</v>
      </c>
      <c r="K7" s="369">
        <f t="shared" ref="K7:L10" si="1">D7/B7-1</f>
        <v>7.0615979462581357E-2</v>
      </c>
      <c r="L7" s="369">
        <f t="shared" si="1"/>
        <v>6.7726690796440669E-2</v>
      </c>
    </row>
    <row r="8" spans="1:12" x14ac:dyDescent="0.2">
      <c r="A8" s="362" t="s">
        <v>541</v>
      </c>
      <c r="B8" s="363">
        <v>2583</v>
      </c>
      <c r="C8" s="363">
        <v>314</v>
      </c>
      <c r="D8" s="363">
        <v>2774</v>
      </c>
      <c r="E8" s="363">
        <v>327</v>
      </c>
      <c r="F8" s="363">
        <v>1886</v>
      </c>
      <c r="G8" s="363">
        <v>183</v>
      </c>
      <c r="H8" s="364">
        <f>G8/F8</f>
        <v>9.7030752916224816E-2</v>
      </c>
      <c r="I8" s="363">
        <f t="shared" si="0"/>
        <v>191</v>
      </c>
      <c r="J8" s="363">
        <f t="shared" si="0"/>
        <v>13</v>
      </c>
      <c r="K8" s="365">
        <f t="shared" si="1"/>
        <v>7.394502516453727E-2</v>
      </c>
      <c r="L8" s="365">
        <f t="shared" si="1"/>
        <v>4.140127388535042E-2</v>
      </c>
    </row>
    <row r="9" spans="1:12" x14ac:dyDescent="0.2">
      <c r="A9" s="366" t="s">
        <v>542</v>
      </c>
      <c r="B9" s="367">
        <v>748</v>
      </c>
      <c r="C9" s="367">
        <v>143</v>
      </c>
      <c r="D9" s="367">
        <v>749</v>
      </c>
      <c r="E9" s="367">
        <v>108</v>
      </c>
      <c r="F9" s="367">
        <v>443</v>
      </c>
      <c r="G9" s="367">
        <v>63</v>
      </c>
      <c r="H9" s="368">
        <f>G9/F9</f>
        <v>0.14221218961625282</v>
      </c>
      <c r="I9" s="367">
        <f t="shared" si="0"/>
        <v>1</v>
      </c>
      <c r="J9" s="367">
        <f t="shared" si="0"/>
        <v>-35</v>
      </c>
      <c r="K9" s="369">
        <f t="shared" si="1"/>
        <v>1.3368983957218195E-3</v>
      </c>
      <c r="L9" s="369">
        <f t="shared" si="1"/>
        <v>-0.24475524475524479</v>
      </c>
    </row>
    <row r="10" spans="1:12" ht="13.5" thickBot="1" x14ac:dyDescent="0.25">
      <c r="A10" s="370" t="s">
        <v>54</v>
      </c>
      <c r="B10" s="371">
        <f t="shared" ref="B10:E10" si="2">SUM(B6:B9)</f>
        <v>816031</v>
      </c>
      <c r="C10" s="371">
        <f t="shared" si="2"/>
        <v>157896</v>
      </c>
      <c r="D10" s="371">
        <f t="shared" si="2"/>
        <v>868700</v>
      </c>
      <c r="E10" s="371">
        <f t="shared" si="2"/>
        <v>171368</v>
      </c>
      <c r="F10" s="371">
        <f t="shared" ref="F10:G10" si="3">SUM(F6:F9)</f>
        <v>640816</v>
      </c>
      <c r="G10" s="371">
        <f t="shared" si="3"/>
        <v>125586</v>
      </c>
      <c r="H10" s="372">
        <f>G10/F10</f>
        <v>0.19597825272777208</v>
      </c>
      <c r="I10" s="371">
        <f>D10-B10</f>
        <v>52669</v>
      </c>
      <c r="J10" s="371">
        <f>E10-C10</f>
        <v>13472</v>
      </c>
      <c r="K10" s="373">
        <f t="shared" si="1"/>
        <v>6.4542891140165093E-2</v>
      </c>
      <c r="L10" s="374">
        <f t="shared" si="1"/>
        <v>8.5321984090793945E-2</v>
      </c>
    </row>
    <row r="11" spans="1:12" ht="14.25" x14ac:dyDescent="0.2">
      <c r="A11" s="310"/>
    </row>
    <row r="12" spans="1:12" x14ac:dyDescent="0.2">
      <c r="A12" s="94" t="s">
        <v>514</v>
      </c>
    </row>
    <row r="13" spans="1:12" x14ac:dyDescent="0.2">
      <c r="A13" s="94" t="s">
        <v>1381</v>
      </c>
      <c r="K13" s="356"/>
      <c r="L13" s="376"/>
    </row>
    <row r="17" spans="1:8" ht="35.25" customHeight="1" x14ac:dyDescent="0.2">
      <c r="A17" s="263"/>
      <c r="B17" s="263"/>
      <c r="C17" s="263"/>
      <c r="D17" s="263"/>
      <c r="E17" s="263"/>
      <c r="F17" s="263"/>
      <c r="G17" s="263"/>
      <c r="H17" s="263"/>
    </row>
    <row r="18" spans="1:8" ht="14.25" x14ac:dyDescent="0.2">
      <c r="A18" s="263"/>
      <c r="B18" s="263"/>
      <c r="C18" s="263"/>
      <c r="D18" s="263"/>
      <c r="E18" s="263"/>
      <c r="F18" s="263"/>
      <c r="G18" s="263"/>
      <c r="H18" s="263"/>
    </row>
    <row r="19" spans="1:8" ht="14.25" x14ac:dyDescent="0.2">
      <c r="A19" s="263"/>
      <c r="B19" s="263"/>
      <c r="C19" s="263"/>
      <c r="D19" s="263"/>
      <c r="E19" s="263"/>
      <c r="F19" s="263"/>
      <c r="G19" s="263"/>
      <c r="H19" s="263"/>
    </row>
    <row r="20" spans="1:8" ht="14.25" x14ac:dyDescent="0.2">
      <c r="A20" s="263"/>
      <c r="B20" s="263"/>
      <c r="C20" s="263"/>
      <c r="D20" s="263"/>
      <c r="E20" s="263"/>
      <c r="F20" s="263"/>
      <c r="G20" s="263"/>
      <c r="H20" s="263"/>
    </row>
    <row r="21" spans="1:8" ht="14.25" x14ac:dyDescent="0.2">
      <c r="A21" s="263"/>
      <c r="B21" s="263"/>
      <c r="C21" s="263"/>
      <c r="D21" s="263"/>
      <c r="E21" s="263"/>
      <c r="F21" s="263"/>
      <c r="G21" s="263"/>
      <c r="H21" s="263"/>
    </row>
    <row r="22" spans="1:8" ht="14.25" x14ac:dyDescent="0.2">
      <c r="A22" s="263"/>
      <c r="B22" s="263"/>
      <c r="C22" s="263"/>
      <c r="D22" s="263"/>
      <c r="E22" s="263"/>
      <c r="F22" s="263"/>
      <c r="G22" s="263"/>
      <c r="H22" s="263"/>
    </row>
    <row r="23" spans="1:8" ht="14.25" x14ac:dyDescent="0.2">
      <c r="A23" s="263"/>
      <c r="B23" s="263"/>
      <c r="C23" s="263"/>
      <c r="D23" s="263"/>
      <c r="E23" s="263"/>
      <c r="F23" s="263"/>
      <c r="G23" s="263"/>
      <c r="H23" s="263"/>
    </row>
  </sheetData>
  <mergeCells count="8">
    <mergeCell ref="K4:L4"/>
    <mergeCell ref="H1:I1"/>
    <mergeCell ref="A4:A5"/>
    <mergeCell ref="B4:C4"/>
    <mergeCell ref="D4:E4"/>
    <mergeCell ref="F4:G4"/>
    <mergeCell ref="H4:H5"/>
    <mergeCell ref="I4:J4"/>
  </mergeCells>
  <hyperlinks>
    <hyperlink ref="H1:I1" location="Index!A1" display="Regresar al Índice" xr:uid="{438293C9-C5CD-4A7A-8D1E-6D30836D807C}"/>
  </hyperlink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90D8B-7C73-4C7A-B3B6-FC6E79523212}">
  <sheetPr codeName="Hoja34"/>
  <dimension ref="A1:P25"/>
  <sheetViews>
    <sheetView workbookViewId="0">
      <selection activeCell="I7" sqref="I7"/>
    </sheetView>
  </sheetViews>
  <sheetFormatPr baseColWidth="10" defaultColWidth="11.42578125" defaultRowHeight="12.75" x14ac:dyDescent="0.2"/>
  <cols>
    <col min="1" max="1" width="15.28515625" style="264" customWidth="1"/>
    <col min="2" max="2" width="10.140625" style="264" bestFit="1" customWidth="1"/>
    <col min="3" max="3" width="9.140625" style="264" bestFit="1" customWidth="1"/>
    <col min="4" max="4" width="9.85546875" style="264" customWidth="1"/>
    <col min="5" max="5" width="9.140625" style="264" bestFit="1" customWidth="1"/>
    <col min="6" max="7" width="9.85546875" style="264" customWidth="1"/>
    <col min="8" max="8" width="14.7109375" style="264" customWidth="1"/>
    <col min="9" max="9" width="9.42578125" style="264" customWidth="1"/>
    <col min="10" max="10" width="9.28515625" style="264" customWidth="1"/>
    <col min="11" max="16384" width="11.42578125" style="264"/>
  </cols>
  <sheetData>
    <row r="1" spans="1:16" ht="15" x14ac:dyDescent="0.25">
      <c r="A1" s="179" t="s">
        <v>1540</v>
      </c>
      <c r="H1" s="400" t="s">
        <v>39</v>
      </c>
      <c r="I1" s="400"/>
    </row>
    <row r="3" spans="1:16" x14ac:dyDescent="0.2">
      <c r="A3" s="96" t="s">
        <v>543</v>
      </c>
    </row>
    <row r="4" spans="1:16" x14ac:dyDescent="0.2">
      <c r="A4" s="96" t="s">
        <v>544</v>
      </c>
    </row>
    <row r="5" spans="1:16" ht="31.9" customHeight="1" x14ac:dyDescent="0.2">
      <c r="A5" s="357" t="s">
        <v>543</v>
      </c>
      <c r="B5" s="358" t="s">
        <v>86</v>
      </c>
      <c r="C5" s="358"/>
      <c r="D5" s="359" t="s">
        <v>87</v>
      </c>
      <c r="E5" s="359"/>
      <c r="F5" s="359" t="s">
        <v>1379</v>
      </c>
      <c r="G5" s="359"/>
      <c r="H5" s="357" t="s">
        <v>1380</v>
      </c>
      <c r="I5" s="375" t="s">
        <v>538</v>
      </c>
      <c r="J5" s="375"/>
      <c r="K5" s="357" t="s">
        <v>538</v>
      </c>
      <c r="L5" s="357"/>
    </row>
    <row r="6" spans="1:16" ht="27" customHeight="1" x14ac:dyDescent="0.2">
      <c r="A6" s="357"/>
      <c r="B6" s="361" t="s">
        <v>1</v>
      </c>
      <c r="C6" s="361" t="s">
        <v>0</v>
      </c>
      <c r="D6" s="361" t="s">
        <v>1</v>
      </c>
      <c r="E6" s="361" t="s">
        <v>0</v>
      </c>
      <c r="F6" s="361" t="s">
        <v>1</v>
      </c>
      <c r="G6" s="361" t="s">
        <v>0</v>
      </c>
      <c r="H6" s="357"/>
      <c r="I6" s="361" t="s">
        <v>1</v>
      </c>
      <c r="J6" s="361" t="s">
        <v>0</v>
      </c>
      <c r="K6" s="361" t="s">
        <v>1</v>
      </c>
      <c r="L6" s="361" t="s">
        <v>0</v>
      </c>
      <c r="O6" s="363"/>
      <c r="P6" s="377"/>
    </row>
    <row r="7" spans="1:16" x14ac:dyDescent="0.2">
      <c r="A7" s="362" t="s">
        <v>539</v>
      </c>
      <c r="B7" s="363">
        <v>25816331</v>
      </c>
      <c r="C7" s="363">
        <v>5316045</v>
      </c>
      <c r="D7" s="363">
        <v>28113678</v>
      </c>
      <c r="E7" s="363">
        <v>5996983</v>
      </c>
      <c r="F7" s="363">
        <v>22734175</v>
      </c>
      <c r="G7" s="363">
        <v>4833398</v>
      </c>
      <c r="H7" s="364">
        <f>G7/F7</f>
        <v>0.21260494387854409</v>
      </c>
      <c r="I7" s="363">
        <f t="shared" ref="I7:J10" si="0">D7-B7</f>
        <v>2297347</v>
      </c>
      <c r="J7" s="363">
        <f t="shared" si="0"/>
        <v>680938</v>
      </c>
      <c r="K7" s="365">
        <f>D7/B7-1</f>
        <v>8.8988129258181559E-2</v>
      </c>
      <c r="L7" s="365">
        <f>E7/C7-1</f>
        <v>0.12809109027481891</v>
      </c>
      <c r="M7" s="360"/>
      <c r="N7" s="378"/>
      <c r="O7" s="378"/>
      <c r="P7" s="377"/>
    </row>
    <row r="8" spans="1:16" x14ac:dyDescent="0.2">
      <c r="A8" s="366" t="s">
        <v>540</v>
      </c>
      <c r="B8" s="367">
        <v>14866476</v>
      </c>
      <c r="C8" s="367">
        <v>2744112</v>
      </c>
      <c r="D8" s="367">
        <v>16274987</v>
      </c>
      <c r="E8" s="367">
        <v>3002838</v>
      </c>
      <c r="F8" s="367">
        <v>12156869</v>
      </c>
      <c r="G8" s="367">
        <v>2203295</v>
      </c>
      <c r="H8" s="368">
        <f>G8/F8</f>
        <v>0.18123868900783582</v>
      </c>
      <c r="I8" s="367">
        <f t="shared" si="0"/>
        <v>1408511</v>
      </c>
      <c r="J8" s="367">
        <f t="shared" si="0"/>
        <v>258726</v>
      </c>
      <c r="K8" s="379">
        <f t="shared" ref="K8:L11" si="1">D8/B8-1</f>
        <v>9.4744107480481565E-2</v>
      </c>
      <c r="L8" s="379">
        <f t="shared" si="1"/>
        <v>9.4284052545960284E-2</v>
      </c>
      <c r="M8" s="360"/>
      <c r="N8" s="378"/>
      <c r="O8" s="380"/>
      <c r="P8" s="381"/>
    </row>
    <row r="9" spans="1:16" x14ac:dyDescent="0.2">
      <c r="A9" s="362" t="s">
        <v>541</v>
      </c>
      <c r="B9" s="363">
        <v>134277</v>
      </c>
      <c r="C9" s="363">
        <v>15716</v>
      </c>
      <c r="D9" s="363">
        <v>149168</v>
      </c>
      <c r="E9" s="363">
        <v>16789</v>
      </c>
      <c r="F9" s="363">
        <v>107170</v>
      </c>
      <c r="G9" s="363">
        <v>10091</v>
      </c>
      <c r="H9" s="364">
        <f>G9/F9</f>
        <v>9.4158813100681166E-2</v>
      </c>
      <c r="I9" s="363">
        <f t="shared" si="0"/>
        <v>14891</v>
      </c>
      <c r="J9" s="363">
        <f t="shared" si="0"/>
        <v>1073</v>
      </c>
      <c r="K9" s="365">
        <f t="shared" si="1"/>
        <v>0.11089762207973064</v>
      </c>
      <c r="L9" s="365">
        <f t="shared" si="1"/>
        <v>6.8274370068719836E-2</v>
      </c>
      <c r="M9" s="360"/>
      <c r="N9" s="378"/>
      <c r="O9" s="378"/>
    </row>
    <row r="10" spans="1:16" x14ac:dyDescent="0.2">
      <c r="A10" s="366" t="s">
        <v>542</v>
      </c>
      <c r="B10" s="367">
        <v>40084</v>
      </c>
      <c r="C10" s="367">
        <v>8181</v>
      </c>
      <c r="D10" s="367">
        <v>40123</v>
      </c>
      <c r="E10" s="367">
        <v>6345</v>
      </c>
      <c r="F10" s="367">
        <v>24819</v>
      </c>
      <c r="G10" s="367">
        <v>3904</v>
      </c>
      <c r="H10" s="368">
        <f>G10/F10</f>
        <v>0.15729884362786575</v>
      </c>
      <c r="I10" s="367">
        <f t="shared" si="0"/>
        <v>39</v>
      </c>
      <c r="J10" s="367">
        <f t="shared" si="0"/>
        <v>-1836</v>
      </c>
      <c r="K10" s="379">
        <f t="shared" si="1"/>
        <v>9.729567907394987E-4</v>
      </c>
      <c r="L10" s="379">
        <f t="shared" si="1"/>
        <v>-0.22442244224422447</v>
      </c>
      <c r="M10" s="360"/>
      <c r="N10" s="378"/>
      <c r="O10" s="378"/>
    </row>
    <row r="11" spans="1:16" ht="13.5" thickBot="1" x14ac:dyDescent="0.25">
      <c r="A11" s="370" t="s">
        <v>54</v>
      </c>
      <c r="B11" s="371">
        <f t="shared" ref="B11:E11" si="2">SUM(B7:B10)</f>
        <v>40857168</v>
      </c>
      <c r="C11" s="371">
        <f t="shared" si="2"/>
        <v>8084054</v>
      </c>
      <c r="D11" s="371">
        <f t="shared" si="2"/>
        <v>44577956</v>
      </c>
      <c r="E11" s="371">
        <f t="shared" si="2"/>
        <v>9022955</v>
      </c>
      <c r="F11" s="371">
        <f t="shared" ref="F11:G11" si="3">SUM(F7:F10)</f>
        <v>35023033</v>
      </c>
      <c r="G11" s="371">
        <f t="shared" si="3"/>
        <v>7050688</v>
      </c>
      <c r="H11" s="372">
        <f>G11/F11</f>
        <v>0.20131574555521792</v>
      </c>
      <c r="I11" s="371">
        <f>D11-B11</f>
        <v>3720788</v>
      </c>
      <c r="J11" s="371">
        <f>E11-C11</f>
        <v>938901</v>
      </c>
      <c r="K11" s="373">
        <f t="shared" si="1"/>
        <v>9.1068181720279862E-2</v>
      </c>
      <c r="L11" s="374">
        <f t="shared" si="1"/>
        <v>0.11614234640194132</v>
      </c>
      <c r="M11" s="382"/>
      <c r="N11" s="378"/>
      <c r="O11" s="378"/>
    </row>
    <row r="12" spans="1:16" x14ac:dyDescent="0.2">
      <c r="M12" s="360"/>
    </row>
    <row r="13" spans="1:16" x14ac:dyDescent="0.2">
      <c r="A13" s="264" t="s">
        <v>514</v>
      </c>
    </row>
    <row r="14" spans="1:16" ht="38.25" customHeight="1" x14ac:dyDescent="0.2">
      <c r="A14" s="316" t="s">
        <v>524</v>
      </c>
      <c r="B14" s="316"/>
      <c r="C14" s="316"/>
      <c r="D14" s="316"/>
      <c r="E14" s="316"/>
      <c r="F14" s="316"/>
      <c r="G14" s="316"/>
      <c r="H14" s="316"/>
      <c r="I14" s="316"/>
      <c r="J14" s="316"/>
    </row>
    <row r="15" spans="1:16" ht="14.25" x14ac:dyDescent="0.2">
      <c r="A15" s="94" t="s">
        <v>1381</v>
      </c>
      <c r="J15" s="381"/>
      <c r="M15" s="383"/>
      <c r="N15" s="263"/>
    </row>
    <row r="16" spans="1:16" ht="14.25" x14ac:dyDescent="0.2">
      <c r="J16" s="381"/>
      <c r="K16" s="384"/>
      <c r="L16" s="378"/>
      <c r="M16" s="383"/>
      <c r="N16" s="263"/>
    </row>
    <row r="19" spans="1:11" ht="38.25" customHeight="1" x14ac:dyDescent="0.2">
      <c r="A19" s="263"/>
      <c r="B19" s="263"/>
      <c r="C19" s="263"/>
      <c r="D19" s="263"/>
      <c r="E19" s="263"/>
      <c r="F19" s="263"/>
      <c r="G19" s="263"/>
      <c r="H19" s="263"/>
      <c r="J19" s="376"/>
    </row>
    <row r="20" spans="1:11" ht="14.25" x14ac:dyDescent="0.2">
      <c r="A20" s="263"/>
      <c r="B20" s="263"/>
      <c r="C20" s="263"/>
      <c r="D20" s="263"/>
      <c r="E20" s="263"/>
      <c r="F20" s="263"/>
      <c r="G20" s="263"/>
      <c r="H20" s="263"/>
      <c r="K20" s="376"/>
    </row>
    <row r="21" spans="1:11" ht="14.25" x14ac:dyDescent="0.2">
      <c r="A21" s="263"/>
      <c r="B21" s="263"/>
      <c r="C21" s="263"/>
      <c r="D21" s="263"/>
      <c r="E21" s="263"/>
      <c r="F21" s="263"/>
      <c r="G21" s="263"/>
      <c r="H21" s="263"/>
    </row>
    <row r="22" spans="1:11" ht="14.25" x14ac:dyDescent="0.2">
      <c r="A22" s="263"/>
      <c r="B22" s="263"/>
      <c r="C22" s="263"/>
      <c r="D22" s="263"/>
      <c r="E22" s="263"/>
      <c r="F22" s="263"/>
      <c r="G22" s="263"/>
      <c r="H22" s="263"/>
    </row>
    <row r="23" spans="1:11" ht="14.25" x14ac:dyDescent="0.2">
      <c r="A23" s="263"/>
      <c r="B23" s="263"/>
      <c r="C23" s="263"/>
      <c r="D23" s="263"/>
      <c r="E23" s="263"/>
      <c r="F23" s="263"/>
      <c r="G23" s="263"/>
      <c r="H23" s="263"/>
    </row>
    <row r="24" spans="1:11" ht="14.25" x14ac:dyDescent="0.2">
      <c r="A24" s="263"/>
      <c r="B24" s="263"/>
      <c r="C24" s="263"/>
      <c r="D24" s="263"/>
      <c r="E24" s="263"/>
      <c r="F24" s="263"/>
      <c r="G24" s="263"/>
      <c r="H24" s="263"/>
    </row>
    <row r="25" spans="1:11" ht="14.25" x14ac:dyDescent="0.2">
      <c r="A25" s="263"/>
      <c r="B25" s="263"/>
      <c r="C25" s="263"/>
      <c r="D25" s="263"/>
      <c r="E25" s="263"/>
      <c r="F25" s="263"/>
      <c r="G25" s="263"/>
      <c r="H25" s="263"/>
    </row>
  </sheetData>
  <mergeCells count="9">
    <mergeCell ref="K5:L5"/>
    <mergeCell ref="A14:J14"/>
    <mergeCell ref="H1:I1"/>
    <mergeCell ref="A5:A6"/>
    <mergeCell ref="B5:C5"/>
    <mergeCell ref="D5:E5"/>
    <mergeCell ref="F5:G5"/>
    <mergeCell ref="H5:H6"/>
    <mergeCell ref="I5:J5"/>
  </mergeCells>
  <hyperlinks>
    <hyperlink ref="H1:I1" location="Index!A1" display="Regresar al Índice" xr:uid="{0B0C8D77-1134-4926-9B33-891EC67063F6}"/>
  </hyperlink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1"/>
  <dimension ref="A1:P11"/>
  <sheetViews>
    <sheetView zoomScaleNormal="100" workbookViewId="0">
      <selection activeCell="I7" sqref="I7"/>
    </sheetView>
  </sheetViews>
  <sheetFormatPr baseColWidth="10" defaultColWidth="11.42578125" defaultRowHeight="12.75" x14ac:dyDescent="0.2"/>
  <cols>
    <col min="1" max="1" width="25.42578125" style="418" customWidth="1"/>
    <col min="2" max="2" width="22.5703125" style="418" customWidth="1"/>
    <col min="3" max="3" width="40" style="418" customWidth="1"/>
    <col min="4" max="16384" width="11.42578125" style="418"/>
  </cols>
  <sheetData>
    <row r="1" spans="1:16" ht="15" x14ac:dyDescent="0.25">
      <c r="A1" s="179" t="s">
        <v>1541</v>
      </c>
      <c r="H1" s="400" t="s">
        <v>39</v>
      </c>
      <c r="I1" s="400"/>
      <c r="O1" s="419" t="s">
        <v>324</v>
      </c>
      <c r="P1" s="419"/>
    </row>
    <row r="2" spans="1:16" x14ac:dyDescent="0.2">
      <c r="A2" s="418" t="s">
        <v>195</v>
      </c>
    </row>
    <row r="6" spans="1:16" ht="15" x14ac:dyDescent="0.2">
      <c r="A6" s="178" t="s">
        <v>545</v>
      </c>
      <c r="B6" s="180"/>
      <c r="C6" s="178" t="s">
        <v>35</v>
      </c>
    </row>
    <row r="7" spans="1:16" ht="14.25" x14ac:dyDescent="0.2">
      <c r="A7" s="181">
        <v>83</v>
      </c>
      <c r="B7" s="181" t="s">
        <v>546</v>
      </c>
      <c r="C7" s="182">
        <v>19606</v>
      </c>
    </row>
    <row r="8" spans="1:16" ht="14.25" x14ac:dyDescent="0.2">
      <c r="A8" s="181">
        <v>33</v>
      </c>
      <c r="B8" s="181" t="s">
        <v>547</v>
      </c>
      <c r="C8" s="181">
        <v>-933</v>
      </c>
    </row>
    <row r="9" spans="1:16" ht="14.25" x14ac:dyDescent="0.2">
      <c r="A9" s="181">
        <v>9</v>
      </c>
      <c r="B9" s="181" t="s">
        <v>548</v>
      </c>
      <c r="C9" s="181">
        <v>0</v>
      </c>
    </row>
    <row r="10" spans="1:16" ht="14.25" x14ac:dyDescent="0.2">
      <c r="A10" s="183">
        <v>125</v>
      </c>
      <c r="B10" s="183" t="s">
        <v>54</v>
      </c>
      <c r="C10" s="184">
        <v>18673</v>
      </c>
    </row>
    <row r="11" spans="1:16" x14ac:dyDescent="0.2">
      <c r="B11" s="10"/>
    </row>
  </sheetData>
  <mergeCells count="2">
    <mergeCell ref="H1:I1"/>
    <mergeCell ref="O1:P1"/>
  </mergeCells>
  <hyperlinks>
    <hyperlink ref="O1:P1" location="Index!B2" display="Regresar al índice" xr:uid="{00000000-0004-0000-1600-000000000000}"/>
    <hyperlink ref="H1:I1" location="Index!A1" display="Regresar al Índice" xr:uid="{00000000-0004-0000-1600-000001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AC194-5437-4DA8-AE0D-E6F5C8A7369E}">
  <sheetPr codeName="Hoja35"/>
  <dimension ref="A1:I22"/>
  <sheetViews>
    <sheetView workbookViewId="0">
      <selection activeCell="I7" sqref="I7"/>
    </sheetView>
  </sheetViews>
  <sheetFormatPr baseColWidth="10" defaultColWidth="9.140625" defaultRowHeight="14.25" x14ac:dyDescent="0.2"/>
  <cols>
    <col min="1" max="1" width="39.85546875" style="263" customWidth="1"/>
    <col min="2" max="2" width="33.42578125" style="263" bestFit="1" customWidth="1"/>
    <col min="3" max="3" width="39" style="263" bestFit="1" customWidth="1"/>
    <col min="4" max="16384" width="9.140625" style="263"/>
  </cols>
  <sheetData>
    <row r="1" spans="1:9" ht="15" x14ac:dyDescent="0.25">
      <c r="A1" s="179" t="s">
        <v>1383</v>
      </c>
      <c r="H1" s="400" t="s">
        <v>39</v>
      </c>
      <c r="I1" s="400"/>
    </row>
    <row r="2" spans="1:9" x14ac:dyDescent="0.2">
      <c r="A2" s="179"/>
    </row>
    <row r="3" spans="1:9" x14ac:dyDescent="0.2">
      <c r="A3" s="179"/>
    </row>
    <row r="4" spans="1:9" x14ac:dyDescent="0.2">
      <c r="A4" s="179"/>
    </row>
    <row r="5" spans="1:9" x14ac:dyDescent="0.2">
      <c r="A5" s="179"/>
    </row>
    <row r="6" spans="1:9" x14ac:dyDescent="0.2">
      <c r="A6" s="179"/>
      <c r="B6" s="263" t="s">
        <v>863</v>
      </c>
      <c r="C6" s="263" t="s">
        <v>864</v>
      </c>
    </row>
    <row r="7" spans="1:9" x14ac:dyDescent="0.2">
      <c r="A7" s="540">
        <v>2003</v>
      </c>
      <c r="B7" s="538">
        <v>17574.449000000001</v>
      </c>
      <c r="C7" s="548">
        <v>2.2107411949845529E-2</v>
      </c>
    </row>
    <row r="8" spans="1:9" x14ac:dyDescent="0.2">
      <c r="A8" s="540">
        <v>2004</v>
      </c>
      <c r="B8" s="538">
        <v>18959.023000000001</v>
      </c>
      <c r="C8" s="548">
        <v>2.3142256372263647E-2</v>
      </c>
    </row>
    <row r="9" spans="1:9" x14ac:dyDescent="0.2">
      <c r="A9" s="540">
        <v>2005</v>
      </c>
      <c r="B9" s="538">
        <v>21430.906999999999</v>
      </c>
      <c r="C9" s="548">
        <v>2.5448490384332688E-2</v>
      </c>
    </row>
    <row r="10" spans="1:9" x14ac:dyDescent="0.2">
      <c r="A10" s="540">
        <v>2006</v>
      </c>
      <c r="B10" s="538">
        <v>23037.223999999998</v>
      </c>
      <c r="C10" s="548">
        <v>2.6001096064717462E-2</v>
      </c>
    </row>
    <row r="11" spans="1:9" x14ac:dyDescent="0.2">
      <c r="A11" s="540">
        <v>2007</v>
      </c>
      <c r="B11" s="538">
        <v>23445.876</v>
      </c>
      <c r="C11" s="548">
        <v>2.5676106908287609E-2</v>
      </c>
    </row>
    <row r="12" spans="1:9" x14ac:dyDescent="0.2">
      <c r="A12" s="540">
        <v>2008</v>
      </c>
      <c r="B12" s="538">
        <v>26251.291000000001</v>
      </c>
      <c r="C12" s="548">
        <v>2.857832525916142E-2</v>
      </c>
    </row>
    <row r="13" spans="1:9" x14ac:dyDescent="0.2">
      <c r="A13" s="540">
        <v>2009</v>
      </c>
      <c r="B13" s="538">
        <v>25628.073</v>
      </c>
      <c r="C13" s="548">
        <v>2.9446754644359755E-2</v>
      </c>
    </row>
    <row r="14" spans="1:9" x14ac:dyDescent="0.2">
      <c r="A14" s="540">
        <v>2010</v>
      </c>
      <c r="B14" s="538">
        <v>25840.71</v>
      </c>
      <c r="C14" s="548">
        <v>2.7924677374852935E-2</v>
      </c>
    </row>
    <row r="15" spans="1:9" x14ac:dyDescent="0.2">
      <c r="A15" s="540">
        <v>2011</v>
      </c>
      <c r="B15" s="538">
        <v>25037.269</v>
      </c>
      <c r="C15" s="548">
        <v>2.6267974678636917E-2</v>
      </c>
    </row>
    <row r="16" spans="1:9" x14ac:dyDescent="0.2">
      <c r="A16" s="540">
        <v>2012</v>
      </c>
      <c r="B16" s="538">
        <v>28535.172999999999</v>
      </c>
      <c r="C16" s="548">
        <v>2.8670324940439557E-2</v>
      </c>
    </row>
    <row r="17" spans="1:3" x14ac:dyDescent="0.2">
      <c r="A17" s="540">
        <v>2013</v>
      </c>
      <c r="B17" s="538">
        <v>30894.27</v>
      </c>
      <c r="C17" s="548">
        <v>3.0330766607196181E-2</v>
      </c>
    </row>
    <row r="18" spans="1:3" x14ac:dyDescent="0.2">
      <c r="A18" s="540">
        <v>2014</v>
      </c>
      <c r="B18" s="538">
        <v>31745.548999999999</v>
      </c>
      <c r="C18" s="548">
        <v>2.9744996827670598E-2</v>
      </c>
    </row>
    <row r="19" spans="1:3" x14ac:dyDescent="0.2">
      <c r="A19" s="540">
        <v>2015</v>
      </c>
      <c r="B19" s="538">
        <v>33306.052000000003</v>
      </c>
      <c r="C19" s="548">
        <v>3.0144364272089271E-2</v>
      </c>
    </row>
    <row r="20" spans="1:3" x14ac:dyDescent="0.2">
      <c r="A20" s="540">
        <v>2016</v>
      </c>
      <c r="B20" s="538">
        <v>35348.633000000002</v>
      </c>
      <c r="C20" s="548">
        <v>3.0761225365340622E-2</v>
      </c>
    </row>
    <row r="21" spans="1:3" x14ac:dyDescent="0.2">
      <c r="A21" s="540">
        <v>2017</v>
      </c>
      <c r="B21" s="538">
        <v>36609.618999999999</v>
      </c>
      <c r="C21" s="548">
        <v>3.1114329519667246E-2</v>
      </c>
    </row>
    <row r="22" spans="1:3" x14ac:dyDescent="0.2">
      <c r="A22" s="540">
        <v>2018</v>
      </c>
      <c r="B22" s="538">
        <v>37941.502999999997</v>
      </c>
      <c r="C22" s="548">
        <v>3.1411195232729117E-2</v>
      </c>
    </row>
  </sheetData>
  <mergeCells count="1">
    <mergeCell ref="H1:I1"/>
  </mergeCells>
  <hyperlinks>
    <hyperlink ref="H1:I1" location="Index!A1" display="Regresar al Índice" xr:uid="{75A44337-C8B3-44CD-AF2A-5204822FF14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EE56-F43A-4F03-ADAE-7450280F60D0}">
  <sheetPr codeName="Hoja36"/>
  <dimension ref="A1:I278"/>
  <sheetViews>
    <sheetView workbookViewId="0">
      <selection activeCell="I7" sqref="I7"/>
    </sheetView>
  </sheetViews>
  <sheetFormatPr baseColWidth="10" defaultRowHeight="14.25" x14ac:dyDescent="0.2"/>
  <cols>
    <col min="1" max="16384" width="11.42578125" style="263"/>
  </cols>
  <sheetData>
    <row r="1" spans="1:9" ht="15" x14ac:dyDescent="0.25">
      <c r="A1" s="179" t="s">
        <v>1384</v>
      </c>
      <c r="H1" s="400" t="s">
        <v>39</v>
      </c>
      <c r="I1" s="400"/>
    </row>
    <row r="4" spans="1:9" x14ac:dyDescent="0.2">
      <c r="B4" s="263" t="s">
        <v>862</v>
      </c>
      <c r="C4" s="263" t="s">
        <v>865</v>
      </c>
    </row>
    <row r="5" spans="1:9" x14ac:dyDescent="0.2">
      <c r="B5" s="547">
        <v>35796</v>
      </c>
      <c r="C5" s="263">
        <v>14416</v>
      </c>
    </row>
    <row r="6" spans="1:9" x14ac:dyDescent="0.2">
      <c r="B6" s="547">
        <v>35827</v>
      </c>
      <c r="C6" s="263">
        <v>14676</v>
      </c>
    </row>
    <row r="7" spans="1:9" x14ac:dyDescent="0.2">
      <c r="B7" s="547">
        <v>35855</v>
      </c>
      <c r="C7" s="263">
        <v>14938</v>
      </c>
    </row>
    <row r="8" spans="1:9" x14ac:dyDescent="0.2">
      <c r="B8" s="547">
        <v>35886</v>
      </c>
      <c r="C8" s="263">
        <v>15198</v>
      </c>
    </row>
    <row r="9" spans="1:9" x14ac:dyDescent="0.2">
      <c r="B9" s="547">
        <v>35916</v>
      </c>
      <c r="C9" s="263">
        <v>15526</v>
      </c>
    </row>
    <row r="10" spans="1:9" x14ac:dyDescent="0.2">
      <c r="B10" s="547">
        <v>35947</v>
      </c>
      <c r="C10" s="263">
        <v>15635</v>
      </c>
    </row>
    <row r="11" spans="1:9" x14ac:dyDescent="0.2">
      <c r="B11" s="547">
        <v>35977</v>
      </c>
      <c r="C11" s="263">
        <v>15789</v>
      </c>
    </row>
    <row r="12" spans="1:9" x14ac:dyDescent="0.2">
      <c r="B12" s="547">
        <v>36008</v>
      </c>
      <c r="C12" s="263">
        <v>15964</v>
      </c>
    </row>
    <row r="13" spans="1:9" x14ac:dyDescent="0.2">
      <c r="B13" s="547">
        <v>36039</v>
      </c>
      <c r="C13" s="263">
        <v>16071</v>
      </c>
    </row>
    <row r="14" spans="1:9" x14ac:dyDescent="0.2">
      <c r="B14" s="547">
        <v>36069</v>
      </c>
      <c r="C14" s="263">
        <v>16232</v>
      </c>
    </row>
    <row r="15" spans="1:9" x14ac:dyDescent="0.2">
      <c r="B15" s="547">
        <v>36100</v>
      </c>
      <c r="C15" s="263">
        <v>15815</v>
      </c>
    </row>
    <row r="16" spans="1:9" x14ac:dyDescent="0.2">
      <c r="B16" s="547">
        <v>36130</v>
      </c>
      <c r="C16" s="263">
        <v>15743</v>
      </c>
    </row>
    <row r="17" spans="2:3" x14ac:dyDescent="0.2">
      <c r="B17" s="547">
        <v>36161</v>
      </c>
      <c r="C17" s="263">
        <v>15881</v>
      </c>
    </row>
    <row r="18" spans="2:3" x14ac:dyDescent="0.2">
      <c r="B18" s="547">
        <v>36192</v>
      </c>
      <c r="C18" s="263">
        <v>16211</v>
      </c>
    </row>
    <row r="19" spans="2:3" x14ac:dyDescent="0.2">
      <c r="B19" s="547">
        <v>36220</v>
      </c>
      <c r="C19" s="263">
        <v>16452</v>
      </c>
    </row>
    <row r="20" spans="2:3" x14ac:dyDescent="0.2">
      <c r="B20" s="547">
        <v>36251</v>
      </c>
      <c r="C20" s="263">
        <v>16766</v>
      </c>
    </row>
    <row r="21" spans="2:3" x14ac:dyDescent="0.2">
      <c r="B21" s="547">
        <v>36281</v>
      </c>
      <c r="C21" s="263">
        <v>16856</v>
      </c>
    </row>
    <row r="22" spans="2:3" x14ac:dyDescent="0.2">
      <c r="B22" s="547">
        <v>36312</v>
      </c>
      <c r="C22" s="263">
        <v>16849</v>
      </c>
    </row>
    <row r="23" spans="2:3" x14ac:dyDescent="0.2">
      <c r="B23" s="547">
        <v>36342</v>
      </c>
      <c r="C23" s="263">
        <v>16960</v>
      </c>
    </row>
    <row r="24" spans="2:3" x14ac:dyDescent="0.2">
      <c r="B24" s="547">
        <v>36373</v>
      </c>
      <c r="C24" s="263">
        <v>16886</v>
      </c>
    </row>
    <row r="25" spans="2:3" x14ac:dyDescent="0.2">
      <c r="B25" s="547">
        <v>36404</v>
      </c>
      <c r="C25" s="263">
        <v>17308</v>
      </c>
    </row>
    <row r="26" spans="2:3" x14ac:dyDescent="0.2">
      <c r="B26" s="547">
        <v>36434</v>
      </c>
      <c r="C26" s="263">
        <v>17321</v>
      </c>
    </row>
    <row r="27" spans="2:3" x14ac:dyDescent="0.2">
      <c r="B27" s="547">
        <v>36465</v>
      </c>
      <c r="C27" s="263">
        <v>16872</v>
      </c>
    </row>
    <row r="28" spans="2:3" x14ac:dyDescent="0.2">
      <c r="B28" s="547">
        <v>36495</v>
      </c>
      <c r="C28" s="263">
        <v>16771</v>
      </c>
    </row>
    <row r="29" spans="2:3" x14ac:dyDescent="0.2">
      <c r="B29" s="547">
        <v>36526</v>
      </c>
      <c r="C29" s="263">
        <v>16648</v>
      </c>
    </row>
    <row r="30" spans="2:3" x14ac:dyDescent="0.2">
      <c r="B30" s="547">
        <v>36557</v>
      </c>
      <c r="C30" s="263">
        <v>16499</v>
      </c>
    </row>
    <row r="31" spans="2:3" x14ac:dyDescent="0.2">
      <c r="B31" s="547">
        <v>36586</v>
      </c>
      <c r="C31" s="263">
        <v>16463</v>
      </c>
    </row>
    <row r="32" spans="2:3" x14ac:dyDescent="0.2">
      <c r="B32" s="547">
        <v>36617</v>
      </c>
      <c r="C32" s="263">
        <v>16514</v>
      </c>
    </row>
    <row r="33" spans="2:3" x14ac:dyDescent="0.2">
      <c r="B33" s="547">
        <v>36647</v>
      </c>
      <c r="C33" s="263">
        <v>16433</v>
      </c>
    </row>
    <row r="34" spans="2:3" x14ac:dyDescent="0.2">
      <c r="B34" s="547">
        <v>36678</v>
      </c>
      <c r="C34" s="263">
        <v>16405</v>
      </c>
    </row>
    <row r="35" spans="2:3" x14ac:dyDescent="0.2">
      <c r="B35" s="547">
        <v>36708</v>
      </c>
      <c r="C35" s="263">
        <v>16532</v>
      </c>
    </row>
    <row r="36" spans="2:3" x14ac:dyDescent="0.2">
      <c r="B36" s="547">
        <v>36739</v>
      </c>
      <c r="C36" s="263">
        <v>16753</v>
      </c>
    </row>
    <row r="37" spans="2:3" x14ac:dyDescent="0.2">
      <c r="B37" s="547">
        <v>36770</v>
      </c>
      <c r="C37" s="263">
        <v>16925</v>
      </c>
    </row>
    <row r="38" spans="2:3" x14ac:dyDescent="0.2">
      <c r="B38" s="547">
        <v>36800</v>
      </c>
      <c r="C38" s="263">
        <v>16950</v>
      </c>
    </row>
    <row r="39" spans="2:3" x14ac:dyDescent="0.2">
      <c r="B39" s="547">
        <v>36831</v>
      </c>
      <c r="C39" s="263">
        <v>16451</v>
      </c>
    </row>
    <row r="40" spans="2:3" x14ac:dyDescent="0.2">
      <c r="B40" s="547">
        <v>36861</v>
      </c>
      <c r="C40" s="263">
        <v>16437</v>
      </c>
    </row>
    <row r="41" spans="2:3" x14ac:dyDescent="0.2">
      <c r="B41" s="547">
        <v>36892</v>
      </c>
      <c r="C41" s="263">
        <v>16267</v>
      </c>
    </row>
    <row r="42" spans="2:3" x14ac:dyDescent="0.2">
      <c r="B42" s="547">
        <v>36923</v>
      </c>
      <c r="C42" s="263">
        <v>16078</v>
      </c>
    </row>
    <row r="43" spans="2:3" x14ac:dyDescent="0.2">
      <c r="B43" s="547">
        <v>36951</v>
      </c>
      <c r="C43" s="263">
        <v>16309</v>
      </c>
    </row>
    <row r="44" spans="2:3" x14ac:dyDescent="0.2">
      <c r="B44" s="547">
        <v>36982</v>
      </c>
      <c r="C44" s="263">
        <v>16635</v>
      </c>
    </row>
    <row r="45" spans="2:3" x14ac:dyDescent="0.2">
      <c r="B45" s="547">
        <v>37012</v>
      </c>
      <c r="C45" s="263">
        <v>16725</v>
      </c>
    </row>
    <row r="46" spans="2:3" x14ac:dyDescent="0.2">
      <c r="B46" s="547">
        <v>37043</v>
      </c>
      <c r="C46" s="263">
        <v>16664</v>
      </c>
    </row>
    <row r="47" spans="2:3" x14ac:dyDescent="0.2">
      <c r="B47" s="547">
        <v>37073</v>
      </c>
      <c r="C47" s="263">
        <v>16601</v>
      </c>
    </row>
    <row r="48" spans="2:3" x14ac:dyDescent="0.2">
      <c r="B48" s="547">
        <v>37104</v>
      </c>
      <c r="C48" s="263">
        <v>16696</v>
      </c>
    </row>
    <row r="49" spans="2:3" x14ac:dyDescent="0.2">
      <c r="B49" s="547">
        <v>37135</v>
      </c>
      <c r="C49" s="263">
        <v>16709</v>
      </c>
    </row>
    <row r="50" spans="2:3" x14ac:dyDescent="0.2">
      <c r="B50" s="547">
        <v>37165</v>
      </c>
      <c r="C50" s="263">
        <v>16742</v>
      </c>
    </row>
    <row r="51" spans="2:3" x14ac:dyDescent="0.2">
      <c r="B51" s="547">
        <v>37196</v>
      </c>
      <c r="C51" s="263">
        <v>16248</v>
      </c>
    </row>
    <row r="52" spans="2:3" x14ac:dyDescent="0.2">
      <c r="B52" s="547">
        <v>37226</v>
      </c>
      <c r="C52" s="263">
        <v>16044</v>
      </c>
    </row>
    <row r="53" spans="2:3" x14ac:dyDescent="0.2">
      <c r="B53" s="547">
        <v>37257</v>
      </c>
      <c r="C53" s="263">
        <v>15914</v>
      </c>
    </row>
    <row r="54" spans="2:3" x14ac:dyDescent="0.2">
      <c r="B54" s="547">
        <v>37288</v>
      </c>
      <c r="C54" s="263">
        <v>15799</v>
      </c>
    </row>
    <row r="55" spans="2:3" x14ac:dyDescent="0.2">
      <c r="B55" s="547">
        <v>37316</v>
      </c>
      <c r="C55" s="263">
        <v>16047</v>
      </c>
    </row>
    <row r="56" spans="2:3" x14ac:dyDescent="0.2">
      <c r="B56" s="547">
        <v>37347</v>
      </c>
      <c r="C56" s="263">
        <v>16106</v>
      </c>
    </row>
    <row r="57" spans="2:3" x14ac:dyDescent="0.2">
      <c r="B57" s="547">
        <v>37377</v>
      </c>
      <c r="C57" s="263">
        <v>16346</v>
      </c>
    </row>
    <row r="58" spans="2:3" x14ac:dyDescent="0.2">
      <c r="B58" s="547">
        <v>37408</v>
      </c>
      <c r="C58" s="263">
        <v>16342</v>
      </c>
    </row>
    <row r="59" spans="2:3" x14ac:dyDescent="0.2">
      <c r="B59" s="547">
        <v>37438</v>
      </c>
      <c r="C59" s="263">
        <v>16385</v>
      </c>
    </row>
    <row r="60" spans="2:3" x14ac:dyDescent="0.2">
      <c r="B60" s="547">
        <v>37469</v>
      </c>
      <c r="C60" s="263">
        <v>16565</v>
      </c>
    </row>
    <row r="61" spans="2:3" x14ac:dyDescent="0.2">
      <c r="B61" s="547">
        <v>37500</v>
      </c>
      <c r="C61" s="263">
        <v>16607</v>
      </c>
    </row>
    <row r="62" spans="2:3" x14ac:dyDescent="0.2">
      <c r="B62" s="547">
        <v>37530</v>
      </c>
      <c r="C62" s="263">
        <v>16554</v>
      </c>
    </row>
    <row r="63" spans="2:3" x14ac:dyDescent="0.2">
      <c r="B63" s="547">
        <v>37561</v>
      </c>
      <c r="C63" s="263">
        <v>16214</v>
      </c>
    </row>
    <row r="64" spans="2:3" x14ac:dyDescent="0.2">
      <c r="B64" s="547">
        <v>37591</v>
      </c>
      <c r="C64" s="263">
        <v>16270</v>
      </c>
    </row>
    <row r="65" spans="2:3" x14ac:dyDescent="0.2">
      <c r="B65" s="547">
        <v>37622</v>
      </c>
      <c r="C65" s="263">
        <v>16455</v>
      </c>
    </row>
    <row r="66" spans="2:3" x14ac:dyDescent="0.2">
      <c r="B66" s="547">
        <v>37653</v>
      </c>
      <c r="C66" s="263">
        <v>16610</v>
      </c>
    </row>
    <row r="67" spans="2:3" x14ac:dyDescent="0.2">
      <c r="B67" s="547">
        <v>37681</v>
      </c>
      <c r="C67" s="263">
        <v>16701</v>
      </c>
    </row>
    <row r="68" spans="2:3" x14ac:dyDescent="0.2">
      <c r="B68" s="547">
        <v>37712</v>
      </c>
      <c r="C68" s="263">
        <v>16963</v>
      </c>
    </row>
    <row r="69" spans="2:3" x14ac:dyDescent="0.2">
      <c r="B69" s="547">
        <v>37742</v>
      </c>
      <c r="C69" s="263">
        <v>17025</v>
      </c>
    </row>
    <row r="70" spans="2:3" x14ac:dyDescent="0.2">
      <c r="B70" s="547">
        <v>37773</v>
      </c>
      <c r="C70" s="263">
        <v>16822</v>
      </c>
    </row>
    <row r="71" spans="2:3" x14ac:dyDescent="0.2">
      <c r="B71" s="547">
        <v>37803</v>
      </c>
      <c r="C71" s="263">
        <v>16793</v>
      </c>
    </row>
    <row r="72" spans="2:3" x14ac:dyDescent="0.2">
      <c r="B72" s="547">
        <v>37834</v>
      </c>
      <c r="C72" s="263">
        <v>16958</v>
      </c>
    </row>
    <row r="73" spans="2:3" x14ac:dyDescent="0.2">
      <c r="B73" s="547">
        <v>37865</v>
      </c>
      <c r="C73" s="263">
        <v>17002</v>
      </c>
    </row>
    <row r="74" spans="2:3" x14ac:dyDescent="0.2">
      <c r="B74" s="547">
        <v>37895</v>
      </c>
      <c r="C74" s="263">
        <v>17009</v>
      </c>
    </row>
    <row r="75" spans="2:3" x14ac:dyDescent="0.2">
      <c r="B75" s="547">
        <v>37926</v>
      </c>
      <c r="C75" s="263">
        <v>16739</v>
      </c>
    </row>
    <row r="76" spans="2:3" x14ac:dyDescent="0.2">
      <c r="B76" s="547">
        <v>37956</v>
      </c>
      <c r="C76" s="263">
        <v>16535</v>
      </c>
    </row>
    <row r="77" spans="2:3" x14ac:dyDescent="0.2">
      <c r="B77" s="547">
        <v>37987</v>
      </c>
      <c r="C77" s="263">
        <v>17430</v>
      </c>
    </row>
    <row r="78" spans="2:3" x14ac:dyDescent="0.2">
      <c r="B78" s="547">
        <v>38018</v>
      </c>
      <c r="C78" s="263">
        <v>17971</v>
      </c>
    </row>
    <row r="79" spans="2:3" x14ac:dyDescent="0.2">
      <c r="B79" s="547">
        <v>38047</v>
      </c>
      <c r="C79" s="263">
        <v>17929</v>
      </c>
    </row>
    <row r="80" spans="2:3" x14ac:dyDescent="0.2">
      <c r="B80" s="547">
        <v>38078</v>
      </c>
      <c r="C80" s="263">
        <v>17724</v>
      </c>
    </row>
    <row r="81" spans="2:3" x14ac:dyDescent="0.2">
      <c r="B81" s="547">
        <v>38108</v>
      </c>
      <c r="C81" s="263">
        <v>17796</v>
      </c>
    </row>
    <row r="82" spans="2:3" x14ac:dyDescent="0.2">
      <c r="B82" s="547">
        <v>38139</v>
      </c>
      <c r="C82" s="263">
        <v>17753</v>
      </c>
    </row>
    <row r="83" spans="2:3" x14ac:dyDescent="0.2">
      <c r="B83" s="547">
        <v>38169</v>
      </c>
      <c r="C83" s="263">
        <v>17685</v>
      </c>
    </row>
    <row r="84" spans="2:3" x14ac:dyDescent="0.2">
      <c r="B84" s="547">
        <v>38200</v>
      </c>
      <c r="C84" s="263">
        <v>17642</v>
      </c>
    </row>
    <row r="85" spans="2:3" x14ac:dyDescent="0.2">
      <c r="B85" s="547">
        <v>38231</v>
      </c>
      <c r="C85" s="263">
        <v>17720</v>
      </c>
    </row>
    <row r="86" spans="2:3" x14ac:dyDescent="0.2">
      <c r="B86" s="547">
        <v>38261</v>
      </c>
      <c r="C86" s="263">
        <v>17639</v>
      </c>
    </row>
    <row r="87" spans="2:3" x14ac:dyDescent="0.2">
      <c r="B87" s="547">
        <v>38292</v>
      </c>
      <c r="C87" s="263">
        <v>17482</v>
      </c>
    </row>
    <row r="88" spans="2:3" x14ac:dyDescent="0.2">
      <c r="B88" s="547">
        <v>38322</v>
      </c>
      <c r="C88" s="263">
        <v>17769</v>
      </c>
    </row>
    <row r="89" spans="2:3" x14ac:dyDescent="0.2">
      <c r="B89" s="547">
        <v>38353</v>
      </c>
      <c r="C89" s="263">
        <v>17909</v>
      </c>
    </row>
    <row r="90" spans="2:3" x14ac:dyDescent="0.2">
      <c r="B90" s="547">
        <v>38384</v>
      </c>
      <c r="C90" s="263">
        <v>18041</v>
      </c>
    </row>
    <row r="91" spans="2:3" x14ac:dyDescent="0.2">
      <c r="B91" s="547">
        <v>38412</v>
      </c>
      <c r="C91" s="263">
        <v>18030</v>
      </c>
    </row>
    <row r="92" spans="2:3" x14ac:dyDescent="0.2">
      <c r="B92" s="547">
        <v>38443</v>
      </c>
      <c r="C92" s="263">
        <v>18161</v>
      </c>
    </row>
    <row r="93" spans="2:3" x14ac:dyDescent="0.2">
      <c r="B93" s="547">
        <v>38473</v>
      </c>
      <c r="C93" s="263">
        <v>18063</v>
      </c>
    </row>
    <row r="94" spans="2:3" x14ac:dyDescent="0.2">
      <c r="B94" s="547">
        <v>38504</v>
      </c>
      <c r="C94" s="263">
        <v>18060</v>
      </c>
    </row>
    <row r="95" spans="2:3" x14ac:dyDescent="0.2">
      <c r="B95" s="547">
        <v>38534</v>
      </c>
      <c r="C95" s="263">
        <v>18265</v>
      </c>
    </row>
    <row r="96" spans="2:3" x14ac:dyDescent="0.2">
      <c r="B96" s="547">
        <v>38565</v>
      </c>
      <c r="C96" s="263">
        <v>18453</v>
      </c>
    </row>
    <row r="97" spans="2:3" x14ac:dyDescent="0.2">
      <c r="B97" s="547">
        <v>38596</v>
      </c>
      <c r="C97" s="263">
        <v>18557</v>
      </c>
    </row>
    <row r="98" spans="2:3" x14ac:dyDescent="0.2">
      <c r="B98" s="547">
        <v>38626</v>
      </c>
      <c r="C98" s="263">
        <v>18531</v>
      </c>
    </row>
    <row r="99" spans="2:3" x14ac:dyDescent="0.2">
      <c r="B99" s="547">
        <v>38657</v>
      </c>
      <c r="C99" s="263">
        <v>18284</v>
      </c>
    </row>
    <row r="100" spans="2:3" x14ac:dyDescent="0.2">
      <c r="B100" s="547">
        <v>38687</v>
      </c>
      <c r="C100" s="263">
        <v>18694</v>
      </c>
    </row>
    <row r="101" spans="2:3" x14ac:dyDescent="0.2">
      <c r="B101" s="547">
        <v>38718</v>
      </c>
      <c r="C101" s="263">
        <v>19031</v>
      </c>
    </row>
    <row r="102" spans="2:3" x14ac:dyDescent="0.2">
      <c r="B102" s="547">
        <v>38749</v>
      </c>
      <c r="C102" s="263">
        <v>19009</v>
      </c>
    </row>
    <row r="103" spans="2:3" x14ac:dyDescent="0.2">
      <c r="B103" s="547">
        <v>38777</v>
      </c>
      <c r="C103" s="263">
        <v>19038</v>
      </c>
    </row>
    <row r="104" spans="2:3" x14ac:dyDescent="0.2">
      <c r="B104" s="547">
        <v>38808</v>
      </c>
      <c r="C104" s="263">
        <v>19207</v>
      </c>
    </row>
    <row r="105" spans="2:3" x14ac:dyDescent="0.2">
      <c r="B105" s="547">
        <v>38838</v>
      </c>
      <c r="C105" s="263">
        <v>19269</v>
      </c>
    </row>
    <row r="106" spans="2:3" x14ac:dyDescent="0.2">
      <c r="B106" s="547">
        <v>38869</v>
      </c>
      <c r="C106" s="263">
        <v>19055</v>
      </c>
    </row>
    <row r="107" spans="2:3" x14ac:dyDescent="0.2">
      <c r="B107" s="547">
        <v>38899</v>
      </c>
      <c r="C107" s="263">
        <v>18964</v>
      </c>
    </row>
    <row r="108" spans="2:3" x14ac:dyDescent="0.2">
      <c r="B108" s="547">
        <v>38930</v>
      </c>
      <c r="C108" s="263">
        <v>19071</v>
      </c>
    </row>
    <row r="109" spans="2:3" x14ac:dyDescent="0.2">
      <c r="B109" s="547">
        <v>38961</v>
      </c>
      <c r="C109" s="263">
        <v>19042</v>
      </c>
    </row>
    <row r="110" spans="2:3" x14ac:dyDescent="0.2">
      <c r="B110" s="547">
        <v>38991</v>
      </c>
      <c r="C110" s="263">
        <v>19054</v>
      </c>
    </row>
    <row r="111" spans="2:3" x14ac:dyDescent="0.2">
      <c r="B111" s="547">
        <v>39022</v>
      </c>
      <c r="C111" s="263">
        <v>18653</v>
      </c>
    </row>
    <row r="112" spans="2:3" x14ac:dyDescent="0.2">
      <c r="B112" s="547">
        <v>39052</v>
      </c>
      <c r="C112" s="263">
        <v>18904</v>
      </c>
    </row>
    <row r="113" spans="2:3" x14ac:dyDescent="0.2">
      <c r="B113" s="547">
        <v>39083</v>
      </c>
      <c r="C113" s="263">
        <v>18792</v>
      </c>
    </row>
    <row r="114" spans="2:3" x14ac:dyDescent="0.2">
      <c r="B114" s="547">
        <v>39114</v>
      </c>
      <c r="C114" s="263">
        <v>18849</v>
      </c>
    </row>
    <row r="115" spans="2:3" x14ac:dyDescent="0.2">
      <c r="B115" s="547">
        <v>39142</v>
      </c>
      <c r="C115" s="263">
        <v>18834</v>
      </c>
    </row>
    <row r="116" spans="2:3" x14ac:dyDescent="0.2">
      <c r="B116" s="547">
        <v>39173</v>
      </c>
      <c r="C116" s="263">
        <v>18899</v>
      </c>
    </row>
    <row r="117" spans="2:3" x14ac:dyDescent="0.2">
      <c r="B117" s="547">
        <v>39203</v>
      </c>
      <c r="C117" s="263">
        <v>19163</v>
      </c>
    </row>
    <row r="118" spans="2:3" x14ac:dyDescent="0.2">
      <c r="B118" s="547">
        <v>39234</v>
      </c>
      <c r="C118" s="263">
        <v>19186</v>
      </c>
    </row>
    <row r="119" spans="2:3" x14ac:dyDescent="0.2">
      <c r="B119" s="547">
        <v>39264</v>
      </c>
      <c r="C119" s="263">
        <v>19169</v>
      </c>
    </row>
    <row r="120" spans="2:3" x14ac:dyDescent="0.2">
      <c r="B120" s="547">
        <v>39295</v>
      </c>
      <c r="C120" s="263">
        <v>19167</v>
      </c>
    </row>
    <row r="121" spans="2:3" x14ac:dyDescent="0.2">
      <c r="B121" s="547">
        <v>39326</v>
      </c>
      <c r="C121" s="263">
        <v>19444</v>
      </c>
    </row>
    <row r="122" spans="2:3" x14ac:dyDescent="0.2">
      <c r="B122" s="547">
        <v>39356</v>
      </c>
      <c r="C122" s="263">
        <v>19090</v>
      </c>
    </row>
    <row r="123" spans="2:3" x14ac:dyDescent="0.2">
      <c r="B123" s="547">
        <v>39387</v>
      </c>
      <c r="C123" s="263">
        <v>18734</v>
      </c>
    </row>
    <row r="124" spans="2:3" x14ac:dyDescent="0.2">
      <c r="B124" s="547">
        <v>39417</v>
      </c>
      <c r="C124" s="263">
        <v>18713</v>
      </c>
    </row>
    <row r="125" spans="2:3" x14ac:dyDescent="0.2">
      <c r="B125" s="547">
        <v>39448</v>
      </c>
      <c r="C125" s="263">
        <v>18827</v>
      </c>
    </row>
    <row r="126" spans="2:3" x14ac:dyDescent="0.2">
      <c r="B126" s="547">
        <v>39479</v>
      </c>
      <c r="C126" s="263">
        <v>18936</v>
      </c>
    </row>
    <row r="127" spans="2:3" x14ac:dyDescent="0.2">
      <c r="B127" s="547">
        <v>39508</v>
      </c>
      <c r="C127" s="263">
        <v>18724</v>
      </c>
    </row>
    <row r="128" spans="2:3" x14ac:dyDescent="0.2">
      <c r="B128" s="547">
        <v>39539</v>
      </c>
      <c r="C128" s="263">
        <v>18788</v>
      </c>
    </row>
    <row r="129" spans="2:3" x14ac:dyDescent="0.2">
      <c r="B129" s="547">
        <v>39569</v>
      </c>
      <c r="C129" s="263">
        <v>18758</v>
      </c>
    </row>
    <row r="130" spans="2:3" x14ac:dyDescent="0.2">
      <c r="B130" s="547">
        <v>39600</v>
      </c>
      <c r="C130" s="263">
        <v>18698</v>
      </c>
    </row>
    <row r="131" spans="2:3" x14ac:dyDescent="0.2">
      <c r="B131" s="547">
        <v>39630</v>
      </c>
      <c r="C131" s="263">
        <v>18684</v>
      </c>
    </row>
    <row r="132" spans="2:3" x14ac:dyDescent="0.2">
      <c r="B132" s="547">
        <v>39661</v>
      </c>
      <c r="C132" s="263">
        <v>18822</v>
      </c>
    </row>
    <row r="133" spans="2:3" x14ac:dyDescent="0.2">
      <c r="B133" s="547">
        <v>39692</v>
      </c>
      <c r="C133" s="263">
        <v>18814</v>
      </c>
    </row>
    <row r="134" spans="2:3" x14ac:dyDescent="0.2">
      <c r="B134" s="547">
        <v>39722</v>
      </c>
      <c r="C134" s="263">
        <v>18705</v>
      </c>
    </row>
    <row r="135" spans="2:3" x14ac:dyDescent="0.2">
      <c r="B135" s="547">
        <v>39753</v>
      </c>
      <c r="C135" s="263">
        <v>18491</v>
      </c>
    </row>
    <row r="136" spans="2:3" x14ac:dyDescent="0.2">
      <c r="B136" s="547">
        <v>39783</v>
      </c>
      <c r="C136" s="263">
        <v>18112</v>
      </c>
    </row>
    <row r="137" spans="2:3" x14ac:dyDescent="0.2">
      <c r="B137" s="547">
        <v>39814</v>
      </c>
      <c r="C137" s="263">
        <v>18147</v>
      </c>
    </row>
    <row r="138" spans="2:3" x14ac:dyDescent="0.2">
      <c r="B138" s="547">
        <v>39845</v>
      </c>
      <c r="C138" s="263">
        <v>17233</v>
      </c>
    </row>
    <row r="139" spans="2:3" x14ac:dyDescent="0.2">
      <c r="B139" s="547">
        <v>39873</v>
      </c>
      <c r="C139" s="263">
        <v>17066</v>
      </c>
    </row>
    <row r="140" spans="2:3" x14ac:dyDescent="0.2">
      <c r="B140" s="547">
        <v>39904</v>
      </c>
      <c r="C140" s="263">
        <v>17102</v>
      </c>
    </row>
    <row r="141" spans="2:3" x14ac:dyDescent="0.2">
      <c r="B141" s="547">
        <v>39934</v>
      </c>
      <c r="C141" s="263">
        <v>17075</v>
      </c>
    </row>
    <row r="142" spans="2:3" x14ac:dyDescent="0.2">
      <c r="B142" s="547">
        <v>39965</v>
      </c>
      <c r="C142" s="263">
        <v>17135</v>
      </c>
    </row>
    <row r="143" spans="2:3" x14ac:dyDescent="0.2">
      <c r="B143" s="547">
        <v>39995</v>
      </c>
      <c r="C143" s="263">
        <v>17119</v>
      </c>
    </row>
    <row r="144" spans="2:3" x14ac:dyDescent="0.2">
      <c r="B144" s="547">
        <v>40026</v>
      </c>
      <c r="C144" s="263">
        <v>17198</v>
      </c>
    </row>
    <row r="145" spans="2:3" x14ac:dyDescent="0.2">
      <c r="B145" s="547">
        <v>40057</v>
      </c>
      <c r="C145" s="263">
        <v>17251</v>
      </c>
    </row>
    <row r="146" spans="2:3" x14ac:dyDescent="0.2">
      <c r="B146" s="547">
        <v>40087</v>
      </c>
      <c r="C146" s="263">
        <v>17360</v>
      </c>
    </row>
    <row r="147" spans="2:3" x14ac:dyDescent="0.2">
      <c r="B147" s="547">
        <v>40118</v>
      </c>
      <c r="C147" s="263">
        <v>17050</v>
      </c>
    </row>
    <row r="148" spans="2:3" x14ac:dyDescent="0.2">
      <c r="B148" s="547">
        <v>40148</v>
      </c>
      <c r="C148" s="263">
        <v>16891</v>
      </c>
    </row>
    <row r="149" spans="2:3" x14ac:dyDescent="0.2">
      <c r="B149" s="547">
        <v>40179</v>
      </c>
      <c r="C149" s="263">
        <v>16870</v>
      </c>
    </row>
    <row r="150" spans="2:3" x14ac:dyDescent="0.2">
      <c r="B150" s="547">
        <v>40210</v>
      </c>
      <c r="C150" s="263">
        <v>17009</v>
      </c>
    </row>
    <row r="151" spans="2:3" x14ac:dyDescent="0.2">
      <c r="B151" s="547">
        <v>40238</v>
      </c>
      <c r="C151" s="263">
        <v>17191</v>
      </c>
    </row>
    <row r="152" spans="2:3" x14ac:dyDescent="0.2">
      <c r="B152" s="547">
        <v>40269</v>
      </c>
      <c r="C152" s="263">
        <v>16844</v>
      </c>
    </row>
    <row r="153" spans="2:3" x14ac:dyDescent="0.2">
      <c r="B153" s="547">
        <v>40299</v>
      </c>
      <c r="C153" s="263">
        <v>17336</v>
      </c>
    </row>
    <row r="154" spans="2:3" x14ac:dyDescent="0.2">
      <c r="B154" s="547">
        <v>40330</v>
      </c>
      <c r="C154" s="263">
        <v>17303</v>
      </c>
    </row>
    <row r="155" spans="2:3" x14ac:dyDescent="0.2">
      <c r="B155" s="547">
        <v>40360</v>
      </c>
      <c r="C155" s="263">
        <v>17220</v>
      </c>
    </row>
    <row r="156" spans="2:3" x14ac:dyDescent="0.2">
      <c r="B156" s="547">
        <v>40391</v>
      </c>
      <c r="C156" s="263">
        <v>17237</v>
      </c>
    </row>
    <row r="157" spans="2:3" x14ac:dyDescent="0.2">
      <c r="B157" s="547">
        <v>40422</v>
      </c>
      <c r="C157" s="263">
        <v>17287</v>
      </c>
    </row>
    <row r="158" spans="2:3" x14ac:dyDescent="0.2">
      <c r="B158" s="547">
        <v>40452</v>
      </c>
      <c r="C158" s="263">
        <v>17239</v>
      </c>
    </row>
    <row r="159" spans="2:3" x14ac:dyDescent="0.2">
      <c r="B159" s="547">
        <v>40483</v>
      </c>
      <c r="C159" s="263">
        <v>17107</v>
      </c>
    </row>
    <row r="160" spans="2:3" x14ac:dyDescent="0.2">
      <c r="B160" s="547">
        <v>40513</v>
      </c>
      <c r="C160" s="263">
        <v>17092</v>
      </c>
    </row>
    <row r="161" spans="2:3" x14ac:dyDescent="0.2">
      <c r="B161" s="547">
        <v>40544</v>
      </c>
      <c r="C161" s="263">
        <v>17153</v>
      </c>
    </row>
    <row r="162" spans="2:3" x14ac:dyDescent="0.2">
      <c r="B162" s="547">
        <v>40575</v>
      </c>
      <c r="C162" s="263">
        <v>17455</v>
      </c>
    </row>
    <row r="163" spans="2:3" x14ac:dyDescent="0.2">
      <c r="B163" s="547">
        <v>40603</v>
      </c>
      <c r="C163" s="263">
        <v>17538</v>
      </c>
    </row>
    <row r="164" spans="2:3" x14ac:dyDescent="0.2">
      <c r="B164" s="547">
        <v>40634</v>
      </c>
      <c r="C164" s="263">
        <v>17605</v>
      </c>
    </row>
    <row r="165" spans="2:3" x14ac:dyDescent="0.2">
      <c r="B165" s="547">
        <v>40664</v>
      </c>
      <c r="C165" s="263">
        <v>17511</v>
      </c>
    </row>
    <row r="166" spans="2:3" x14ac:dyDescent="0.2">
      <c r="B166" s="547">
        <v>40695</v>
      </c>
      <c r="C166" s="263">
        <v>17589</v>
      </c>
    </row>
    <row r="167" spans="2:3" x14ac:dyDescent="0.2">
      <c r="B167" s="547">
        <v>40725</v>
      </c>
      <c r="C167" s="263">
        <v>17568</v>
      </c>
    </row>
    <row r="168" spans="2:3" x14ac:dyDescent="0.2">
      <c r="B168" s="547">
        <v>40756</v>
      </c>
      <c r="C168" s="263">
        <v>17542</v>
      </c>
    </row>
    <row r="169" spans="2:3" x14ac:dyDescent="0.2">
      <c r="B169" s="547">
        <v>40787</v>
      </c>
      <c r="C169" s="263">
        <v>17753</v>
      </c>
    </row>
    <row r="170" spans="2:3" x14ac:dyDescent="0.2">
      <c r="B170" s="547">
        <v>40817</v>
      </c>
      <c r="C170" s="263">
        <v>17530</v>
      </c>
    </row>
    <row r="171" spans="2:3" x14ac:dyDescent="0.2">
      <c r="B171" s="547">
        <v>40848</v>
      </c>
      <c r="C171" s="263">
        <v>17307</v>
      </c>
    </row>
    <row r="172" spans="2:3" x14ac:dyDescent="0.2">
      <c r="B172" s="547">
        <v>40878</v>
      </c>
      <c r="C172" s="263">
        <v>17360</v>
      </c>
    </row>
    <row r="173" spans="2:3" x14ac:dyDescent="0.2">
      <c r="B173" s="547">
        <v>40909</v>
      </c>
      <c r="C173" s="263">
        <v>17516</v>
      </c>
    </row>
    <row r="174" spans="2:3" x14ac:dyDescent="0.2">
      <c r="B174" s="547">
        <v>40940</v>
      </c>
      <c r="C174" s="263">
        <v>17403</v>
      </c>
    </row>
    <row r="175" spans="2:3" x14ac:dyDescent="0.2">
      <c r="B175" s="547">
        <v>40969</v>
      </c>
      <c r="C175" s="263">
        <v>17651</v>
      </c>
    </row>
    <row r="176" spans="2:3" x14ac:dyDescent="0.2">
      <c r="B176" s="547">
        <v>41000</v>
      </c>
      <c r="C176" s="263">
        <v>17681</v>
      </c>
    </row>
    <row r="177" spans="2:3" x14ac:dyDescent="0.2">
      <c r="B177" s="547">
        <v>41030</v>
      </c>
      <c r="C177" s="263">
        <v>17743</v>
      </c>
    </row>
    <row r="178" spans="2:3" x14ac:dyDescent="0.2">
      <c r="B178" s="547">
        <v>41061</v>
      </c>
      <c r="C178" s="263">
        <v>17681</v>
      </c>
    </row>
    <row r="179" spans="2:3" x14ac:dyDescent="0.2">
      <c r="B179" s="547">
        <v>41091</v>
      </c>
      <c r="C179" s="263">
        <v>17611</v>
      </c>
    </row>
    <row r="180" spans="2:3" x14ac:dyDescent="0.2">
      <c r="B180" s="547">
        <v>41122</v>
      </c>
      <c r="C180" s="263">
        <v>17542</v>
      </c>
    </row>
    <row r="181" spans="2:3" x14ac:dyDescent="0.2">
      <c r="B181" s="547">
        <v>41153</v>
      </c>
      <c r="C181" s="263">
        <v>17490</v>
      </c>
    </row>
    <row r="182" spans="2:3" x14ac:dyDescent="0.2">
      <c r="B182" s="547">
        <v>41183</v>
      </c>
      <c r="C182" s="263">
        <v>17519</v>
      </c>
    </row>
    <row r="183" spans="2:3" x14ac:dyDescent="0.2">
      <c r="B183" s="547">
        <v>41214</v>
      </c>
      <c r="C183" s="263">
        <v>17345</v>
      </c>
    </row>
    <row r="184" spans="2:3" x14ac:dyDescent="0.2">
      <c r="B184" s="547">
        <v>41244</v>
      </c>
      <c r="C184" s="263">
        <v>17553</v>
      </c>
    </row>
    <row r="185" spans="2:3" x14ac:dyDescent="0.2">
      <c r="B185" s="547">
        <v>41275</v>
      </c>
      <c r="C185" s="263">
        <v>17572</v>
      </c>
    </row>
    <row r="186" spans="2:3" x14ac:dyDescent="0.2">
      <c r="B186" s="547">
        <v>41306</v>
      </c>
      <c r="C186" s="263">
        <v>17648</v>
      </c>
    </row>
    <row r="187" spans="2:3" x14ac:dyDescent="0.2">
      <c r="B187" s="547">
        <v>41334</v>
      </c>
      <c r="C187" s="263">
        <v>17704</v>
      </c>
    </row>
    <row r="188" spans="2:3" x14ac:dyDescent="0.2">
      <c r="B188" s="547">
        <v>41365</v>
      </c>
      <c r="C188" s="263">
        <v>17850</v>
      </c>
    </row>
    <row r="189" spans="2:3" x14ac:dyDescent="0.2">
      <c r="B189" s="547">
        <v>41395</v>
      </c>
      <c r="C189" s="263">
        <v>17612</v>
      </c>
    </row>
    <row r="190" spans="2:3" x14ac:dyDescent="0.2">
      <c r="B190" s="547">
        <v>41426</v>
      </c>
      <c r="C190" s="263">
        <v>17526</v>
      </c>
    </row>
    <row r="191" spans="2:3" x14ac:dyDescent="0.2">
      <c r="B191" s="547">
        <v>41456</v>
      </c>
      <c r="C191" s="263">
        <v>17332</v>
      </c>
    </row>
    <row r="192" spans="2:3" x14ac:dyDescent="0.2">
      <c r="B192" s="547">
        <v>41487</v>
      </c>
      <c r="C192" s="263">
        <v>17191</v>
      </c>
    </row>
    <row r="193" spans="2:3" x14ac:dyDescent="0.2">
      <c r="B193" s="547">
        <v>41518</v>
      </c>
      <c r="C193" s="263">
        <v>17218</v>
      </c>
    </row>
    <row r="194" spans="2:3" x14ac:dyDescent="0.2">
      <c r="B194" s="547">
        <v>41548</v>
      </c>
      <c r="C194" s="263">
        <v>17168</v>
      </c>
    </row>
    <row r="195" spans="2:3" x14ac:dyDescent="0.2">
      <c r="B195" s="547">
        <v>41579</v>
      </c>
      <c r="C195" s="263">
        <v>16877</v>
      </c>
    </row>
    <row r="196" spans="2:3" x14ac:dyDescent="0.2">
      <c r="B196" s="547">
        <v>41609</v>
      </c>
      <c r="C196" s="263">
        <v>16963</v>
      </c>
    </row>
    <row r="197" spans="2:3" x14ac:dyDescent="0.2">
      <c r="B197" s="547">
        <v>41640</v>
      </c>
      <c r="C197" s="263">
        <v>16913</v>
      </c>
    </row>
    <row r="198" spans="2:3" x14ac:dyDescent="0.2">
      <c r="B198" s="547">
        <v>41671</v>
      </c>
      <c r="C198" s="263">
        <v>17051</v>
      </c>
    </row>
    <row r="199" spans="2:3" x14ac:dyDescent="0.2">
      <c r="B199" s="547">
        <v>41699</v>
      </c>
      <c r="C199" s="263">
        <v>17232</v>
      </c>
    </row>
    <row r="200" spans="2:3" x14ac:dyDescent="0.2">
      <c r="B200" s="547">
        <v>41730</v>
      </c>
      <c r="C200" s="263">
        <v>17345</v>
      </c>
    </row>
    <row r="201" spans="2:3" x14ac:dyDescent="0.2">
      <c r="B201" s="547">
        <v>41760</v>
      </c>
      <c r="C201" s="263">
        <v>17407</v>
      </c>
    </row>
    <row r="202" spans="2:3" x14ac:dyDescent="0.2">
      <c r="B202" s="547">
        <v>41791</v>
      </c>
      <c r="C202" s="263">
        <v>17582</v>
      </c>
    </row>
    <row r="203" spans="2:3" x14ac:dyDescent="0.2">
      <c r="B203" s="547">
        <v>41821</v>
      </c>
      <c r="C203" s="263">
        <v>17464</v>
      </c>
    </row>
    <row r="204" spans="2:3" x14ac:dyDescent="0.2">
      <c r="B204" s="547">
        <v>41852</v>
      </c>
      <c r="C204" s="263">
        <v>17404</v>
      </c>
    </row>
    <row r="205" spans="2:3" x14ac:dyDescent="0.2">
      <c r="B205" s="547">
        <v>41883</v>
      </c>
      <c r="C205" s="263">
        <v>17527</v>
      </c>
    </row>
    <row r="206" spans="2:3" x14ac:dyDescent="0.2">
      <c r="B206" s="547">
        <v>41913</v>
      </c>
      <c r="C206" s="263">
        <v>17519</v>
      </c>
    </row>
    <row r="207" spans="2:3" x14ac:dyDescent="0.2">
      <c r="B207" s="547">
        <v>41944</v>
      </c>
      <c r="C207" s="263">
        <v>17267</v>
      </c>
    </row>
    <row r="208" spans="2:3" x14ac:dyDescent="0.2">
      <c r="B208" s="547">
        <v>41974</v>
      </c>
      <c r="C208" s="263">
        <v>17208</v>
      </c>
    </row>
    <row r="209" spans="2:3" x14ac:dyDescent="0.2">
      <c r="B209" s="547">
        <v>42005</v>
      </c>
      <c r="C209" s="263">
        <v>17090</v>
      </c>
    </row>
    <row r="210" spans="2:3" x14ac:dyDescent="0.2">
      <c r="B210" s="547">
        <v>42036</v>
      </c>
      <c r="C210" s="263">
        <v>17244</v>
      </c>
    </row>
    <row r="211" spans="2:3" x14ac:dyDescent="0.2">
      <c r="B211" s="547">
        <v>42064</v>
      </c>
      <c r="C211" s="263">
        <v>17512</v>
      </c>
    </row>
    <row r="212" spans="2:3" x14ac:dyDescent="0.2">
      <c r="B212" s="547">
        <v>42095</v>
      </c>
      <c r="C212" s="263">
        <v>17721</v>
      </c>
    </row>
    <row r="213" spans="2:3" x14ac:dyDescent="0.2">
      <c r="B213" s="547">
        <v>42125</v>
      </c>
      <c r="C213" s="263">
        <v>17803</v>
      </c>
    </row>
    <row r="214" spans="2:3" x14ac:dyDescent="0.2">
      <c r="B214" s="547">
        <v>42156</v>
      </c>
      <c r="C214" s="263">
        <v>17854</v>
      </c>
    </row>
    <row r="215" spans="2:3" x14ac:dyDescent="0.2">
      <c r="B215" s="547">
        <v>42186</v>
      </c>
      <c r="C215" s="263">
        <v>18022</v>
      </c>
    </row>
    <row r="216" spans="2:3" x14ac:dyDescent="0.2">
      <c r="B216" s="547">
        <v>42217</v>
      </c>
      <c r="C216" s="263">
        <v>17996</v>
      </c>
    </row>
    <row r="217" spans="2:3" x14ac:dyDescent="0.2">
      <c r="B217" s="547">
        <v>42248</v>
      </c>
      <c r="C217" s="263">
        <v>18102</v>
      </c>
    </row>
    <row r="218" spans="2:3" x14ac:dyDescent="0.2">
      <c r="B218" s="547">
        <v>42278</v>
      </c>
      <c r="C218" s="263">
        <v>18230</v>
      </c>
    </row>
    <row r="219" spans="2:3" x14ac:dyDescent="0.2">
      <c r="B219" s="547">
        <v>42309</v>
      </c>
      <c r="C219" s="263">
        <v>18127</v>
      </c>
    </row>
    <row r="220" spans="2:3" x14ac:dyDescent="0.2">
      <c r="B220" s="547">
        <v>42339</v>
      </c>
      <c r="C220" s="263">
        <v>18221</v>
      </c>
    </row>
    <row r="221" spans="2:3" x14ac:dyDescent="0.2">
      <c r="B221" s="547">
        <v>42370</v>
      </c>
      <c r="C221" s="263">
        <v>18477</v>
      </c>
    </row>
    <row r="222" spans="2:3" x14ac:dyDescent="0.2">
      <c r="B222" s="547">
        <v>42401</v>
      </c>
      <c r="C222" s="263">
        <v>18581</v>
      </c>
    </row>
    <row r="223" spans="2:3" x14ac:dyDescent="0.2">
      <c r="B223" s="547">
        <v>42430</v>
      </c>
      <c r="C223" s="263">
        <v>18684</v>
      </c>
    </row>
    <row r="224" spans="2:3" x14ac:dyDescent="0.2">
      <c r="B224" s="547">
        <v>42461</v>
      </c>
      <c r="C224" s="263">
        <v>18818</v>
      </c>
    </row>
    <row r="225" spans="2:3" x14ac:dyDescent="0.2">
      <c r="B225" s="547">
        <v>42491</v>
      </c>
      <c r="C225" s="263">
        <v>19045</v>
      </c>
    </row>
    <row r="226" spans="2:3" x14ac:dyDescent="0.2">
      <c r="B226" s="547">
        <v>42522</v>
      </c>
      <c r="C226" s="263">
        <v>19006</v>
      </c>
    </row>
    <row r="227" spans="2:3" x14ac:dyDescent="0.2">
      <c r="B227" s="547">
        <v>42552</v>
      </c>
      <c r="C227" s="263">
        <v>18967</v>
      </c>
    </row>
    <row r="228" spans="2:3" x14ac:dyDescent="0.2">
      <c r="B228" s="547">
        <v>42583</v>
      </c>
      <c r="C228" s="263">
        <v>18993</v>
      </c>
    </row>
    <row r="229" spans="2:3" x14ac:dyDescent="0.2">
      <c r="B229" s="547">
        <v>42614</v>
      </c>
      <c r="C229" s="263">
        <v>18890</v>
      </c>
    </row>
    <row r="230" spans="2:3" x14ac:dyDescent="0.2">
      <c r="B230" s="547">
        <v>42644</v>
      </c>
      <c r="C230" s="263">
        <v>18955</v>
      </c>
    </row>
    <row r="231" spans="2:3" x14ac:dyDescent="0.2">
      <c r="B231" s="547">
        <v>42675</v>
      </c>
      <c r="C231" s="263">
        <v>18732</v>
      </c>
    </row>
    <row r="232" spans="2:3" x14ac:dyDescent="0.2">
      <c r="B232" s="547">
        <v>42705</v>
      </c>
      <c r="C232" s="263">
        <v>18769</v>
      </c>
    </row>
    <row r="233" spans="2:3" x14ac:dyDescent="0.2">
      <c r="B233" s="547">
        <v>42736</v>
      </c>
      <c r="C233" s="263">
        <v>18860</v>
      </c>
    </row>
    <row r="234" spans="2:3" x14ac:dyDescent="0.2">
      <c r="B234" s="547">
        <v>42767</v>
      </c>
      <c r="C234" s="263">
        <v>19158</v>
      </c>
    </row>
    <row r="235" spans="2:3" x14ac:dyDescent="0.2">
      <c r="B235" s="547">
        <v>42795</v>
      </c>
      <c r="C235" s="263">
        <v>19203</v>
      </c>
    </row>
    <row r="236" spans="2:3" x14ac:dyDescent="0.2">
      <c r="B236" s="547">
        <v>42826</v>
      </c>
      <c r="C236" s="263">
        <v>19285</v>
      </c>
    </row>
    <row r="237" spans="2:3" x14ac:dyDescent="0.2">
      <c r="B237" s="547">
        <v>42856</v>
      </c>
      <c r="C237" s="263">
        <v>19459</v>
      </c>
    </row>
    <row r="238" spans="2:3" x14ac:dyDescent="0.2">
      <c r="B238" s="547">
        <v>42887</v>
      </c>
      <c r="C238" s="263">
        <v>19460</v>
      </c>
    </row>
    <row r="239" spans="2:3" x14ac:dyDescent="0.2">
      <c r="B239" s="547">
        <v>42917</v>
      </c>
      <c r="C239" s="263">
        <v>19608</v>
      </c>
    </row>
    <row r="240" spans="2:3" x14ac:dyDescent="0.2">
      <c r="B240" s="547">
        <v>42948</v>
      </c>
      <c r="C240" s="263">
        <v>19598</v>
      </c>
    </row>
    <row r="241" spans="2:3" x14ac:dyDescent="0.2">
      <c r="B241" s="547">
        <v>42979</v>
      </c>
      <c r="C241" s="263">
        <v>19672</v>
      </c>
    </row>
    <row r="242" spans="2:3" x14ac:dyDescent="0.2">
      <c r="B242" s="547">
        <v>43009</v>
      </c>
      <c r="C242" s="263">
        <v>19694</v>
      </c>
    </row>
    <row r="243" spans="2:3" x14ac:dyDescent="0.2">
      <c r="B243" s="547">
        <v>43040</v>
      </c>
      <c r="C243" s="263">
        <v>19564</v>
      </c>
    </row>
    <row r="244" spans="2:3" x14ac:dyDescent="0.2">
      <c r="B244" s="547">
        <v>43070</v>
      </c>
      <c r="C244" s="263">
        <v>19680</v>
      </c>
    </row>
    <row r="245" spans="2:3" x14ac:dyDescent="0.2">
      <c r="B245" s="547">
        <v>43101</v>
      </c>
      <c r="C245" s="263">
        <v>19938</v>
      </c>
    </row>
    <row r="246" spans="2:3" x14ac:dyDescent="0.2">
      <c r="B246" s="547">
        <v>43132</v>
      </c>
      <c r="C246" s="263">
        <v>20359</v>
      </c>
    </row>
    <row r="247" spans="2:3" x14ac:dyDescent="0.2">
      <c r="B247" s="547">
        <v>43160</v>
      </c>
      <c r="C247" s="263">
        <v>20572</v>
      </c>
    </row>
    <row r="248" spans="2:3" x14ac:dyDescent="0.2">
      <c r="B248" s="547">
        <v>43191</v>
      </c>
      <c r="C248" s="263">
        <v>20809</v>
      </c>
    </row>
    <row r="249" spans="2:3" x14ac:dyDescent="0.2">
      <c r="B249" s="547">
        <v>43221</v>
      </c>
      <c r="C249" s="263">
        <v>20772</v>
      </c>
    </row>
    <row r="250" spans="2:3" x14ac:dyDescent="0.2">
      <c r="B250" s="547">
        <v>43252</v>
      </c>
      <c r="C250" s="263">
        <v>20848</v>
      </c>
    </row>
    <row r="251" spans="2:3" x14ac:dyDescent="0.2">
      <c r="B251" s="547">
        <v>43282</v>
      </c>
      <c r="C251" s="263">
        <v>20945</v>
      </c>
    </row>
    <row r="252" spans="2:3" x14ac:dyDescent="0.2">
      <c r="B252" s="547">
        <v>43313</v>
      </c>
      <c r="C252" s="263">
        <v>21103</v>
      </c>
    </row>
    <row r="253" spans="2:3" x14ac:dyDescent="0.2">
      <c r="B253" s="547">
        <v>43344</v>
      </c>
      <c r="C253" s="263">
        <v>21024</v>
      </c>
    </row>
    <row r="254" spans="2:3" x14ac:dyDescent="0.2">
      <c r="B254" s="547">
        <v>43374</v>
      </c>
      <c r="C254" s="263">
        <v>21205</v>
      </c>
    </row>
    <row r="255" spans="2:3" x14ac:dyDescent="0.2">
      <c r="B255" s="547">
        <v>43405</v>
      </c>
      <c r="C255" s="263">
        <v>20805</v>
      </c>
    </row>
    <row r="256" spans="2:3" x14ac:dyDescent="0.2">
      <c r="B256" s="547">
        <v>43435</v>
      </c>
      <c r="C256" s="263">
        <v>20829</v>
      </c>
    </row>
    <row r="257" spans="2:3" x14ac:dyDescent="0.2">
      <c r="B257" s="547">
        <v>43466</v>
      </c>
      <c r="C257" s="263">
        <v>20793</v>
      </c>
    </row>
    <row r="258" spans="2:3" x14ac:dyDescent="0.2">
      <c r="B258" s="547">
        <v>43497</v>
      </c>
      <c r="C258" s="263">
        <v>20678</v>
      </c>
    </row>
    <row r="259" spans="2:3" x14ac:dyDescent="0.2">
      <c r="B259" s="547">
        <v>43525</v>
      </c>
      <c r="C259" s="263">
        <v>20865</v>
      </c>
    </row>
    <row r="260" spans="2:3" x14ac:dyDescent="0.2">
      <c r="B260" s="547">
        <v>43556</v>
      </c>
      <c r="C260" s="263">
        <v>21016</v>
      </c>
    </row>
    <row r="261" spans="2:3" x14ac:dyDescent="0.2">
      <c r="B261" s="547">
        <v>43586</v>
      </c>
      <c r="C261" s="263">
        <v>21218</v>
      </c>
    </row>
    <row r="262" spans="2:3" x14ac:dyDescent="0.2">
      <c r="B262" s="547">
        <v>43617</v>
      </c>
      <c r="C262" s="263">
        <v>21349</v>
      </c>
    </row>
    <row r="263" spans="2:3" x14ac:dyDescent="0.2">
      <c r="B263" s="547">
        <v>43647</v>
      </c>
      <c r="C263" s="263">
        <v>21458</v>
      </c>
    </row>
    <row r="264" spans="2:3" x14ac:dyDescent="0.2">
      <c r="B264" s="547">
        <v>43678</v>
      </c>
      <c r="C264" s="263">
        <v>21442</v>
      </c>
    </row>
    <row r="265" spans="2:3" x14ac:dyDescent="0.2">
      <c r="B265" s="547">
        <v>43709</v>
      </c>
      <c r="C265" s="263">
        <v>21447</v>
      </c>
    </row>
    <row r="266" spans="2:3" x14ac:dyDescent="0.2">
      <c r="B266" s="547">
        <v>43739</v>
      </c>
      <c r="C266" s="263">
        <v>21601</v>
      </c>
    </row>
    <row r="267" spans="2:3" x14ac:dyDescent="0.2">
      <c r="B267" s="547">
        <v>43770</v>
      </c>
      <c r="C267" s="263">
        <v>21220</v>
      </c>
    </row>
    <row r="268" spans="2:3" x14ac:dyDescent="0.2">
      <c r="B268" s="547">
        <v>43800</v>
      </c>
      <c r="C268" s="263">
        <v>21328</v>
      </c>
    </row>
    <row r="269" spans="2:3" x14ac:dyDescent="0.2">
      <c r="B269" s="547">
        <v>43831</v>
      </c>
      <c r="C269" s="263">
        <v>21563</v>
      </c>
    </row>
    <row r="270" spans="2:3" x14ac:dyDescent="0.2">
      <c r="B270" s="547">
        <v>43862</v>
      </c>
      <c r="C270" s="263">
        <v>21769</v>
      </c>
    </row>
    <row r="271" spans="2:3" x14ac:dyDescent="0.2">
      <c r="B271" s="547">
        <v>43891</v>
      </c>
      <c r="C271" s="263">
        <v>21646</v>
      </c>
    </row>
    <row r="272" spans="2:3" x14ac:dyDescent="0.2">
      <c r="B272" s="547">
        <v>43922</v>
      </c>
      <c r="C272" s="263">
        <v>21450</v>
      </c>
    </row>
    <row r="273" spans="2:3" x14ac:dyDescent="0.2">
      <c r="B273" s="547">
        <v>43952</v>
      </c>
      <c r="C273" s="263">
        <v>21518</v>
      </c>
    </row>
    <row r="274" spans="2:3" x14ac:dyDescent="0.2">
      <c r="B274" s="547">
        <v>43983</v>
      </c>
      <c r="C274" s="263">
        <v>21688</v>
      </c>
    </row>
    <row r="275" spans="2:3" x14ac:dyDescent="0.2">
      <c r="B275" s="547">
        <v>44013</v>
      </c>
      <c r="C275" s="263">
        <v>21769</v>
      </c>
    </row>
    <row r="276" spans="2:3" x14ac:dyDescent="0.2">
      <c r="B276" s="547">
        <v>44044</v>
      </c>
      <c r="C276" s="263">
        <v>21874</v>
      </c>
    </row>
    <row r="277" spans="2:3" x14ac:dyDescent="0.2">
      <c r="B277" s="547">
        <v>44075</v>
      </c>
      <c r="C277" s="263">
        <v>22127</v>
      </c>
    </row>
    <row r="278" spans="2:3" x14ac:dyDescent="0.2">
      <c r="B278" s="547">
        <v>44105</v>
      </c>
    </row>
  </sheetData>
  <mergeCells count="1">
    <mergeCell ref="H1:I1"/>
  </mergeCells>
  <hyperlinks>
    <hyperlink ref="H1:I1" location="Index!A1" display="Regresar al Índice" xr:uid="{03418B6E-159B-4B8E-ADE5-47FB850FC8D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158C-F4DC-4168-AEA3-B7B41DB21A7B}">
  <sheetPr codeName="Hoja37"/>
  <dimension ref="A1:I98"/>
  <sheetViews>
    <sheetView zoomScale="90" zoomScaleNormal="90" workbookViewId="0">
      <selection activeCell="I7" sqref="I7"/>
    </sheetView>
  </sheetViews>
  <sheetFormatPr baseColWidth="10" defaultRowHeight="14.25" x14ac:dyDescent="0.2"/>
  <cols>
    <col min="1" max="1" width="13.140625" style="541" bestFit="1" customWidth="1"/>
    <col min="2" max="2" width="16" style="541" bestFit="1" customWidth="1"/>
    <col min="3" max="3" width="12.28515625" style="541" bestFit="1" customWidth="1"/>
    <col min="4" max="16384" width="11.42578125" style="263"/>
  </cols>
  <sheetData>
    <row r="1" spans="1:9" ht="15" x14ac:dyDescent="0.25">
      <c r="A1" s="179" t="s">
        <v>1385</v>
      </c>
      <c r="H1" s="400" t="s">
        <v>39</v>
      </c>
      <c r="I1" s="400"/>
    </row>
    <row r="6" spans="1:9" x14ac:dyDescent="0.2">
      <c r="A6" s="542"/>
    </row>
    <row r="7" spans="1:9" x14ac:dyDescent="0.2">
      <c r="A7" s="542"/>
    </row>
    <row r="8" spans="1:9" x14ac:dyDescent="0.2">
      <c r="A8" s="542"/>
    </row>
    <row r="9" spans="1:9" x14ac:dyDescent="0.2">
      <c r="A9" s="542"/>
    </row>
    <row r="10" spans="1:9" x14ac:dyDescent="0.2">
      <c r="A10" s="542"/>
    </row>
    <row r="11" spans="1:9" x14ac:dyDescent="0.2">
      <c r="A11" s="542"/>
    </row>
    <row r="12" spans="1:9" x14ac:dyDescent="0.2">
      <c r="A12" s="542"/>
    </row>
    <row r="13" spans="1:9" x14ac:dyDescent="0.2">
      <c r="A13" s="542"/>
    </row>
    <row r="14" spans="1:9" x14ac:dyDescent="0.2">
      <c r="A14" s="542"/>
    </row>
    <row r="15" spans="1:9" x14ac:dyDescent="0.2">
      <c r="A15" s="542"/>
    </row>
    <row r="16" spans="1:9" x14ac:dyDescent="0.2">
      <c r="A16" s="542"/>
      <c r="B16" s="541" t="s">
        <v>725</v>
      </c>
      <c r="C16" s="541" t="s">
        <v>53</v>
      </c>
    </row>
    <row r="17" spans="1:3" x14ac:dyDescent="0.2">
      <c r="A17" s="541" t="s">
        <v>145</v>
      </c>
      <c r="B17" s="541" t="s">
        <v>753</v>
      </c>
      <c r="C17" s="541" t="s">
        <v>53</v>
      </c>
    </row>
    <row r="18" spans="1:3" x14ac:dyDescent="0.2">
      <c r="A18" s="542">
        <v>41640</v>
      </c>
      <c r="B18" s="545">
        <v>4470.6481717856359</v>
      </c>
      <c r="C18" s="546">
        <v>0.17478083055482421</v>
      </c>
    </row>
    <row r="19" spans="1:3" x14ac:dyDescent="0.2">
      <c r="A19" s="542">
        <v>41671</v>
      </c>
      <c r="B19" s="545">
        <v>4288.8744005842937</v>
      </c>
      <c r="C19" s="546">
        <v>6.6362437231815646E-2</v>
      </c>
    </row>
    <row r="20" spans="1:3" x14ac:dyDescent="0.2">
      <c r="A20" s="542">
        <v>41699</v>
      </c>
      <c r="B20" s="545">
        <v>5268.3657322479567</v>
      </c>
      <c r="C20" s="546">
        <v>0.31171737184486964</v>
      </c>
    </row>
    <row r="21" spans="1:3" x14ac:dyDescent="0.2">
      <c r="A21" s="542">
        <v>41730</v>
      </c>
      <c r="B21" s="545">
        <v>5448.1740343336342</v>
      </c>
      <c r="C21" s="546">
        <v>0.20415931794219774</v>
      </c>
    </row>
    <row r="22" spans="1:3" x14ac:dyDescent="0.2">
      <c r="A22" s="542">
        <v>41760</v>
      </c>
      <c r="B22" s="545">
        <v>5960.5137991677884</v>
      </c>
      <c r="C22" s="546">
        <v>0.29263477538404781</v>
      </c>
    </row>
    <row r="23" spans="1:3" x14ac:dyDescent="0.2">
      <c r="A23" s="542">
        <v>41791</v>
      </c>
      <c r="B23" s="545">
        <v>5742.2931706669924</v>
      </c>
      <c r="C23" s="546">
        <v>0.28938903332620852</v>
      </c>
    </row>
    <row r="24" spans="1:3" x14ac:dyDescent="0.2">
      <c r="A24" s="542">
        <v>41821</v>
      </c>
      <c r="B24" s="545">
        <v>5428.7241322902746</v>
      </c>
      <c r="C24" s="546">
        <v>0.13167285437031995</v>
      </c>
    </row>
    <row r="25" spans="1:3" x14ac:dyDescent="0.2">
      <c r="A25" s="542">
        <v>41852</v>
      </c>
      <c r="B25" s="545">
        <v>5229.3852362339785</v>
      </c>
      <c r="C25" s="546">
        <v>8.1311419918795411E-2</v>
      </c>
    </row>
    <row r="26" spans="1:3" x14ac:dyDescent="0.2">
      <c r="A26" s="542">
        <v>41883</v>
      </c>
      <c r="B26" s="545">
        <v>5757.2485552899043</v>
      </c>
      <c r="C26" s="546">
        <v>0.27303020372548409</v>
      </c>
    </row>
    <row r="27" spans="1:3" x14ac:dyDescent="0.2">
      <c r="A27" s="542">
        <v>41913</v>
      </c>
      <c r="B27" s="545">
        <v>6183.7626139309205</v>
      </c>
      <c r="C27" s="546">
        <v>0.19750742195802659</v>
      </c>
    </row>
    <row r="28" spans="1:3" x14ac:dyDescent="0.2">
      <c r="A28" s="542">
        <v>41944</v>
      </c>
      <c r="B28" s="545">
        <v>6033.7840219906957</v>
      </c>
      <c r="C28" s="546">
        <v>5.9434807171399567E-2</v>
      </c>
    </row>
    <row r="29" spans="1:3" x14ac:dyDescent="0.2">
      <c r="A29" s="542">
        <v>41974</v>
      </c>
      <c r="B29" s="545">
        <v>6226.0851499697737</v>
      </c>
      <c r="C29" s="546">
        <v>0.24854537192647747</v>
      </c>
    </row>
    <row r="30" spans="1:3" x14ac:dyDescent="0.2">
      <c r="A30" s="542">
        <v>42005</v>
      </c>
      <c r="B30" s="545">
        <v>4485.8491255084245</v>
      </c>
      <c r="C30" s="546">
        <v>3.4001677472010041E-3</v>
      </c>
    </row>
    <row r="31" spans="1:3" x14ac:dyDescent="0.2">
      <c r="A31" s="542">
        <v>42036</v>
      </c>
      <c r="B31" s="545">
        <v>4389.593263361332</v>
      </c>
      <c r="C31" s="546">
        <v>2.3483751998733499E-2</v>
      </c>
    </row>
    <row r="32" spans="1:3" x14ac:dyDescent="0.2">
      <c r="A32" s="542">
        <v>42064</v>
      </c>
      <c r="B32" s="545">
        <v>5392.460319798668</v>
      </c>
      <c r="C32" s="546">
        <v>2.3554664550170003E-2</v>
      </c>
    </row>
    <row r="33" spans="1:3" x14ac:dyDescent="0.2">
      <c r="A33" s="542">
        <v>42095</v>
      </c>
      <c r="B33" s="545">
        <v>5264.730447901602</v>
      </c>
      <c r="C33" s="546">
        <v>-3.3670654658973113E-2</v>
      </c>
    </row>
    <row r="34" spans="1:3" x14ac:dyDescent="0.2">
      <c r="A34" s="542">
        <v>42125</v>
      </c>
      <c r="B34" s="545">
        <v>5574.9729122240396</v>
      </c>
      <c r="C34" s="546">
        <v>-6.4682492136429293E-2</v>
      </c>
    </row>
    <row r="35" spans="1:3" x14ac:dyDescent="0.2">
      <c r="A35" s="542">
        <v>42156</v>
      </c>
      <c r="B35" s="545">
        <v>5673.9320618955499</v>
      </c>
      <c r="C35" s="546">
        <v>-1.1904844761435633E-2</v>
      </c>
    </row>
    <row r="36" spans="1:3" x14ac:dyDescent="0.2">
      <c r="A36" s="542">
        <v>42186</v>
      </c>
      <c r="B36" s="545">
        <v>5661.3784334087495</v>
      </c>
      <c r="C36" s="546">
        <v>4.2856165730477541E-2</v>
      </c>
    </row>
    <row r="37" spans="1:3" x14ac:dyDescent="0.2">
      <c r="A37" s="542">
        <v>42217</v>
      </c>
      <c r="B37" s="545">
        <v>5931.1998322885884</v>
      </c>
      <c r="C37" s="546">
        <v>0.13420594665541075</v>
      </c>
    </row>
    <row r="38" spans="1:3" x14ac:dyDescent="0.2">
      <c r="A38" s="542">
        <v>42248</v>
      </c>
      <c r="B38" s="545">
        <v>5880.0565515106391</v>
      </c>
      <c r="C38" s="546">
        <v>2.1331022109145479E-2</v>
      </c>
    </row>
    <row r="39" spans="1:3" x14ac:dyDescent="0.2">
      <c r="A39" s="542">
        <v>42278</v>
      </c>
      <c r="B39" s="545">
        <v>6143.1067526777861</v>
      </c>
      <c r="C39" s="546">
        <v>-6.5746154552479008E-3</v>
      </c>
    </row>
    <row r="40" spans="1:3" x14ac:dyDescent="0.2">
      <c r="A40" s="542">
        <v>42309</v>
      </c>
      <c r="B40" s="545">
        <v>6097.5885347573394</v>
      </c>
      <c r="C40" s="546">
        <v>1.0574543691670458E-2</v>
      </c>
    </row>
    <row r="41" spans="1:3" x14ac:dyDescent="0.2">
      <c r="A41" s="542">
        <v>42339</v>
      </c>
      <c r="B41" s="545">
        <v>5907.466644086172</v>
      </c>
      <c r="C41" s="546">
        <v>-5.1174774871999396E-2</v>
      </c>
    </row>
    <row r="42" spans="1:3" x14ac:dyDescent="0.2">
      <c r="A42" s="542">
        <v>42370</v>
      </c>
      <c r="B42" s="545">
        <v>4374.2978190176955</v>
      </c>
      <c r="C42" s="546">
        <v>-2.4867378141721585E-2</v>
      </c>
    </row>
    <row r="43" spans="1:3" x14ac:dyDescent="0.2">
      <c r="A43" s="542">
        <v>42401</v>
      </c>
      <c r="B43" s="545">
        <v>4633.1908623083082</v>
      </c>
      <c r="C43" s="546">
        <v>5.5494344084272007E-2</v>
      </c>
    </row>
    <row r="44" spans="1:3" x14ac:dyDescent="0.2">
      <c r="A44" s="542">
        <v>42430</v>
      </c>
      <c r="B44" s="545">
        <v>5464.3297051116933</v>
      </c>
      <c r="C44" s="546">
        <v>1.3327754132775631E-2</v>
      </c>
    </row>
    <row r="45" spans="1:3" x14ac:dyDescent="0.2">
      <c r="A45" s="542">
        <v>42461</v>
      </c>
      <c r="B45" s="545">
        <v>5447.1190093286223</v>
      </c>
      <c r="C45" s="546">
        <v>3.4643475716732285E-2</v>
      </c>
    </row>
    <row r="46" spans="1:3" x14ac:dyDescent="0.2">
      <c r="A46" s="542">
        <v>42491</v>
      </c>
      <c r="B46" s="545">
        <v>5785.4181871820338</v>
      </c>
      <c r="C46" s="546">
        <v>3.77482147933954E-2</v>
      </c>
    </row>
    <row r="47" spans="1:3" x14ac:dyDescent="0.2">
      <c r="A47" s="542">
        <v>42522</v>
      </c>
      <c r="B47" s="545">
        <v>5414.7902264741415</v>
      </c>
      <c r="C47" s="546">
        <v>-4.5672354302887817E-2</v>
      </c>
    </row>
    <row r="48" spans="1:3" x14ac:dyDescent="0.2">
      <c r="A48" s="542">
        <v>42552</v>
      </c>
      <c r="B48" s="545">
        <v>5328.1240469300828</v>
      </c>
      <c r="C48" s="546">
        <v>-5.8864531032244073E-2</v>
      </c>
    </row>
    <row r="49" spans="1:3" x14ac:dyDescent="0.2">
      <c r="A49" s="542">
        <v>42583</v>
      </c>
      <c r="B49" s="545">
        <v>5842.6093779035682</v>
      </c>
      <c r="C49" s="546">
        <v>-1.4936346252025877E-2</v>
      </c>
    </row>
    <row r="50" spans="1:3" x14ac:dyDescent="0.2">
      <c r="A50" s="542">
        <v>42614</v>
      </c>
      <c r="B50" s="545">
        <v>5658.9816932279473</v>
      </c>
      <c r="C50" s="546">
        <v>-3.7597403417131373E-2</v>
      </c>
    </row>
    <row r="51" spans="1:3" x14ac:dyDescent="0.2">
      <c r="A51" s="542">
        <v>42644</v>
      </c>
      <c r="B51" s="545">
        <v>6094.8426210221796</v>
      </c>
      <c r="C51" s="546">
        <v>-7.8566324172322181E-3</v>
      </c>
    </row>
    <row r="52" spans="1:3" x14ac:dyDescent="0.2">
      <c r="A52" s="542">
        <v>42675</v>
      </c>
      <c r="B52" s="545">
        <v>6439.5920174189987</v>
      </c>
      <c r="C52" s="546">
        <v>5.60883176541314E-2</v>
      </c>
    </row>
    <row r="53" spans="1:3" x14ac:dyDescent="0.2">
      <c r="A53" s="542">
        <v>42705</v>
      </c>
      <c r="B53" s="545">
        <v>5798.7917116847293</v>
      </c>
      <c r="C53" s="546">
        <v>-1.8396199072953656E-2</v>
      </c>
    </row>
    <row r="54" spans="1:3" x14ac:dyDescent="0.2">
      <c r="A54" s="542">
        <v>42736</v>
      </c>
      <c r="B54" s="545">
        <v>3929.0816352767065</v>
      </c>
      <c r="C54" s="546">
        <v>-0.10178003468473666</v>
      </c>
    </row>
    <row r="55" spans="1:3" x14ac:dyDescent="0.2">
      <c r="A55" s="542">
        <v>42767</v>
      </c>
      <c r="B55" s="545">
        <v>4952.0297933928177</v>
      </c>
      <c r="C55" s="546">
        <v>6.8816273829405861E-2</v>
      </c>
    </row>
    <row r="56" spans="1:3" x14ac:dyDescent="0.2">
      <c r="A56" s="542">
        <v>42795</v>
      </c>
      <c r="B56" s="545">
        <v>5727.0252146808834</v>
      </c>
      <c r="C56" s="546">
        <v>4.8074608185418873E-2</v>
      </c>
    </row>
    <row r="57" spans="1:3" x14ac:dyDescent="0.2">
      <c r="A57" s="542">
        <v>42826</v>
      </c>
      <c r="B57" s="545">
        <v>5190.1080014140052</v>
      </c>
      <c r="C57" s="546">
        <v>-4.7182925042479402E-2</v>
      </c>
    </row>
    <row r="58" spans="1:3" x14ac:dyDescent="0.2">
      <c r="A58" s="542">
        <v>42856</v>
      </c>
      <c r="B58" s="545">
        <v>5968.8938736948958</v>
      </c>
      <c r="C58" s="546">
        <v>3.1713470068484281E-2</v>
      </c>
    </row>
    <row r="59" spans="1:3" x14ac:dyDescent="0.2">
      <c r="A59" s="542">
        <v>42887</v>
      </c>
      <c r="B59" s="545">
        <v>5900.2094530095428</v>
      </c>
      <c r="C59" s="546">
        <v>8.9646912665623912E-2</v>
      </c>
    </row>
    <row r="60" spans="1:3" x14ac:dyDescent="0.2">
      <c r="A60" s="542">
        <v>42917</v>
      </c>
      <c r="B60" s="545">
        <v>5859.2313397792777</v>
      </c>
      <c r="C60" s="546">
        <v>9.9679978951541903E-2</v>
      </c>
    </row>
    <row r="61" spans="1:3" x14ac:dyDescent="0.2">
      <c r="A61" s="542">
        <v>42948</v>
      </c>
      <c r="B61" s="545">
        <v>6401.7059780610207</v>
      </c>
      <c r="C61" s="546">
        <v>9.5692962509512536E-2</v>
      </c>
    </row>
    <row r="62" spans="1:3" x14ac:dyDescent="0.2">
      <c r="A62" s="542">
        <v>42979</v>
      </c>
      <c r="B62" s="545">
        <v>6078.7414389947153</v>
      </c>
      <c r="C62" s="546">
        <v>7.4175844440191555E-2</v>
      </c>
    </row>
    <row r="63" spans="1:3" x14ac:dyDescent="0.2">
      <c r="A63" s="542">
        <v>43009</v>
      </c>
      <c r="B63" s="545">
        <v>6900.958874498041</v>
      </c>
      <c r="C63" s="546">
        <v>0.13226202932548664</v>
      </c>
    </row>
    <row r="64" spans="1:3" x14ac:dyDescent="0.2">
      <c r="A64" s="542">
        <v>43040</v>
      </c>
      <c r="B64" s="545">
        <v>6971.1827123418889</v>
      </c>
      <c r="C64" s="546">
        <v>8.2550368639029523E-2</v>
      </c>
    </row>
    <row r="65" spans="1:3" x14ac:dyDescent="0.2">
      <c r="A65" s="542">
        <v>43070</v>
      </c>
      <c r="B65" s="545">
        <v>6012.0408826686471</v>
      </c>
      <c r="C65" s="546">
        <v>3.6774759568310528E-2</v>
      </c>
    </row>
    <row r="66" spans="1:3" x14ac:dyDescent="0.2">
      <c r="A66" s="542">
        <v>43101</v>
      </c>
      <c r="B66" s="545">
        <v>4478.4024244317252</v>
      </c>
      <c r="C66" s="546">
        <v>0.13980895286649667</v>
      </c>
    </row>
    <row r="67" spans="1:3" x14ac:dyDescent="0.2">
      <c r="A67" s="542">
        <v>43132</v>
      </c>
      <c r="B67" s="545">
        <v>4759.5351844710985</v>
      </c>
      <c r="C67" s="546">
        <v>-3.8871860015574355E-2</v>
      </c>
    </row>
    <row r="68" spans="1:3" x14ac:dyDescent="0.2">
      <c r="A68" s="542">
        <v>43160</v>
      </c>
      <c r="B68" s="545">
        <v>6175.1384849161304</v>
      </c>
      <c r="C68" s="546">
        <v>7.8245381055165542E-2</v>
      </c>
    </row>
    <row r="69" spans="1:3" x14ac:dyDescent="0.2">
      <c r="A69" s="542">
        <v>43191</v>
      </c>
      <c r="B69" s="545">
        <v>6105.4911850910103</v>
      </c>
      <c r="C69" s="546">
        <v>0.17637073899572339</v>
      </c>
    </row>
    <row r="70" spans="1:3" x14ac:dyDescent="0.2">
      <c r="A70" s="542">
        <v>43221</v>
      </c>
      <c r="B70" s="545">
        <v>6328.0254052023301</v>
      </c>
      <c r="C70" s="546">
        <v>6.0167183251513046E-2</v>
      </c>
    </row>
    <row r="71" spans="1:3" x14ac:dyDescent="0.2">
      <c r="A71" s="542">
        <v>43252</v>
      </c>
      <c r="B71" s="545">
        <v>6071.8620148084383</v>
      </c>
      <c r="C71" s="546">
        <v>2.9092621739274016E-2</v>
      </c>
    </row>
    <row r="72" spans="1:3" x14ac:dyDescent="0.2">
      <c r="A72" s="542">
        <v>43282</v>
      </c>
      <c r="B72" s="545">
        <v>5824.5763263019362</v>
      </c>
      <c r="C72" s="546">
        <v>-5.9146006477100478E-3</v>
      </c>
    </row>
    <row r="73" spans="1:3" x14ac:dyDescent="0.2">
      <c r="A73" s="542">
        <v>43313</v>
      </c>
      <c r="B73" s="545">
        <v>6416.8470544110469</v>
      </c>
      <c r="C73" s="546">
        <v>2.3651627241106439E-3</v>
      </c>
    </row>
    <row r="74" spans="1:3" x14ac:dyDescent="0.2">
      <c r="A74" s="542">
        <v>43344</v>
      </c>
      <c r="B74" s="545">
        <v>6324.4388766350048</v>
      </c>
      <c r="C74" s="546">
        <v>4.041912953628149E-2</v>
      </c>
    </row>
    <row r="75" spans="1:3" x14ac:dyDescent="0.2">
      <c r="A75" s="542">
        <v>43374</v>
      </c>
      <c r="B75" s="545">
        <v>7002.5458049073377</v>
      </c>
      <c r="C75" s="546">
        <v>1.4720697841672886E-2</v>
      </c>
    </row>
    <row r="76" spans="1:3" x14ac:dyDescent="0.2">
      <c r="A76" s="542">
        <v>43405</v>
      </c>
      <c r="B76" s="545">
        <v>6874.5958165751645</v>
      </c>
      <c r="C76" s="546">
        <v>-1.3855166297065416E-2</v>
      </c>
    </row>
    <row r="77" spans="1:3" x14ac:dyDescent="0.2">
      <c r="A77" s="542">
        <v>43435</v>
      </c>
      <c r="B77" s="545">
        <v>5918.6309624929781</v>
      </c>
      <c r="C77" s="546">
        <v>-1.553713988288879E-2</v>
      </c>
    </row>
    <row r="78" spans="1:3" x14ac:dyDescent="0.2">
      <c r="A78" s="542">
        <v>43466</v>
      </c>
      <c r="B78" s="545">
        <v>5219.3701283088776</v>
      </c>
      <c r="C78" s="546">
        <v>0.16545357778363912</v>
      </c>
    </row>
    <row r="79" spans="1:3" x14ac:dyDescent="0.2">
      <c r="A79" s="542">
        <v>43497</v>
      </c>
      <c r="B79" s="545">
        <v>6397.682449741942</v>
      </c>
      <c r="C79" s="546">
        <v>0.34418219464279093</v>
      </c>
    </row>
    <row r="80" spans="1:3" x14ac:dyDescent="0.2">
      <c r="A80" s="542">
        <v>43525</v>
      </c>
      <c r="B80" s="545">
        <v>6409.4945241624237</v>
      </c>
      <c r="C80" s="546">
        <v>3.7951543891485084E-2</v>
      </c>
    </row>
    <row r="81" spans="1:3" x14ac:dyDescent="0.2">
      <c r="A81" s="542">
        <v>43556</v>
      </c>
      <c r="B81" s="545">
        <v>6687.61153336803</v>
      </c>
      <c r="C81" s="546">
        <v>9.5343737404534876E-2</v>
      </c>
    </row>
    <row r="82" spans="1:3" x14ac:dyDescent="0.2">
      <c r="A82" s="542">
        <v>43586</v>
      </c>
      <c r="B82" s="545">
        <v>7188.5668549366628</v>
      </c>
      <c r="C82" s="546">
        <v>0.13598893724839875</v>
      </c>
    </row>
    <row r="83" spans="1:3" x14ac:dyDescent="0.2">
      <c r="A83" s="542">
        <v>43617</v>
      </c>
      <c r="B83" s="545">
        <v>7386.7007520891775</v>
      </c>
      <c r="C83" s="546">
        <v>0.21654621499533883</v>
      </c>
    </row>
    <row r="84" spans="1:3" x14ac:dyDescent="0.2">
      <c r="A84" s="542">
        <v>43647</v>
      </c>
      <c r="B84" s="545">
        <v>7312.9470000000001</v>
      </c>
      <c r="C84" s="546">
        <v>0.25553286459258073</v>
      </c>
    </row>
    <row r="85" spans="1:3" x14ac:dyDescent="0.2">
      <c r="A85" s="542">
        <v>43678</v>
      </c>
      <c r="B85" s="545">
        <v>7028.6037068512096</v>
      </c>
      <c r="C85" s="546">
        <v>9.5336018959596536E-2</v>
      </c>
    </row>
    <row r="86" spans="1:3" x14ac:dyDescent="0.2">
      <c r="A86" s="542">
        <v>43709</v>
      </c>
      <c r="B86" s="545">
        <v>7341.439829910596</v>
      </c>
      <c r="C86" s="546">
        <v>0.16080493038406896</v>
      </c>
    </row>
    <row r="87" spans="1:3" x14ac:dyDescent="0.2">
      <c r="A87" s="542">
        <v>43739</v>
      </c>
      <c r="B87" s="545">
        <v>8560.5968982149952</v>
      </c>
      <c r="C87" s="546">
        <v>0.22249780818510115</v>
      </c>
    </row>
    <row r="88" spans="1:3" x14ac:dyDescent="0.2">
      <c r="A88" s="542">
        <v>43770</v>
      </c>
      <c r="B88" s="545">
        <v>7725.9216295758642</v>
      </c>
      <c r="C88" s="546">
        <v>0.1238364895501332</v>
      </c>
    </row>
    <row r="89" spans="1:3" x14ac:dyDescent="0.2">
      <c r="A89" s="542">
        <v>43800</v>
      </c>
      <c r="B89" s="545">
        <v>6630.2553490327055</v>
      </c>
      <c r="C89" s="546">
        <v>0.12023462706990351</v>
      </c>
    </row>
    <row r="90" spans="1:3" x14ac:dyDescent="0.2">
      <c r="A90" s="542">
        <v>43831</v>
      </c>
      <c r="B90" s="545">
        <v>5472.9472923236726</v>
      </c>
      <c r="C90" s="546">
        <v>4.8583863144604438E-2</v>
      </c>
    </row>
    <row r="91" spans="1:3" x14ac:dyDescent="0.2">
      <c r="A91" s="542">
        <v>43862</v>
      </c>
      <c r="B91" s="545">
        <v>6016.2811824415912</v>
      </c>
      <c r="C91" s="546">
        <v>-5.9615535828249036E-2</v>
      </c>
    </row>
    <row r="92" spans="1:3" x14ac:dyDescent="0.2">
      <c r="A92" s="542">
        <v>43891</v>
      </c>
      <c r="B92" s="545">
        <v>6256.1231726580118</v>
      </c>
      <c r="C92" s="546">
        <v>-2.3928774870816211E-2</v>
      </c>
    </row>
    <row r="93" spans="1:3" x14ac:dyDescent="0.2">
      <c r="A93" s="542">
        <v>43922</v>
      </c>
      <c r="B93" s="545">
        <v>5042.9247146448406</v>
      </c>
      <c r="C93" s="546">
        <v>-0.24593037596711131</v>
      </c>
    </row>
    <row r="94" spans="1:3" x14ac:dyDescent="0.2">
      <c r="A94" s="542">
        <v>43952</v>
      </c>
      <c r="B94" s="545">
        <v>4542.5915653794464</v>
      </c>
      <c r="C94" s="546">
        <v>-0.36808105745585773</v>
      </c>
    </row>
    <row r="95" spans="1:3" x14ac:dyDescent="0.2">
      <c r="A95" s="542">
        <v>43983</v>
      </c>
      <c r="B95" s="545">
        <v>5514.7080275462986</v>
      </c>
      <c r="C95" s="546">
        <v>-0.25342744851460564</v>
      </c>
    </row>
    <row r="96" spans="1:3" x14ac:dyDescent="0.2">
      <c r="A96" s="542">
        <v>44013</v>
      </c>
      <c r="B96" s="545">
        <v>6921.2953289206389</v>
      </c>
      <c r="C96" s="546">
        <v>-5.3555929104827538E-2</v>
      </c>
    </row>
    <row r="97" spans="1:3" x14ac:dyDescent="0.2">
      <c r="A97" s="542">
        <v>44044</v>
      </c>
      <c r="B97" s="545">
        <v>6396.1284091542966</v>
      </c>
      <c r="C97" s="546">
        <v>-8.9985909588329846E-2</v>
      </c>
    </row>
    <row r="98" spans="1:3" x14ac:dyDescent="0.2">
      <c r="A98" s="537">
        <v>44075</v>
      </c>
      <c r="B98" s="545">
        <v>6695.5139193595942</v>
      </c>
      <c r="C98" s="546">
        <v>-8.7983546213831448E-2</v>
      </c>
    </row>
  </sheetData>
  <mergeCells count="1">
    <mergeCell ref="H1:I1"/>
  </mergeCells>
  <hyperlinks>
    <hyperlink ref="H1:I1" location="Index!A1" display="Regresar al Índice" xr:uid="{0A76C916-61AE-4B07-A8CC-7C0FC32E7EF7}"/>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2811-3E72-4795-A44A-6D26348DF7E1}">
  <sheetPr codeName="Hoja38"/>
  <dimension ref="A1:I86"/>
  <sheetViews>
    <sheetView zoomScale="90" zoomScaleNormal="90" workbookViewId="0">
      <selection activeCell="I7" sqref="I7"/>
    </sheetView>
  </sheetViews>
  <sheetFormatPr baseColWidth="10" defaultRowHeight="14.25" x14ac:dyDescent="0.2"/>
  <cols>
    <col min="1" max="1" width="13.140625" style="541" bestFit="1" customWidth="1"/>
    <col min="2" max="2" width="16" style="541" bestFit="1" customWidth="1"/>
    <col min="3" max="3" width="10.5703125" style="541" bestFit="1" customWidth="1"/>
    <col min="4" max="16384" width="11.42578125" style="263"/>
  </cols>
  <sheetData>
    <row r="1" spans="1:9" ht="15" x14ac:dyDescent="0.25">
      <c r="A1" s="179" t="s">
        <v>1386</v>
      </c>
      <c r="H1" s="400" t="s">
        <v>39</v>
      </c>
      <c r="I1" s="400"/>
    </row>
    <row r="2" spans="1:9" x14ac:dyDescent="0.2">
      <c r="A2" s="542"/>
    </row>
    <row r="3" spans="1:9" x14ac:dyDescent="0.2">
      <c r="A3" s="542"/>
    </row>
    <row r="4" spans="1:9" x14ac:dyDescent="0.2">
      <c r="A4" s="542"/>
      <c r="B4" s="541" t="s">
        <v>725</v>
      </c>
      <c r="C4" s="541" t="s">
        <v>53</v>
      </c>
    </row>
    <row r="5" spans="1:9" x14ac:dyDescent="0.2">
      <c r="A5" s="541" t="s">
        <v>145</v>
      </c>
      <c r="B5" s="541" t="s">
        <v>754</v>
      </c>
      <c r="C5" s="541" t="s">
        <v>53</v>
      </c>
    </row>
    <row r="6" spans="1:9" x14ac:dyDescent="0.2">
      <c r="A6" s="542">
        <v>41640</v>
      </c>
      <c r="B6" s="545">
        <v>5407.9332409781573</v>
      </c>
      <c r="C6" s="546">
        <v>0.19841167566722223</v>
      </c>
    </row>
    <row r="7" spans="1:9" x14ac:dyDescent="0.2">
      <c r="A7" s="542">
        <v>41671</v>
      </c>
      <c r="B7" s="545">
        <v>4090.0578159920105</v>
      </c>
      <c r="C7" s="546">
        <v>0.16197314409487282</v>
      </c>
    </row>
    <row r="8" spans="1:9" x14ac:dyDescent="0.2">
      <c r="A8" s="542">
        <v>41699</v>
      </c>
      <c r="B8" s="545">
        <v>5241.0649303954042</v>
      </c>
      <c r="C8" s="546">
        <v>0.35286714876073116</v>
      </c>
    </row>
    <row r="9" spans="1:9" x14ac:dyDescent="0.2">
      <c r="A9" s="542">
        <v>41730</v>
      </c>
      <c r="B9" s="545">
        <v>5481.879205026652</v>
      </c>
      <c r="C9" s="546">
        <v>0.19708813021750057</v>
      </c>
    </row>
    <row r="10" spans="1:9" x14ac:dyDescent="0.2">
      <c r="A10" s="542">
        <v>41760</v>
      </c>
      <c r="B10" s="545">
        <v>5960.8498508300827</v>
      </c>
      <c r="C10" s="546">
        <v>0.29133797255287808</v>
      </c>
    </row>
    <row r="11" spans="1:9" x14ac:dyDescent="0.2">
      <c r="A11" s="542">
        <v>41791</v>
      </c>
      <c r="B11" s="545">
        <v>5740.1030716845053</v>
      </c>
      <c r="C11" s="546">
        <v>0.28737669340005878</v>
      </c>
    </row>
    <row r="12" spans="1:9" x14ac:dyDescent="0.2">
      <c r="A12" s="542">
        <v>41821</v>
      </c>
      <c r="B12" s="545">
        <v>5339.9494981741063</v>
      </c>
      <c r="C12" s="546">
        <v>0.13427961504632169</v>
      </c>
    </row>
    <row r="13" spans="1:9" x14ac:dyDescent="0.2">
      <c r="A13" s="542">
        <v>41852</v>
      </c>
      <c r="B13" s="545">
        <v>5093.3711195707037</v>
      </c>
      <c r="C13" s="546">
        <v>8.2674769398650094E-2</v>
      </c>
    </row>
    <row r="14" spans="1:9" x14ac:dyDescent="0.2">
      <c r="A14" s="542">
        <v>41883</v>
      </c>
      <c r="B14" s="545">
        <v>5574.3483878345723</v>
      </c>
      <c r="C14" s="546">
        <v>0.27887568330876156</v>
      </c>
    </row>
    <row r="15" spans="1:9" x14ac:dyDescent="0.2">
      <c r="A15" s="542">
        <v>41913</v>
      </c>
      <c r="B15" s="545">
        <v>6043.06452588103</v>
      </c>
      <c r="C15" s="546">
        <v>0.19318840787644329</v>
      </c>
    </row>
    <row r="16" spans="1:9" x14ac:dyDescent="0.2">
      <c r="A16" s="542">
        <v>41944</v>
      </c>
      <c r="B16" s="545">
        <v>5885.7013422053742</v>
      </c>
      <c r="C16" s="546">
        <v>7.6382032748875409E-2</v>
      </c>
    </row>
    <row r="17" spans="1:3" x14ac:dyDescent="0.2">
      <c r="A17" s="542">
        <v>41974</v>
      </c>
      <c r="B17" s="545">
        <v>6051.6124086820701</v>
      </c>
      <c r="C17" s="546">
        <v>0.1323722816594731</v>
      </c>
    </row>
    <row r="18" spans="1:3" x14ac:dyDescent="0.2">
      <c r="A18" s="542">
        <v>42005</v>
      </c>
      <c r="B18" s="545">
        <v>4895.1707836481419</v>
      </c>
      <c r="C18" s="546">
        <v>-9.4816713609665371E-2</v>
      </c>
    </row>
    <row r="19" spans="1:3" x14ac:dyDescent="0.2">
      <c r="A19" s="542">
        <v>42036</v>
      </c>
      <c r="B19" s="545">
        <v>4108.0497134985153</v>
      </c>
      <c r="C19" s="546">
        <v>4.3989347622806077E-3</v>
      </c>
    </row>
    <row r="20" spans="1:3" x14ac:dyDescent="0.2">
      <c r="A20" s="542">
        <v>42064</v>
      </c>
      <c r="B20" s="545">
        <v>5319.3371009036782</v>
      </c>
      <c r="C20" s="546">
        <v>1.4934401986576591E-2</v>
      </c>
    </row>
    <row r="21" spans="1:3" x14ac:dyDescent="0.2">
      <c r="A21" s="542">
        <v>42095</v>
      </c>
      <c r="B21" s="545">
        <v>5299.13859509345</v>
      </c>
      <c r="C21" s="546">
        <v>-3.33353952355675E-2</v>
      </c>
    </row>
    <row r="22" spans="1:3" x14ac:dyDescent="0.2">
      <c r="A22" s="542">
        <v>42125</v>
      </c>
      <c r="B22" s="545">
        <v>5566.2693568041823</v>
      </c>
      <c r="C22" s="546">
        <v>-6.6195341922754988E-2</v>
      </c>
    </row>
    <row r="23" spans="1:3" x14ac:dyDescent="0.2">
      <c r="A23" s="542">
        <v>42156</v>
      </c>
      <c r="B23" s="545">
        <v>5661.8160867960705</v>
      </c>
      <c r="C23" s="546">
        <v>-1.3638602636704997E-2</v>
      </c>
    </row>
    <row r="24" spans="1:3" x14ac:dyDescent="0.2">
      <c r="A24" s="542">
        <v>42186</v>
      </c>
      <c r="B24" s="545">
        <v>5645.6133975002922</v>
      </c>
      <c r="C24" s="546">
        <v>5.724097192879854E-2</v>
      </c>
    </row>
    <row r="25" spans="1:3" x14ac:dyDescent="0.2">
      <c r="A25" s="542">
        <v>42217</v>
      </c>
      <c r="B25" s="545">
        <v>5810.0444505442065</v>
      </c>
      <c r="C25" s="546">
        <v>0.14070707084739345</v>
      </c>
    </row>
    <row r="26" spans="1:3" x14ac:dyDescent="0.2">
      <c r="A26" s="542">
        <v>42248</v>
      </c>
      <c r="B26" s="545">
        <v>5748.9151640620657</v>
      </c>
      <c r="C26" s="546">
        <v>3.1316086487968166E-2</v>
      </c>
    </row>
    <row r="27" spans="1:3" x14ac:dyDescent="0.2">
      <c r="A27" s="542">
        <v>42278</v>
      </c>
      <c r="B27" s="545">
        <v>5998.5795171737282</v>
      </c>
      <c r="C27" s="546">
        <v>-7.3613327338774865E-3</v>
      </c>
    </row>
    <row r="28" spans="1:3" x14ac:dyDescent="0.2">
      <c r="A28" s="542">
        <v>42309</v>
      </c>
      <c r="B28" s="545">
        <v>5949.9177724044102</v>
      </c>
      <c r="C28" s="546">
        <v>1.0910582522859395E-2</v>
      </c>
    </row>
    <row r="29" spans="1:3" x14ac:dyDescent="0.2">
      <c r="A29" s="542">
        <v>42339</v>
      </c>
      <c r="B29" s="545">
        <v>5772.7138361760281</v>
      </c>
      <c r="C29" s="546">
        <v>-4.6086654873321767E-2</v>
      </c>
    </row>
    <row r="30" spans="1:3" x14ac:dyDescent="0.2">
      <c r="A30" s="542">
        <v>42370</v>
      </c>
      <c r="B30" s="545">
        <v>4773.542150798924</v>
      </c>
      <c r="C30" s="546">
        <v>-2.4846657700995211E-2</v>
      </c>
    </row>
    <row r="31" spans="1:3" x14ac:dyDescent="0.2">
      <c r="A31" s="542">
        <v>42401</v>
      </c>
      <c r="B31" s="545">
        <v>4380.5767439532328</v>
      </c>
      <c r="C31" s="546">
        <v>6.6339759608855089E-2</v>
      </c>
    </row>
    <row r="32" spans="1:3" x14ac:dyDescent="0.2">
      <c r="A32" s="542">
        <v>42430</v>
      </c>
      <c r="B32" s="545">
        <v>5394.3729066149926</v>
      </c>
      <c r="C32" s="546">
        <v>1.4106232466178339E-2</v>
      </c>
    </row>
    <row r="33" spans="1:3" x14ac:dyDescent="0.2">
      <c r="A33" s="542">
        <v>42461</v>
      </c>
      <c r="B33" s="545">
        <v>5406.4934530136779</v>
      </c>
      <c r="C33" s="546">
        <v>2.025892623748874E-2</v>
      </c>
    </row>
    <row r="34" spans="1:3" x14ac:dyDescent="0.2">
      <c r="A34" s="542">
        <v>42491</v>
      </c>
      <c r="B34" s="545">
        <v>5763.0310482628229</v>
      </c>
      <c r="C34" s="546">
        <v>3.5348934599817743E-2</v>
      </c>
    </row>
    <row r="35" spans="1:3" x14ac:dyDescent="0.2">
      <c r="A35" s="542">
        <v>42522</v>
      </c>
      <c r="B35" s="545">
        <v>5397.9807319122428</v>
      </c>
      <c r="C35" s="546">
        <v>-4.6599068362379079E-2</v>
      </c>
    </row>
    <row r="36" spans="1:3" x14ac:dyDescent="0.2">
      <c r="A36" s="542">
        <v>42552</v>
      </c>
      <c r="B36" s="545">
        <v>5365.6155206120875</v>
      </c>
      <c r="C36" s="546">
        <v>-4.9595651911301497E-2</v>
      </c>
    </row>
    <row r="37" spans="1:3" x14ac:dyDescent="0.2">
      <c r="A37" s="542">
        <v>42583</v>
      </c>
      <c r="B37" s="545">
        <v>5761.7534146285152</v>
      </c>
      <c r="C37" s="546">
        <v>-8.3116465505127125E-3</v>
      </c>
    </row>
    <row r="38" spans="1:3" x14ac:dyDescent="0.2">
      <c r="A38" s="542">
        <v>42614</v>
      </c>
      <c r="B38" s="545">
        <v>5577.4879784129689</v>
      </c>
      <c r="C38" s="546">
        <v>-2.9819049465320321E-2</v>
      </c>
    </row>
    <row r="39" spans="1:3" x14ac:dyDescent="0.2">
      <c r="A39" s="542">
        <v>42644</v>
      </c>
      <c r="B39" s="545">
        <v>5951.8170694755299</v>
      </c>
      <c r="C39" s="546">
        <v>-7.795586865910328E-3</v>
      </c>
    </row>
    <row r="40" spans="1:3" x14ac:dyDescent="0.2">
      <c r="A40" s="542">
        <v>42675</v>
      </c>
      <c r="B40" s="545">
        <v>6348.8681372291994</v>
      </c>
      <c r="C40" s="546">
        <v>6.7051408117791533E-2</v>
      </c>
    </row>
    <row r="41" spans="1:3" x14ac:dyDescent="0.2">
      <c r="A41" s="542">
        <v>42705</v>
      </c>
      <c r="B41" s="545">
        <v>5717.943156017207</v>
      </c>
      <c r="C41" s="546">
        <v>-9.4878564420754919E-3</v>
      </c>
    </row>
    <row r="42" spans="1:3" x14ac:dyDescent="0.2">
      <c r="A42" s="542">
        <v>42736</v>
      </c>
      <c r="B42" s="545">
        <v>4260.0740320893865</v>
      </c>
      <c r="C42" s="546">
        <v>-0.10756543097112925</v>
      </c>
    </row>
    <row r="43" spans="1:3" x14ac:dyDescent="0.2">
      <c r="A43" s="542">
        <v>42767</v>
      </c>
      <c r="B43" s="545">
        <v>4763.907915964608</v>
      </c>
      <c r="C43" s="546">
        <v>8.7507009788268114E-2</v>
      </c>
    </row>
    <row r="44" spans="1:3" x14ac:dyDescent="0.2">
      <c r="A44" s="542">
        <v>42795</v>
      </c>
      <c r="B44" s="545">
        <v>5689.276721884743</v>
      </c>
      <c r="C44" s="546">
        <v>5.466878548720959E-2</v>
      </c>
    </row>
    <row r="45" spans="1:3" x14ac:dyDescent="0.2">
      <c r="A45" s="542">
        <v>42826</v>
      </c>
      <c r="B45" s="545">
        <v>5206.0785241695467</v>
      </c>
      <c r="C45" s="546">
        <v>-3.7069300200930855E-2</v>
      </c>
    </row>
    <row r="46" spans="1:3" x14ac:dyDescent="0.2">
      <c r="A46" s="542">
        <v>42856</v>
      </c>
      <c r="B46" s="545">
        <v>6007.2556333236262</v>
      </c>
      <c r="C46" s="546">
        <v>4.2377801371453833E-2</v>
      </c>
    </row>
    <row r="47" spans="1:3" x14ac:dyDescent="0.2">
      <c r="A47" s="542">
        <v>42887</v>
      </c>
      <c r="B47" s="545">
        <v>5941.908410996255</v>
      </c>
      <c r="C47" s="546">
        <v>0.10076502790541177</v>
      </c>
    </row>
    <row r="48" spans="1:3" x14ac:dyDescent="0.2">
      <c r="A48" s="542">
        <v>42917</v>
      </c>
      <c r="B48" s="545">
        <v>5961.7111246846162</v>
      </c>
      <c r="C48" s="546">
        <v>0.1110954748402339</v>
      </c>
    </row>
    <row r="49" spans="1:3" x14ac:dyDescent="0.2">
      <c r="A49" s="542">
        <v>42948</v>
      </c>
      <c r="B49" s="545">
        <v>6410.0061794423809</v>
      </c>
      <c r="C49" s="546">
        <v>0.112509633468176</v>
      </c>
    </row>
    <row r="50" spans="1:3" x14ac:dyDescent="0.2">
      <c r="A50" s="542">
        <v>42979</v>
      </c>
      <c r="B50" s="545">
        <v>6045.4128762710734</v>
      </c>
      <c r="C50" s="546">
        <v>8.3895276810842884E-2</v>
      </c>
    </row>
    <row r="51" spans="1:3" x14ac:dyDescent="0.2">
      <c r="A51" s="542">
        <v>43009</v>
      </c>
      <c r="B51" s="545">
        <v>6818.8650308312972</v>
      </c>
      <c r="C51" s="546">
        <v>0.14567785791040297</v>
      </c>
    </row>
    <row r="52" spans="1:3" x14ac:dyDescent="0.2">
      <c r="A52" s="542">
        <v>43040</v>
      </c>
      <c r="B52" s="545">
        <v>6948.5879041338358</v>
      </c>
      <c r="C52" s="546">
        <v>9.4460895066938444E-2</v>
      </c>
    </row>
    <row r="53" spans="1:3" x14ac:dyDescent="0.2">
      <c r="A53" s="542">
        <v>43070</v>
      </c>
      <c r="B53" s="545">
        <v>5995.9127764016503</v>
      </c>
      <c r="C53" s="546">
        <v>4.8613568340903385E-2</v>
      </c>
    </row>
    <row r="54" spans="1:3" x14ac:dyDescent="0.2">
      <c r="A54" s="542">
        <v>43101</v>
      </c>
      <c r="B54" s="545">
        <v>4834.9371542206936</v>
      </c>
      <c r="C54" s="546">
        <v>0.13494204978624774</v>
      </c>
    </row>
    <row r="55" spans="1:3" x14ac:dyDescent="0.2">
      <c r="A55" s="542">
        <v>43132</v>
      </c>
      <c r="B55" s="545">
        <v>4591.0714148844045</v>
      </c>
      <c r="C55" s="546">
        <v>-3.6280403426985047E-2</v>
      </c>
    </row>
    <row r="56" spans="1:3" x14ac:dyDescent="0.2">
      <c r="A56" s="542">
        <v>43160</v>
      </c>
      <c r="B56" s="545">
        <v>6160.7025305365696</v>
      </c>
      <c r="C56" s="546">
        <v>8.2862168900733793E-2</v>
      </c>
    </row>
    <row r="57" spans="1:3" x14ac:dyDescent="0.2">
      <c r="A57" s="542">
        <v>43191</v>
      </c>
      <c r="B57" s="545">
        <v>6146.7649327915287</v>
      </c>
      <c r="C57" s="546">
        <v>0.18069001538389909</v>
      </c>
    </row>
    <row r="58" spans="1:3" x14ac:dyDescent="0.2">
      <c r="A58" s="542">
        <v>43221</v>
      </c>
      <c r="B58" s="545">
        <v>6394.2814845435778</v>
      </c>
      <c r="C58" s="546">
        <v>6.4426399481492078E-2</v>
      </c>
    </row>
    <row r="59" spans="1:3" x14ac:dyDescent="0.2">
      <c r="A59" s="542">
        <v>43252</v>
      </c>
      <c r="B59" s="545">
        <v>6076.4634405129827</v>
      </c>
      <c r="C59" s="546">
        <v>2.2645086428413563E-2</v>
      </c>
    </row>
    <row r="60" spans="1:3" x14ac:dyDescent="0.2">
      <c r="A60" s="542">
        <v>43282</v>
      </c>
      <c r="B60" s="545">
        <v>5975.5375955286709</v>
      </c>
      <c r="C60" s="546">
        <v>2.3192118093085488E-3</v>
      </c>
    </row>
    <row r="61" spans="1:3" x14ac:dyDescent="0.2">
      <c r="A61" s="542">
        <v>43313</v>
      </c>
      <c r="B61" s="545">
        <v>6407.9292677392687</v>
      </c>
      <c r="C61" s="546">
        <v>-3.2401087377624771E-4</v>
      </c>
    </row>
    <row r="62" spans="1:3" x14ac:dyDescent="0.2">
      <c r="A62" s="542">
        <v>43344</v>
      </c>
      <c r="B62" s="545">
        <v>6277.2261278325905</v>
      </c>
      <c r="C62" s="546">
        <v>3.8345313431181881E-2</v>
      </c>
    </row>
    <row r="63" spans="1:3" x14ac:dyDescent="0.2">
      <c r="A63" s="542">
        <v>43374</v>
      </c>
      <c r="B63" s="545">
        <v>6914.4869893360983</v>
      </c>
      <c r="C63" s="546">
        <v>1.4023148731123031E-2</v>
      </c>
    </row>
    <row r="64" spans="1:3" x14ac:dyDescent="0.2">
      <c r="A64" s="542">
        <v>43405</v>
      </c>
      <c r="B64" s="545">
        <v>6845.1474774469898</v>
      </c>
      <c r="C64" s="546">
        <v>-1.4886539267252769E-2</v>
      </c>
    </row>
    <row r="65" spans="1:3" x14ac:dyDescent="0.2">
      <c r="A65" s="542">
        <v>43435</v>
      </c>
      <c r="B65" s="545">
        <v>5897.7263162600602</v>
      </c>
      <c r="C65" s="546">
        <v>-1.6375565122966156E-2</v>
      </c>
    </row>
    <row r="66" spans="1:3" x14ac:dyDescent="0.2">
      <c r="A66" s="542">
        <v>43466</v>
      </c>
      <c r="B66" s="545">
        <v>5472.3076097766716</v>
      </c>
      <c r="C66" s="546">
        <v>0.13182600625937418</v>
      </c>
    </row>
    <row r="67" spans="1:3" x14ac:dyDescent="0.2">
      <c r="A67" s="542">
        <v>43497</v>
      </c>
      <c r="B67" s="545">
        <v>6166.7481485517337</v>
      </c>
      <c r="C67" s="546">
        <v>0.34320457934044185</v>
      </c>
    </row>
    <row r="68" spans="1:3" x14ac:dyDescent="0.2">
      <c r="A68" s="542">
        <v>43525</v>
      </c>
      <c r="B68" s="545">
        <v>6317.9999285578697</v>
      </c>
      <c r="C68" s="546">
        <v>2.5532379991020305E-2</v>
      </c>
    </row>
    <row r="69" spans="1:3" x14ac:dyDescent="0.2">
      <c r="A69" s="542">
        <v>43556</v>
      </c>
      <c r="B69" s="545">
        <v>6601.2735516606617</v>
      </c>
      <c r="C69" s="546">
        <v>7.3942736356231498E-2</v>
      </c>
    </row>
    <row r="70" spans="1:3" x14ac:dyDescent="0.2">
      <c r="A70" s="542">
        <v>43586</v>
      </c>
      <c r="B70" s="545">
        <v>7168.973842637165</v>
      </c>
      <c r="C70" s="546">
        <v>0.12115393417793596</v>
      </c>
    </row>
    <row r="71" spans="1:3" x14ac:dyDescent="0.2">
      <c r="A71" s="542">
        <v>43617</v>
      </c>
      <c r="B71" s="545">
        <v>7532.0245336959288</v>
      </c>
      <c r="C71" s="546">
        <v>0.23954082953555395</v>
      </c>
    </row>
    <row r="72" spans="1:3" x14ac:dyDescent="0.2">
      <c r="A72" s="542">
        <v>43647</v>
      </c>
      <c r="B72" s="545">
        <v>7445.2060000000001</v>
      </c>
      <c r="C72" s="546">
        <v>0.24594747852829868</v>
      </c>
    </row>
    <row r="73" spans="1:3" x14ac:dyDescent="0.2">
      <c r="A73" s="542">
        <v>43678</v>
      </c>
      <c r="B73" s="545">
        <v>7086.6250827757885</v>
      </c>
      <c r="C73" s="546">
        <v>0.1059149979156941</v>
      </c>
    </row>
    <row r="74" spans="1:3" x14ac:dyDescent="0.2">
      <c r="A74" s="542">
        <v>43709</v>
      </c>
      <c r="B74" s="545">
        <v>7365.6771481397445</v>
      </c>
      <c r="C74" s="546">
        <v>0.17339681543111399</v>
      </c>
    </row>
    <row r="75" spans="1:3" x14ac:dyDescent="0.2">
      <c r="A75" s="542">
        <v>43739</v>
      </c>
      <c r="B75" s="545">
        <v>8571.3062372194345</v>
      </c>
      <c r="C75" s="546">
        <v>0.23961564327745122</v>
      </c>
    </row>
    <row r="76" spans="1:3" x14ac:dyDescent="0.2">
      <c r="A76" s="542">
        <v>43770</v>
      </c>
      <c r="B76" s="545">
        <v>7740.9693058261309</v>
      </c>
      <c r="C76" s="546">
        <v>0.13086961695575514</v>
      </c>
    </row>
    <row r="77" spans="1:3" x14ac:dyDescent="0.2">
      <c r="A77" s="542">
        <v>43800</v>
      </c>
      <c r="B77" s="545">
        <v>6660.8631116164388</v>
      </c>
      <c r="C77" s="546">
        <v>0.12939508455189022</v>
      </c>
    </row>
    <row r="78" spans="1:3" x14ac:dyDescent="0.2">
      <c r="A78" s="542">
        <v>43831</v>
      </c>
      <c r="B78" s="545">
        <v>5465.4926631056769</v>
      </c>
      <c r="C78" s="546">
        <v>-1.2453515330204197E-3</v>
      </c>
    </row>
    <row r="79" spans="1:3" x14ac:dyDescent="0.2">
      <c r="A79" s="542">
        <v>43862</v>
      </c>
      <c r="B79" s="545">
        <v>5790.4154591106808</v>
      </c>
      <c r="C79" s="546">
        <v>-6.1026116256983023E-2</v>
      </c>
    </row>
    <row r="80" spans="1:3" x14ac:dyDescent="0.2">
      <c r="A80" s="542">
        <v>43891</v>
      </c>
      <c r="B80" s="545">
        <v>6220.996640277709</v>
      </c>
      <c r="C80" s="546">
        <v>-1.5353480433213988E-2</v>
      </c>
    </row>
    <row r="81" spans="1:3" x14ac:dyDescent="0.2">
      <c r="A81" s="542">
        <v>43922</v>
      </c>
      <c r="B81" s="545">
        <v>5297.6116863913858</v>
      </c>
      <c r="C81" s="546">
        <v>-0.19748641759305943</v>
      </c>
    </row>
    <row r="82" spans="1:3" x14ac:dyDescent="0.2">
      <c r="A82" s="542">
        <v>43952</v>
      </c>
      <c r="B82" s="545">
        <v>4686.483741366209</v>
      </c>
      <c r="C82" s="546">
        <v>-0.34628248836764508</v>
      </c>
    </row>
    <row r="83" spans="1:3" x14ac:dyDescent="0.2">
      <c r="A83" s="542">
        <v>43983</v>
      </c>
      <c r="B83" s="545">
        <v>5689.5280629894141</v>
      </c>
      <c r="C83" s="546">
        <v>-0.24462167674358468</v>
      </c>
    </row>
    <row r="84" spans="1:3" x14ac:dyDescent="0.2">
      <c r="A84" s="542">
        <v>44013</v>
      </c>
      <c r="B84" s="545">
        <v>6980.2149606560861</v>
      </c>
      <c r="C84" s="546">
        <v>-6.2455093834061011E-2</v>
      </c>
    </row>
    <row r="85" spans="1:3" x14ac:dyDescent="0.2">
      <c r="A85" s="542">
        <v>44044</v>
      </c>
      <c r="B85" s="545">
        <v>6153.9466744911106</v>
      </c>
      <c r="C85" s="546">
        <v>-0.13161108389260992</v>
      </c>
    </row>
    <row r="86" spans="1:3" x14ac:dyDescent="0.2">
      <c r="A86" s="537">
        <v>44075</v>
      </c>
      <c r="B86" s="545">
        <v>6630.0815662137347</v>
      </c>
      <c r="C86" s="546">
        <v>-9.9868018531302283E-2</v>
      </c>
    </row>
  </sheetData>
  <mergeCells count="1">
    <mergeCell ref="H1:I1"/>
  </mergeCells>
  <hyperlinks>
    <hyperlink ref="H1:I1" location="Index!A1" display="Regresar al Índice" xr:uid="{7CE90B6C-9F3D-49CA-A106-16DC6839C1FB}"/>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F3548-24DC-4AE8-8E4F-FFE7E1005871}">
  <sheetPr codeName="Hoja39"/>
  <dimension ref="A1:I88"/>
  <sheetViews>
    <sheetView zoomScale="90" zoomScaleNormal="90" workbookViewId="0">
      <selection activeCell="I7" sqref="I7"/>
    </sheetView>
  </sheetViews>
  <sheetFormatPr baseColWidth="10" defaultRowHeight="14.25" x14ac:dyDescent="0.2"/>
  <cols>
    <col min="1" max="1" width="13.140625" style="541" bestFit="1" customWidth="1"/>
    <col min="2" max="3" width="23.7109375" style="541" bestFit="1" customWidth="1"/>
    <col min="4" max="16384" width="11.42578125" style="263"/>
  </cols>
  <sheetData>
    <row r="1" spans="1:9" ht="15" x14ac:dyDescent="0.25">
      <c r="A1" s="179" t="s">
        <v>1387</v>
      </c>
      <c r="H1" s="400" t="s">
        <v>39</v>
      </c>
      <c r="I1" s="400"/>
    </row>
    <row r="2" spans="1:9" x14ac:dyDescent="0.2">
      <c r="A2" s="542"/>
    </row>
    <row r="3" spans="1:9" x14ac:dyDescent="0.2">
      <c r="A3" s="542"/>
    </row>
    <row r="4" spans="1:9" x14ac:dyDescent="0.2">
      <c r="A4" s="542"/>
    </row>
    <row r="5" spans="1:9" x14ac:dyDescent="0.2">
      <c r="A5" s="542"/>
    </row>
    <row r="6" spans="1:9" x14ac:dyDescent="0.2">
      <c r="A6" s="542"/>
      <c r="B6" s="541" t="s">
        <v>725</v>
      </c>
      <c r="C6" s="541" t="s">
        <v>53</v>
      </c>
    </row>
    <row r="7" spans="1:9" x14ac:dyDescent="0.2">
      <c r="A7" s="541" t="s">
        <v>145</v>
      </c>
      <c r="B7" s="541" t="s">
        <v>752</v>
      </c>
      <c r="C7" s="541" t="s">
        <v>53</v>
      </c>
    </row>
    <row r="8" spans="1:9" x14ac:dyDescent="0.2">
      <c r="A8" s="542">
        <v>41640</v>
      </c>
      <c r="B8" s="545">
        <v>12.583</v>
      </c>
      <c r="C8" s="546">
        <v>-0.11213542080584912</v>
      </c>
    </row>
    <row r="9" spans="1:9" x14ac:dyDescent="0.2">
      <c r="A9" s="542">
        <v>41671</v>
      </c>
      <c r="B9" s="545">
        <v>12.52</v>
      </c>
      <c r="C9" s="546">
        <v>-0.12412140575079875</v>
      </c>
    </row>
    <row r="10" spans="1:9" x14ac:dyDescent="0.2">
      <c r="A10" s="542">
        <v>41699</v>
      </c>
      <c r="B10" s="545">
        <v>12.510999999999999</v>
      </c>
      <c r="C10" s="546">
        <v>-0.11917512588921761</v>
      </c>
    </row>
    <row r="11" spans="1:9" x14ac:dyDescent="0.2">
      <c r="A11" s="542">
        <v>41730</v>
      </c>
      <c r="B11" s="545">
        <v>12.537000000000001</v>
      </c>
      <c r="C11" s="546">
        <v>-0.1063252771795484</v>
      </c>
    </row>
    <row r="12" spans="1:9" x14ac:dyDescent="0.2">
      <c r="A12" s="542">
        <v>41760</v>
      </c>
      <c r="B12" s="545">
        <v>12.672000000000001</v>
      </c>
      <c r="C12" s="546">
        <v>-9.4539141414141298E-2</v>
      </c>
    </row>
    <row r="13" spans="1:9" x14ac:dyDescent="0.2">
      <c r="A13" s="542">
        <v>41791</v>
      </c>
      <c r="B13" s="545">
        <v>12.736000000000001</v>
      </c>
      <c r="C13" s="546">
        <v>-7.9302763819095456E-2</v>
      </c>
    </row>
    <row r="14" spans="1:9" x14ac:dyDescent="0.2">
      <c r="A14" s="542">
        <v>41821</v>
      </c>
      <c r="B14" s="545">
        <v>12.659000000000001</v>
      </c>
      <c r="C14" s="546">
        <v>-7.5598388498301514E-2</v>
      </c>
    </row>
    <row r="15" spans="1:9" x14ac:dyDescent="0.2">
      <c r="A15" s="542">
        <v>41852</v>
      </c>
      <c r="B15" s="545">
        <v>12.61</v>
      </c>
      <c r="C15" s="546">
        <v>-8.0888183980967601E-2</v>
      </c>
    </row>
    <row r="16" spans="1:9" x14ac:dyDescent="0.2">
      <c r="A16" s="542">
        <v>41883</v>
      </c>
      <c r="B16" s="545">
        <v>12.499000000000001</v>
      </c>
      <c r="C16" s="546">
        <v>-7.9526362108968698E-2</v>
      </c>
    </row>
    <row r="17" spans="1:3" x14ac:dyDescent="0.2">
      <c r="A17" s="542">
        <v>41913</v>
      </c>
      <c r="B17" s="545">
        <v>12.266999999999999</v>
      </c>
      <c r="C17" s="546">
        <v>-6.8231841526045472E-2</v>
      </c>
    </row>
    <row r="18" spans="1:3" x14ac:dyDescent="0.2">
      <c r="A18" s="542">
        <v>41944</v>
      </c>
      <c r="B18" s="545">
        <v>12.516999999999999</v>
      </c>
      <c r="C18" s="546">
        <v>-4.3700567228569194E-2</v>
      </c>
    </row>
    <row r="19" spans="1:3" x14ac:dyDescent="0.2">
      <c r="A19" s="542">
        <v>41974</v>
      </c>
      <c r="B19" s="545">
        <v>12.212999999999999</v>
      </c>
      <c r="C19" s="546">
        <v>-3.2751985589137282E-4</v>
      </c>
    </row>
    <row r="20" spans="1:3" x14ac:dyDescent="0.2">
      <c r="A20" s="542">
        <v>42005</v>
      </c>
      <c r="B20" s="545">
        <v>12.401999999999999</v>
      </c>
      <c r="C20" s="546">
        <v>-1.459442025479769E-2</v>
      </c>
    </row>
    <row r="21" spans="1:3" x14ac:dyDescent="0.2">
      <c r="A21" s="542">
        <v>42036</v>
      </c>
      <c r="B21" s="545">
        <v>12.106999999999999</v>
      </c>
      <c r="C21" s="546">
        <v>-3.411249690261834E-2</v>
      </c>
    </row>
    <row r="22" spans="1:3" x14ac:dyDescent="0.2">
      <c r="A22" s="542">
        <v>42064</v>
      </c>
      <c r="B22" s="545">
        <v>12.391999999999999</v>
      </c>
      <c r="C22" s="546">
        <v>-9.6029696578437528E-3</v>
      </c>
    </row>
    <row r="23" spans="1:3" x14ac:dyDescent="0.2">
      <c r="A23" s="542">
        <v>42095</v>
      </c>
      <c r="B23" s="545">
        <v>12.46</v>
      </c>
      <c r="C23" s="546">
        <v>-6.1797752808988729E-3</v>
      </c>
    </row>
    <row r="24" spans="1:3" x14ac:dyDescent="0.2">
      <c r="A24" s="542">
        <v>42125</v>
      </c>
      <c r="B24" s="545">
        <v>12.666</v>
      </c>
      <c r="C24" s="546">
        <v>-4.7370914258646987E-4</v>
      </c>
    </row>
    <row r="25" spans="1:3" x14ac:dyDescent="0.2">
      <c r="A25" s="542">
        <v>42156</v>
      </c>
      <c r="B25" s="545">
        <v>12.569000000000001</v>
      </c>
      <c r="C25" s="546">
        <v>-1.3286657649773236E-2</v>
      </c>
    </row>
    <row r="26" spans="1:3" x14ac:dyDescent="0.2">
      <c r="A26" s="542">
        <v>42186</v>
      </c>
      <c r="B26" s="545">
        <v>12.523999999999999</v>
      </c>
      <c r="C26" s="546">
        <v>-1.0779303736825421E-2</v>
      </c>
    </row>
    <row r="27" spans="1:3" x14ac:dyDescent="0.2">
      <c r="A27" s="542">
        <v>42217</v>
      </c>
      <c r="B27" s="545">
        <v>12.734</v>
      </c>
      <c r="C27" s="546">
        <v>9.737710067535774E-3</v>
      </c>
    </row>
    <row r="28" spans="1:3" x14ac:dyDescent="0.2">
      <c r="A28" s="542">
        <v>42248</v>
      </c>
      <c r="B28" s="545">
        <v>12.516999999999999</v>
      </c>
      <c r="C28" s="546">
        <v>1.4380442598065756E-3</v>
      </c>
    </row>
    <row r="29" spans="1:3" x14ac:dyDescent="0.2">
      <c r="A29" s="542">
        <v>42278</v>
      </c>
      <c r="B29" s="545">
        <v>12.481</v>
      </c>
      <c r="C29" s="546">
        <v>1.714606201426171E-2</v>
      </c>
    </row>
    <row r="30" spans="1:3" x14ac:dyDescent="0.2">
      <c r="A30" s="542">
        <v>42309</v>
      </c>
      <c r="B30" s="545">
        <v>12.72</v>
      </c>
      <c r="C30" s="546">
        <v>1.595911949685544E-2</v>
      </c>
    </row>
    <row r="31" spans="1:3" x14ac:dyDescent="0.2">
      <c r="A31" s="542">
        <v>42339</v>
      </c>
      <c r="B31" s="545">
        <v>12.651999999999999</v>
      </c>
      <c r="C31" s="546">
        <v>3.4698071451153972E-2</v>
      </c>
    </row>
    <row r="32" spans="1:3" x14ac:dyDescent="0.2">
      <c r="A32" s="542">
        <v>42370</v>
      </c>
      <c r="B32" s="545">
        <v>12.708</v>
      </c>
      <c r="C32" s="546">
        <v>2.4079320113314522E-2</v>
      </c>
    </row>
    <row r="33" spans="1:3" x14ac:dyDescent="0.2">
      <c r="A33" s="542">
        <v>42401</v>
      </c>
      <c r="B33" s="545">
        <v>12.976000000000001</v>
      </c>
      <c r="C33" s="546">
        <v>6.6969790382244251E-2</v>
      </c>
    </row>
    <row r="34" spans="1:3" x14ac:dyDescent="0.2">
      <c r="A34" s="542">
        <v>42430</v>
      </c>
      <c r="B34" s="545">
        <v>13.054</v>
      </c>
      <c r="C34" s="546">
        <v>5.071242531024979E-2</v>
      </c>
    </row>
    <row r="35" spans="1:3" x14ac:dyDescent="0.2">
      <c r="A35" s="542">
        <v>42461</v>
      </c>
      <c r="B35" s="545">
        <v>13.164</v>
      </c>
      <c r="C35" s="546">
        <v>5.3479185657854672E-2</v>
      </c>
    </row>
    <row r="36" spans="1:3" x14ac:dyDescent="0.2">
      <c r="A36" s="542">
        <v>42491</v>
      </c>
      <c r="B36" s="545">
        <v>13.218999999999999</v>
      </c>
      <c r="C36" s="546">
        <v>4.1833724184885325E-2</v>
      </c>
    </row>
    <row r="37" spans="1:3" x14ac:dyDescent="0.2">
      <c r="A37" s="542">
        <v>42522</v>
      </c>
      <c r="B37" s="545">
        <v>13.436</v>
      </c>
      <c r="C37" s="546">
        <v>6.4528133373027624E-2</v>
      </c>
    </row>
    <row r="38" spans="1:3" x14ac:dyDescent="0.2">
      <c r="A38" s="542">
        <v>42552</v>
      </c>
      <c r="B38" s="545">
        <v>13.396000000000001</v>
      </c>
      <c r="C38" s="546">
        <v>6.5094057927739743E-2</v>
      </c>
    </row>
    <row r="39" spans="1:3" x14ac:dyDescent="0.2">
      <c r="A39" s="542">
        <v>42583</v>
      </c>
      <c r="B39" s="545">
        <v>13.477</v>
      </c>
      <c r="C39" s="546">
        <v>5.5130963864361525E-2</v>
      </c>
    </row>
    <row r="40" spans="1:3" x14ac:dyDescent="0.2">
      <c r="A40" s="542">
        <v>42614</v>
      </c>
      <c r="B40" s="545">
        <v>13.528</v>
      </c>
      <c r="C40" s="546">
        <v>7.4733885274985284E-2</v>
      </c>
    </row>
    <row r="41" spans="1:3" x14ac:dyDescent="0.2">
      <c r="A41" s="542">
        <v>42644</v>
      </c>
      <c r="B41" s="545">
        <v>13.725</v>
      </c>
      <c r="C41" s="546">
        <v>9.0637522768670292E-2</v>
      </c>
    </row>
    <row r="42" spans="1:3" x14ac:dyDescent="0.2">
      <c r="A42" s="542">
        <v>42675</v>
      </c>
      <c r="B42" s="545">
        <v>13.648</v>
      </c>
      <c r="C42" s="546">
        <v>6.7995310668229711E-2</v>
      </c>
    </row>
    <row r="43" spans="1:3" x14ac:dyDescent="0.2">
      <c r="A43" s="542">
        <v>42705</v>
      </c>
      <c r="B43" s="545">
        <v>13.569000000000001</v>
      </c>
      <c r="C43" s="546">
        <v>6.7580514407841519E-2</v>
      </c>
    </row>
    <row r="44" spans="1:3" x14ac:dyDescent="0.2">
      <c r="A44" s="542">
        <v>42736</v>
      </c>
      <c r="B44" s="545">
        <v>13.619</v>
      </c>
      <c r="C44" s="546">
        <v>6.6891842279168778E-2</v>
      </c>
    </row>
    <row r="45" spans="1:3" x14ac:dyDescent="0.2">
      <c r="A45" s="542">
        <v>42767</v>
      </c>
      <c r="B45" s="545">
        <v>13.58</v>
      </c>
      <c r="C45" s="546">
        <v>4.4477172312223798E-2</v>
      </c>
    </row>
    <row r="46" spans="1:3" x14ac:dyDescent="0.2">
      <c r="A46" s="542">
        <v>42795</v>
      </c>
      <c r="B46" s="545">
        <v>13.718</v>
      </c>
      <c r="C46" s="546">
        <v>4.8403557369878968E-2</v>
      </c>
    </row>
    <row r="47" spans="1:3" x14ac:dyDescent="0.2">
      <c r="A47" s="542">
        <v>42826</v>
      </c>
      <c r="B47" s="545">
        <v>13.724</v>
      </c>
      <c r="C47" s="546">
        <v>4.0804430195278379E-2</v>
      </c>
    </row>
    <row r="48" spans="1:3" x14ac:dyDescent="0.2">
      <c r="A48" s="542">
        <v>42856</v>
      </c>
      <c r="B48" s="545">
        <v>13.692</v>
      </c>
      <c r="C48" s="546">
        <v>3.4545720128542269E-2</v>
      </c>
    </row>
    <row r="49" spans="1:3" x14ac:dyDescent="0.2">
      <c r="A49" s="542">
        <v>42887</v>
      </c>
      <c r="B49" s="545">
        <v>13.654</v>
      </c>
      <c r="C49" s="546">
        <v>1.5966017284312288E-2</v>
      </c>
    </row>
    <row r="50" spans="1:3" x14ac:dyDescent="0.2">
      <c r="A50" s="542">
        <v>42917</v>
      </c>
      <c r="B50" s="545">
        <v>13.597</v>
      </c>
      <c r="C50" s="546">
        <v>1.4782672648378226E-2</v>
      </c>
    </row>
    <row r="51" spans="1:3" x14ac:dyDescent="0.2">
      <c r="A51" s="542">
        <v>42948</v>
      </c>
      <c r="B51" s="545">
        <v>13.657999999999999</v>
      </c>
      <c r="C51" s="546">
        <v>1.3252306340606177E-2</v>
      </c>
    </row>
    <row r="52" spans="1:3" x14ac:dyDescent="0.2">
      <c r="A52" s="542">
        <v>42979</v>
      </c>
      <c r="B52" s="545">
        <v>13.7</v>
      </c>
      <c r="C52" s="546">
        <v>1.255474452554736E-2</v>
      </c>
    </row>
    <row r="53" spans="1:3" x14ac:dyDescent="0.2">
      <c r="A53" s="542">
        <v>43009</v>
      </c>
      <c r="B53" s="545">
        <v>13.657999999999999</v>
      </c>
      <c r="C53" s="546">
        <v>-4.9055498608874043E-3</v>
      </c>
    </row>
    <row r="54" spans="1:3" x14ac:dyDescent="0.2">
      <c r="A54" s="542">
        <v>43040</v>
      </c>
      <c r="B54" s="545">
        <v>13.696</v>
      </c>
      <c r="C54" s="546">
        <v>3.5046728971962647E-3</v>
      </c>
    </row>
    <row r="55" spans="1:3" x14ac:dyDescent="0.2">
      <c r="A55" s="542">
        <v>43070</v>
      </c>
      <c r="B55" s="545">
        <v>13.542999999999999</v>
      </c>
      <c r="C55" s="546">
        <v>-1.919810972458213E-3</v>
      </c>
    </row>
    <row r="56" spans="1:3" x14ac:dyDescent="0.2">
      <c r="A56" s="542">
        <v>43101</v>
      </c>
      <c r="B56" s="545">
        <v>13.532999999999999</v>
      </c>
      <c r="C56" s="546">
        <v>-6.3548363260179045E-3</v>
      </c>
    </row>
    <row r="57" spans="1:3" x14ac:dyDescent="0.2">
      <c r="A57" s="542">
        <v>43132</v>
      </c>
      <c r="B57" s="545">
        <v>13.576000000000001</v>
      </c>
      <c r="C57" s="546">
        <v>-2.9463759575718614E-4</v>
      </c>
    </row>
    <row r="58" spans="1:3" x14ac:dyDescent="0.2">
      <c r="A58" s="542">
        <v>43160</v>
      </c>
      <c r="B58" s="545">
        <v>13.44</v>
      </c>
      <c r="C58" s="546">
        <v>-2.0684523809523844E-2</v>
      </c>
    </row>
    <row r="59" spans="1:3" x14ac:dyDescent="0.2">
      <c r="A59" s="542">
        <v>43191</v>
      </c>
      <c r="B59" s="545">
        <v>13.478999999999999</v>
      </c>
      <c r="C59" s="546">
        <v>-1.8176422583277767E-2</v>
      </c>
    </row>
    <row r="60" spans="1:3" x14ac:dyDescent="0.2">
      <c r="A60" s="542">
        <v>43221</v>
      </c>
      <c r="B60" s="545">
        <v>13.518000000000001</v>
      </c>
      <c r="C60" s="546">
        <v>-1.2871726586773153E-2</v>
      </c>
    </row>
    <row r="61" spans="1:3" x14ac:dyDescent="0.2">
      <c r="A61" s="542">
        <v>43252</v>
      </c>
      <c r="B61" s="545">
        <v>13.563000000000001</v>
      </c>
      <c r="C61" s="546">
        <v>-6.7094300670942492E-3</v>
      </c>
    </row>
    <row r="62" spans="1:3" x14ac:dyDescent="0.2">
      <c r="A62" s="542">
        <v>43282</v>
      </c>
      <c r="B62" s="545">
        <v>13.547000000000001</v>
      </c>
      <c r="C62" s="546">
        <v>-3.6908540636302451E-3</v>
      </c>
    </row>
    <row r="63" spans="1:3" x14ac:dyDescent="0.2">
      <c r="A63" s="542">
        <v>43313</v>
      </c>
      <c r="B63" s="545">
        <v>13.499000000000001</v>
      </c>
      <c r="C63" s="546">
        <v>-1.1778650270390319E-2</v>
      </c>
    </row>
    <row r="64" spans="1:3" x14ac:dyDescent="0.2">
      <c r="A64" s="542">
        <v>43344</v>
      </c>
      <c r="B64" s="545">
        <v>13.484999999999999</v>
      </c>
      <c r="C64" s="546">
        <v>-1.5943641082684454E-2</v>
      </c>
    </row>
    <row r="65" spans="1:3" x14ac:dyDescent="0.2">
      <c r="A65" s="542">
        <v>43374</v>
      </c>
      <c r="B65" s="545">
        <v>13.48</v>
      </c>
      <c r="C65" s="546">
        <v>-1.320474777448064E-2</v>
      </c>
    </row>
    <row r="66" spans="1:3" x14ac:dyDescent="0.2">
      <c r="A66" s="542">
        <v>43405</v>
      </c>
      <c r="B66" s="545">
        <v>13.425000000000001</v>
      </c>
      <c r="C66" s="546">
        <v>-2.0186219739292292E-2</v>
      </c>
    </row>
    <row r="67" spans="1:3" x14ac:dyDescent="0.2">
      <c r="A67" s="542">
        <v>43435</v>
      </c>
      <c r="B67" s="545">
        <v>13.326000000000001</v>
      </c>
      <c r="C67" s="546">
        <v>-1.628395617589665E-2</v>
      </c>
    </row>
    <row r="68" spans="1:3" x14ac:dyDescent="0.2">
      <c r="A68" s="542">
        <v>43466</v>
      </c>
      <c r="B68" s="545">
        <v>13.657</v>
      </c>
      <c r="C68" s="546">
        <v>9.079592882770781E-3</v>
      </c>
    </row>
    <row r="69" spans="1:3" x14ac:dyDescent="0.2">
      <c r="A69" s="542">
        <v>43497</v>
      </c>
      <c r="B69" s="545">
        <v>13.736000000000001</v>
      </c>
      <c r="C69" s="546">
        <v>1.1648223645894011E-2</v>
      </c>
    </row>
    <row r="70" spans="1:3" x14ac:dyDescent="0.2">
      <c r="A70" s="542">
        <v>43525</v>
      </c>
      <c r="B70" s="545">
        <v>13.845000000000001</v>
      </c>
      <c r="C70" s="546">
        <v>2.9252437703142009E-2</v>
      </c>
    </row>
    <row r="71" spans="1:3" x14ac:dyDescent="0.2">
      <c r="A71" s="542">
        <v>43556</v>
      </c>
      <c r="B71" s="545">
        <v>13.856999999999999</v>
      </c>
      <c r="C71" s="546">
        <v>2.7278631738471538E-2</v>
      </c>
    </row>
    <row r="72" spans="1:3" x14ac:dyDescent="0.2">
      <c r="A72" s="542">
        <v>43586</v>
      </c>
      <c r="B72" s="545">
        <v>13.901999999999999</v>
      </c>
      <c r="C72" s="546">
        <v>2.762192490289157E-2</v>
      </c>
    </row>
    <row r="73" spans="1:3" x14ac:dyDescent="0.2">
      <c r="A73" s="542">
        <v>43617</v>
      </c>
      <c r="B73" s="545">
        <v>13.965999999999999</v>
      </c>
      <c r="C73" s="546">
        <v>2.88557926392667E-2</v>
      </c>
    </row>
    <row r="74" spans="1:3" x14ac:dyDescent="0.2">
      <c r="A74" s="542">
        <v>43647</v>
      </c>
      <c r="B74" s="545">
        <v>13.962999999999999</v>
      </c>
      <c r="C74" s="546">
        <v>2.9793024421685785E-2</v>
      </c>
    </row>
    <row r="75" spans="1:3" x14ac:dyDescent="0.2">
      <c r="A75" s="542">
        <v>43678</v>
      </c>
      <c r="B75" s="545">
        <v>13.904999999999999</v>
      </c>
      <c r="C75" s="546">
        <v>2.9198130169003873E-2</v>
      </c>
    </row>
    <row r="76" spans="1:3" x14ac:dyDescent="0.2">
      <c r="A76" s="542">
        <v>43709</v>
      </c>
      <c r="B76" s="545">
        <v>14.012</v>
      </c>
      <c r="C76" s="546">
        <v>3.7610619469026621E-2</v>
      </c>
    </row>
    <row r="77" spans="1:3" x14ac:dyDescent="0.2">
      <c r="A77" s="542">
        <v>43739</v>
      </c>
      <c r="B77" s="545">
        <v>14.097</v>
      </c>
      <c r="C77" s="546">
        <v>4.3768177626445283E-2</v>
      </c>
    </row>
    <row r="78" spans="1:3" x14ac:dyDescent="0.2">
      <c r="A78" s="542">
        <v>43770</v>
      </c>
      <c r="B78" s="545">
        <v>14.099</v>
      </c>
      <c r="C78" s="546">
        <v>4.7804808851691576E-2</v>
      </c>
    </row>
    <row r="79" spans="1:3" x14ac:dyDescent="0.2">
      <c r="A79" s="542">
        <v>43800</v>
      </c>
      <c r="B79" s="545">
        <v>14.157999999999999</v>
      </c>
      <c r="C79" s="546">
        <v>5.8765362339313391E-2</v>
      </c>
    </row>
    <row r="80" spans="1:3" x14ac:dyDescent="0.2">
      <c r="A80" s="542">
        <v>43831</v>
      </c>
      <c r="B80" s="545">
        <v>14.175000000000001</v>
      </c>
      <c r="C80" s="546">
        <v>3.6543209876543255E-2</v>
      </c>
    </row>
    <row r="81" spans="1:3" x14ac:dyDescent="0.2">
      <c r="A81" s="542">
        <v>43862</v>
      </c>
      <c r="B81" s="545">
        <v>14.106999999999999</v>
      </c>
      <c r="C81" s="546">
        <v>2.6299000496207463E-2</v>
      </c>
    </row>
    <row r="82" spans="1:3" x14ac:dyDescent="0.2">
      <c r="A82" s="542">
        <v>43891</v>
      </c>
      <c r="B82" s="545">
        <v>14.1</v>
      </c>
      <c r="C82" s="546">
        <v>1.8085106382978652E-2</v>
      </c>
    </row>
    <row r="83" spans="1:3" x14ac:dyDescent="0.2">
      <c r="A83" s="542">
        <v>43922</v>
      </c>
      <c r="B83" s="545">
        <v>14.162000000000001</v>
      </c>
      <c r="C83" s="546">
        <v>2.1536506143200216E-2</v>
      </c>
    </row>
    <row r="84" spans="1:3" x14ac:dyDescent="0.2">
      <c r="A84" s="542">
        <v>43952</v>
      </c>
      <c r="B84" s="545">
        <v>14.012</v>
      </c>
      <c r="C84" s="546">
        <v>7.8504139309164434E-3</v>
      </c>
    </row>
    <row r="85" spans="1:3" x14ac:dyDescent="0.2">
      <c r="A85" s="542">
        <v>43983</v>
      </c>
      <c r="B85" s="545">
        <v>14.015000000000001</v>
      </c>
      <c r="C85" s="546">
        <v>3.4962540135569935E-3</v>
      </c>
    </row>
    <row r="86" spans="1:3" x14ac:dyDescent="0.2">
      <c r="A86" s="542">
        <v>44013</v>
      </c>
      <c r="B86" s="545">
        <v>13.997999999999999</v>
      </c>
      <c r="C86" s="546">
        <v>2.5003571938848508E-3</v>
      </c>
    </row>
    <row r="87" spans="1:3" x14ac:dyDescent="0.2">
      <c r="A87" s="542">
        <v>44044</v>
      </c>
      <c r="B87" s="545">
        <v>14.023999999999999</v>
      </c>
      <c r="C87" s="546">
        <v>8.4854535082715191E-3</v>
      </c>
    </row>
    <row r="88" spans="1:3" x14ac:dyDescent="0.2">
      <c r="A88" s="537">
        <v>44075</v>
      </c>
      <c r="B88" s="545">
        <v>14.039</v>
      </c>
      <c r="C88" s="546">
        <v>1.9232139041241718E-3</v>
      </c>
    </row>
  </sheetData>
  <mergeCells count="1">
    <mergeCell ref="H1:I1"/>
  </mergeCells>
  <hyperlinks>
    <hyperlink ref="H1:I1" location="Index!A1" display="Regresar al Índice" xr:uid="{152E93A8-6021-42D5-A162-8EBB61C427F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A124F-8368-4696-8517-646466B7AC1F}">
  <sheetPr codeName="Hoja1"/>
  <dimension ref="A1:I2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x14ac:dyDescent="0.25">
      <c r="A1" s="179" t="s">
        <v>1511</v>
      </c>
      <c r="H1" s="400" t="s">
        <v>39</v>
      </c>
      <c r="I1" s="400"/>
    </row>
    <row r="2" spans="1:9" x14ac:dyDescent="0.2">
      <c r="A2" s="11" t="s">
        <v>1542</v>
      </c>
    </row>
    <row r="3" spans="1:9" x14ac:dyDescent="0.2">
      <c r="A3" s="264" t="s">
        <v>1543</v>
      </c>
    </row>
    <row r="5" spans="1:9" x14ac:dyDescent="0.2">
      <c r="B5" s="157" t="s">
        <v>198</v>
      </c>
      <c r="C5" s="148" t="s">
        <v>877</v>
      </c>
      <c r="D5" s="148" t="s">
        <v>877</v>
      </c>
      <c r="E5" s="148" t="s">
        <v>877</v>
      </c>
      <c r="F5" s="148" t="s">
        <v>877</v>
      </c>
      <c r="G5" s="158" t="s">
        <v>878</v>
      </c>
    </row>
    <row r="6" spans="1:9" x14ac:dyDescent="0.2">
      <c r="B6" s="157"/>
      <c r="C6" s="148" t="s">
        <v>446</v>
      </c>
      <c r="D6" s="148" t="s">
        <v>879</v>
      </c>
      <c r="E6" s="148" t="s">
        <v>880</v>
      </c>
      <c r="F6" s="148" t="s">
        <v>881</v>
      </c>
      <c r="G6" s="158"/>
    </row>
    <row r="7" spans="1:9" x14ac:dyDescent="0.2">
      <c r="B7" s="149" t="s">
        <v>214</v>
      </c>
      <c r="C7" s="150">
        <v>2590126</v>
      </c>
      <c r="D7" s="150">
        <v>1160000</v>
      </c>
      <c r="E7" s="150">
        <v>250000</v>
      </c>
      <c r="F7" s="150">
        <v>10000000</v>
      </c>
      <c r="G7" s="151">
        <v>33</v>
      </c>
    </row>
    <row r="8" spans="1:9" x14ac:dyDescent="0.2">
      <c r="B8" s="149" t="s">
        <v>62</v>
      </c>
      <c r="C8" s="152">
        <v>5289358</v>
      </c>
      <c r="D8" s="152">
        <v>3900000</v>
      </c>
      <c r="E8" s="152">
        <v>357000</v>
      </c>
      <c r="F8" s="152">
        <v>89000000</v>
      </c>
      <c r="G8" s="153">
        <v>5458</v>
      </c>
    </row>
    <row r="9" spans="1:9" x14ac:dyDescent="0.2">
      <c r="B9" s="149" t="s">
        <v>882</v>
      </c>
      <c r="C9" s="150">
        <v>3879289</v>
      </c>
      <c r="D9" s="150">
        <v>2650000</v>
      </c>
      <c r="E9" s="150">
        <v>270000</v>
      </c>
      <c r="F9" s="150">
        <v>50000000</v>
      </c>
      <c r="G9" s="151">
        <v>843</v>
      </c>
    </row>
    <row r="10" spans="1:9" x14ac:dyDescent="0.2">
      <c r="B10" s="149" t="s">
        <v>203</v>
      </c>
      <c r="C10" s="152">
        <v>2099162</v>
      </c>
      <c r="D10" s="152">
        <v>1550000</v>
      </c>
      <c r="E10" s="152">
        <v>250000</v>
      </c>
      <c r="F10" s="152">
        <v>27500000</v>
      </c>
      <c r="G10" s="154">
        <v>816</v>
      </c>
    </row>
    <row r="11" spans="1:9" x14ac:dyDescent="0.2">
      <c r="B11" s="149" t="s">
        <v>212</v>
      </c>
      <c r="C11" s="150">
        <v>1736474</v>
      </c>
      <c r="D11" s="150">
        <v>1190000</v>
      </c>
      <c r="E11" s="150">
        <v>315000</v>
      </c>
      <c r="F11" s="150">
        <v>30000000</v>
      </c>
      <c r="G11" s="151">
        <v>357</v>
      </c>
    </row>
    <row r="12" spans="1:9" x14ac:dyDescent="0.2">
      <c r="B12" s="149" t="s">
        <v>200</v>
      </c>
      <c r="C12" s="152">
        <v>7068907</v>
      </c>
      <c r="D12" s="152">
        <v>4590000</v>
      </c>
      <c r="E12" s="152">
        <v>309000</v>
      </c>
      <c r="F12" s="152">
        <v>94122000</v>
      </c>
      <c r="G12" s="153">
        <v>9302</v>
      </c>
    </row>
    <row r="13" spans="1:9" x14ac:dyDescent="0.2">
      <c r="B13" s="149" t="s">
        <v>883</v>
      </c>
      <c r="C13" s="155">
        <v>5967806</v>
      </c>
      <c r="D13" s="155">
        <v>3963000</v>
      </c>
      <c r="E13" s="155">
        <v>250000</v>
      </c>
      <c r="F13" s="155">
        <v>94122000</v>
      </c>
      <c r="G13" s="156">
        <v>16809</v>
      </c>
    </row>
    <row r="18" spans="2:6" ht="14.25" x14ac:dyDescent="0.2">
      <c r="B18" s="179"/>
      <c r="C18" s="179"/>
      <c r="D18" s="179"/>
      <c r="E18" s="179"/>
      <c r="F18" s="179"/>
    </row>
    <row r="19" spans="2:6" ht="14.25" x14ac:dyDescent="0.2">
      <c r="B19" s="179"/>
      <c r="C19" s="179"/>
      <c r="D19" s="179"/>
      <c r="E19" s="179"/>
      <c r="F19" s="179"/>
    </row>
    <row r="20" spans="2:6" ht="14.25" x14ac:dyDescent="0.2">
      <c r="B20" s="179"/>
      <c r="C20" s="179"/>
      <c r="D20" s="179"/>
      <c r="E20" s="179"/>
      <c r="F20" s="179"/>
    </row>
    <row r="21" spans="2:6" ht="14.25" x14ac:dyDescent="0.2">
      <c r="B21" s="179"/>
      <c r="C21" s="179"/>
      <c r="D21" s="179"/>
      <c r="E21" s="179"/>
      <c r="F21" s="179"/>
    </row>
    <row r="22" spans="2:6" ht="14.25" x14ac:dyDescent="0.2">
      <c r="B22" s="179"/>
      <c r="C22" s="179"/>
      <c r="D22" s="179"/>
      <c r="E22" s="179"/>
      <c r="F22" s="179"/>
    </row>
    <row r="23" spans="2:6" ht="14.25" x14ac:dyDescent="0.2">
      <c r="B23" s="179"/>
      <c r="C23" s="179"/>
      <c r="D23" s="179"/>
      <c r="E23" s="179"/>
      <c r="F23" s="179"/>
    </row>
    <row r="24" spans="2:6" ht="14.25" x14ac:dyDescent="0.2">
      <c r="B24" s="179"/>
      <c r="C24" s="179"/>
      <c r="D24" s="179"/>
      <c r="E24" s="179"/>
      <c r="F24" s="179"/>
    </row>
    <row r="25" spans="2:6" ht="14.25" x14ac:dyDescent="0.2">
      <c r="B25" s="179"/>
      <c r="C25" s="179"/>
      <c r="D25" s="179"/>
      <c r="E25" s="179"/>
      <c r="F25" s="179"/>
    </row>
    <row r="26" spans="2:6" ht="14.25" x14ac:dyDescent="0.2">
      <c r="B26" s="179"/>
      <c r="C26" s="179"/>
      <c r="D26" s="179"/>
      <c r="E26" s="179"/>
      <c r="F26" s="179"/>
    </row>
    <row r="27" spans="2:6" ht="14.25" x14ac:dyDescent="0.2">
      <c r="B27" s="179"/>
      <c r="C27" s="179"/>
      <c r="D27" s="179"/>
      <c r="E27" s="179"/>
      <c r="F27" s="179"/>
    </row>
  </sheetData>
  <mergeCells count="3">
    <mergeCell ref="H1:I1"/>
    <mergeCell ref="B5:B6"/>
    <mergeCell ref="G5:G6"/>
  </mergeCells>
  <hyperlinks>
    <hyperlink ref="H1:I1" location="Index!A1" display="Regresar al Índice" xr:uid="{DD59ABD6-13D9-49E5-B23F-FF153355ED6D}"/>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9D9FB-41F6-4806-8306-4147F79F1B7A}">
  <sheetPr codeName="Hoja40"/>
  <dimension ref="A1:I86"/>
  <sheetViews>
    <sheetView zoomScale="90" zoomScaleNormal="90" workbookViewId="0">
      <selection activeCell="I7" sqref="I7"/>
    </sheetView>
  </sheetViews>
  <sheetFormatPr baseColWidth="10" defaultRowHeight="14.25" x14ac:dyDescent="0.2"/>
  <cols>
    <col min="1" max="1" width="13.140625" style="541" bestFit="1" customWidth="1"/>
    <col min="2" max="3" width="17.5703125" style="541" bestFit="1" customWidth="1"/>
    <col min="4" max="16384" width="11.42578125" style="263"/>
  </cols>
  <sheetData>
    <row r="1" spans="1:9" ht="15" x14ac:dyDescent="0.25">
      <c r="A1" s="179" t="s">
        <v>1388</v>
      </c>
      <c r="H1" s="400" t="s">
        <v>39</v>
      </c>
      <c r="I1" s="400"/>
    </row>
    <row r="2" spans="1:9" x14ac:dyDescent="0.2">
      <c r="A2" s="542"/>
    </row>
    <row r="3" spans="1:9" x14ac:dyDescent="0.2">
      <c r="A3" s="542"/>
    </row>
    <row r="4" spans="1:9" x14ac:dyDescent="0.2">
      <c r="A4" s="542"/>
      <c r="B4" s="541" t="s">
        <v>725</v>
      </c>
      <c r="C4" s="541" t="s">
        <v>53</v>
      </c>
    </row>
    <row r="5" spans="1:9" x14ac:dyDescent="0.2">
      <c r="A5" s="541" t="s">
        <v>145</v>
      </c>
      <c r="B5" s="541" t="s">
        <v>751</v>
      </c>
      <c r="C5" s="541" t="s">
        <v>53</v>
      </c>
    </row>
    <row r="6" spans="1:9" x14ac:dyDescent="0.2">
      <c r="A6" s="542">
        <v>41640</v>
      </c>
      <c r="B6" s="543">
        <v>2568.5140000000001</v>
      </c>
      <c r="C6" s="544">
        <v>-0.10720595744296273</v>
      </c>
    </row>
    <row r="7" spans="1:9" x14ac:dyDescent="0.2">
      <c r="A7" s="542">
        <v>41671</v>
      </c>
      <c r="B7" s="543">
        <v>2359.2849999999999</v>
      </c>
      <c r="C7" s="544">
        <v>-0.11964152581015672</v>
      </c>
    </row>
    <row r="8" spans="1:9" x14ac:dyDescent="0.2">
      <c r="A8" s="542">
        <v>41699</v>
      </c>
      <c r="B8" s="543">
        <v>2498.576</v>
      </c>
      <c r="C8" s="544">
        <v>-8.1044719413622499E-2</v>
      </c>
    </row>
    <row r="9" spans="1:9" x14ac:dyDescent="0.2">
      <c r="A9" s="542">
        <v>41730</v>
      </c>
      <c r="B9" s="543">
        <v>2520.143</v>
      </c>
      <c r="C9" s="544">
        <v>-0.11554471808359243</v>
      </c>
    </row>
    <row r="10" spans="1:9" x14ac:dyDescent="0.2">
      <c r="A10" s="542">
        <v>41760</v>
      </c>
      <c r="B10" s="543">
        <v>2586.585</v>
      </c>
      <c r="C10" s="544">
        <v>-0.10891483069765899</v>
      </c>
    </row>
    <row r="11" spans="1:9" x14ac:dyDescent="0.2">
      <c r="A11" s="542">
        <v>41791</v>
      </c>
      <c r="B11" s="543">
        <v>2539.4270000000001</v>
      </c>
      <c r="C11" s="544">
        <v>-7.7219959366713734E-2</v>
      </c>
    </row>
    <row r="12" spans="1:9" x14ac:dyDescent="0.2">
      <c r="A12" s="542">
        <v>41821</v>
      </c>
      <c r="B12" s="543">
        <v>2637.4360000000001</v>
      </c>
      <c r="C12" s="544">
        <v>-7.438022329824838E-2</v>
      </c>
    </row>
    <row r="13" spans="1:9" x14ac:dyDescent="0.2">
      <c r="A13" s="542">
        <v>41852</v>
      </c>
      <c r="B13" s="543">
        <v>2575.8609999999999</v>
      </c>
      <c r="C13" s="544">
        <v>-9.2486787324992228E-2</v>
      </c>
    </row>
    <row r="14" spans="1:9" x14ac:dyDescent="0.2">
      <c r="A14" s="542">
        <v>41883</v>
      </c>
      <c r="B14" s="543">
        <v>2548.4270000000001</v>
      </c>
      <c r="C14" s="544">
        <v>-5.618848476229403E-2</v>
      </c>
    </row>
    <row r="15" spans="1:9" x14ac:dyDescent="0.2">
      <c r="A15" s="542">
        <v>41913</v>
      </c>
      <c r="B15" s="543">
        <v>2592.011</v>
      </c>
      <c r="C15" s="544">
        <v>-5.3102737551659958E-2</v>
      </c>
    </row>
    <row r="16" spans="1:9" x14ac:dyDescent="0.2">
      <c r="A16" s="542">
        <v>41944</v>
      </c>
      <c r="B16" s="543">
        <v>2471.9940000000001</v>
      </c>
      <c r="C16" s="544">
        <v>-5.5464107548969223E-2</v>
      </c>
    </row>
    <row r="17" spans="1:3" x14ac:dyDescent="0.2">
      <c r="A17" s="542">
        <v>41974</v>
      </c>
      <c r="B17" s="543">
        <v>2420.002</v>
      </c>
      <c r="C17" s="544">
        <v>2.4060319641968572E-2</v>
      </c>
    </row>
    <row r="18" spans="1:3" x14ac:dyDescent="0.2">
      <c r="A18" s="542">
        <v>42005</v>
      </c>
      <c r="B18" s="543">
        <v>2517.0889999999999</v>
      </c>
      <c r="C18" s="544">
        <v>-2.0021304147067206E-2</v>
      </c>
    </row>
    <row r="19" spans="1:3" x14ac:dyDescent="0.2">
      <c r="A19" s="542">
        <v>42036</v>
      </c>
      <c r="B19" s="543">
        <v>2296.0889999999999</v>
      </c>
      <c r="C19" s="544">
        <v>-2.6786081376349156E-2</v>
      </c>
    </row>
    <row r="20" spans="1:3" x14ac:dyDescent="0.2">
      <c r="A20" s="542">
        <v>42064</v>
      </c>
      <c r="B20" s="543">
        <v>2470.0889999999999</v>
      </c>
      <c r="C20" s="544">
        <v>-1.1401294177163344E-2</v>
      </c>
    </row>
    <row r="21" spans="1:3" x14ac:dyDescent="0.2">
      <c r="A21" s="542">
        <v>42095</v>
      </c>
      <c r="B21" s="543">
        <v>2527.0889999999999</v>
      </c>
      <c r="C21" s="544">
        <v>2.7561928033448548E-3</v>
      </c>
    </row>
    <row r="22" spans="1:3" x14ac:dyDescent="0.2">
      <c r="A22" s="542">
        <v>42125</v>
      </c>
      <c r="B22" s="543">
        <v>2531.2930000000001</v>
      </c>
      <c r="C22" s="544">
        <v>-2.1376448096621575E-2</v>
      </c>
    </row>
    <row r="23" spans="1:3" x14ac:dyDescent="0.2">
      <c r="A23" s="542">
        <v>42156</v>
      </c>
      <c r="B23" s="543">
        <v>2534.3009999999999</v>
      </c>
      <c r="C23" s="544">
        <v>-2.0185656055481034E-3</v>
      </c>
    </row>
    <row r="24" spans="1:3" x14ac:dyDescent="0.2">
      <c r="A24" s="542">
        <v>42186</v>
      </c>
      <c r="B24" s="543">
        <v>2615.5140000000001</v>
      </c>
      <c r="C24" s="544">
        <v>-8.3118604584149249E-3</v>
      </c>
    </row>
    <row r="25" spans="1:3" x14ac:dyDescent="0.2">
      <c r="A25" s="542">
        <v>42217</v>
      </c>
      <c r="B25" s="543">
        <v>2574.5140000000001</v>
      </c>
      <c r="C25" s="544">
        <v>-5.2293194392079106E-4</v>
      </c>
    </row>
    <row r="26" spans="1:3" x14ac:dyDescent="0.2">
      <c r="A26" s="542">
        <v>42248</v>
      </c>
      <c r="B26" s="543">
        <v>2484.3009999999999</v>
      </c>
      <c r="C26" s="544">
        <v>-2.5162973081041835E-2</v>
      </c>
    </row>
    <row r="27" spans="1:3" x14ac:dyDescent="0.2">
      <c r="A27" s="542">
        <v>42278</v>
      </c>
      <c r="B27" s="543">
        <v>2601.098</v>
      </c>
      <c r="C27" s="544">
        <v>3.5057721591459255E-3</v>
      </c>
    </row>
    <row r="28" spans="1:3" x14ac:dyDescent="0.2">
      <c r="A28" s="542">
        <v>42309</v>
      </c>
      <c r="B28" s="543">
        <v>2440.3270000000002</v>
      </c>
      <c r="C28" s="544">
        <v>-1.2810306173882265E-2</v>
      </c>
    </row>
    <row r="29" spans="1:3" x14ac:dyDescent="0.2">
      <c r="A29" s="542">
        <v>42339</v>
      </c>
      <c r="B29" s="543">
        <v>2474.953</v>
      </c>
      <c r="C29" s="544">
        <v>2.2707006027267756E-2</v>
      </c>
    </row>
    <row r="30" spans="1:3" x14ac:dyDescent="0.2">
      <c r="A30" s="542">
        <v>42370</v>
      </c>
      <c r="B30" s="543">
        <v>2546.165</v>
      </c>
      <c r="C30" s="544">
        <v>1.1551438983683144E-2</v>
      </c>
    </row>
    <row r="31" spans="1:3" x14ac:dyDescent="0.2">
      <c r="A31" s="542">
        <v>42401</v>
      </c>
      <c r="B31" s="543">
        <v>2523.08</v>
      </c>
      <c r="C31" s="544">
        <v>9.8859843847516365E-2</v>
      </c>
    </row>
    <row r="32" spans="1:3" x14ac:dyDescent="0.2">
      <c r="A32" s="542">
        <v>42430</v>
      </c>
      <c r="B32" s="543">
        <v>2597.08</v>
      </c>
      <c r="C32" s="544">
        <v>5.1411507844454182E-2</v>
      </c>
    </row>
    <row r="33" spans="1:3" x14ac:dyDescent="0.2">
      <c r="A33" s="542">
        <v>42461</v>
      </c>
      <c r="B33" s="543">
        <v>2645.0970000000002</v>
      </c>
      <c r="C33" s="544">
        <v>4.6697207735857449E-2</v>
      </c>
    </row>
    <row r="34" spans="1:3" x14ac:dyDescent="0.2">
      <c r="A34" s="542">
        <v>42491</v>
      </c>
      <c r="B34" s="543">
        <v>2683.0970000000002</v>
      </c>
      <c r="C34" s="544">
        <v>5.9970931851824373E-2</v>
      </c>
    </row>
    <row r="35" spans="1:3" x14ac:dyDescent="0.2">
      <c r="A35" s="542">
        <v>42522</v>
      </c>
      <c r="B35" s="543">
        <v>2697.31</v>
      </c>
      <c r="C35" s="544">
        <v>6.4321088931425283E-2</v>
      </c>
    </row>
    <row r="36" spans="1:3" x14ac:dyDescent="0.2">
      <c r="A36" s="542">
        <v>42552</v>
      </c>
      <c r="B36" s="543">
        <v>2732.31</v>
      </c>
      <c r="C36" s="544">
        <v>4.4655085004324128E-2</v>
      </c>
    </row>
    <row r="37" spans="1:3" x14ac:dyDescent="0.2">
      <c r="A37" s="542">
        <v>42583</v>
      </c>
      <c r="B37" s="543">
        <v>2761.5219999999999</v>
      </c>
      <c r="C37" s="544">
        <v>7.2638175593529419E-2</v>
      </c>
    </row>
    <row r="38" spans="1:3" x14ac:dyDescent="0.2">
      <c r="A38" s="542">
        <v>42614</v>
      </c>
      <c r="B38" s="543">
        <v>2667.5219999999999</v>
      </c>
      <c r="C38" s="544">
        <v>7.3751530108469146E-2</v>
      </c>
    </row>
    <row r="39" spans="1:3" x14ac:dyDescent="0.2">
      <c r="A39" s="542">
        <v>42644</v>
      </c>
      <c r="B39" s="543">
        <v>2763.31</v>
      </c>
      <c r="C39" s="544">
        <v>6.2362894439194523E-2</v>
      </c>
    </row>
    <row r="40" spans="1:3" x14ac:dyDescent="0.2">
      <c r="A40" s="542">
        <v>42675</v>
      </c>
      <c r="B40" s="543">
        <v>2655.31</v>
      </c>
      <c r="C40" s="544">
        <v>8.8095980579651706E-2</v>
      </c>
    </row>
    <row r="41" spans="1:3" x14ac:dyDescent="0.2">
      <c r="A41" s="542">
        <v>42705</v>
      </c>
      <c r="B41" s="543">
        <v>2626.0970000000002</v>
      </c>
      <c r="C41" s="544">
        <v>6.1069442530827953E-2</v>
      </c>
    </row>
    <row r="42" spans="1:3" x14ac:dyDescent="0.2">
      <c r="A42" s="542">
        <v>42736</v>
      </c>
      <c r="B42" s="543">
        <v>2759.0459999999998</v>
      </c>
      <c r="C42" s="544">
        <v>8.360848570300819E-2</v>
      </c>
    </row>
    <row r="43" spans="1:3" x14ac:dyDescent="0.2">
      <c r="A43" s="542">
        <v>42767</v>
      </c>
      <c r="B43" s="543">
        <v>2495.2979999999998</v>
      </c>
      <c r="C43" s="544">
        <v>-1.1011145108359684E-2</v>
      </c>
    </row>
    <row r="44" spans="1:3" x14ac:dyDescent="0.2">
      <c r="A44" s="542">
        <v>42795</v>
      </c>
      <c r="B44" s="543">
        <v>2713.38</v>
      </c>
      <c r="C44" s="544">
        <v>4.478106180787661E-2</v>
      </c>
    </row>
    <row r="45" spans="1:3" x14ac:dyDescent="0.2">
      <c r="A45" s="542">
        <v>42826</v>
      </c>
      <c r="B45" s="543">
        <v>2636.944</v>
      </c>
      <c r="C45" s="544">
        <v>-3.0823066224037331E-3</v>
      </c>
    </row>
    <row r="46" spans="1:3" x14ac:dyDescent="0.2">
      <c r="A46" s="542">
        <v>42856</v>
      </c>
      <c r="B46" s="543">
        <v>2839.2849999999999</v>
      </c>
      <c r="C46" s="544">
        <v>5.8211835054789163E-2</v>
      </c>
    </row>
    <row r="47" spans="1:3" x14ac:dyDescent="0.2">
      <c r="A47" s="542">
        <v>42887</v>
      </c>
      <c r="B47" s="543">
        <v>2816.442</v>
      </c>
      <c r="C47" s="544">
        <v>4.4166966347954098E-2</v>
      </c>
    </row>
    <row r="48" spans="1:3" x14ac:dyDescent="0.2">
      <c r="A48" s="542">
        <v>42917</v>
      </c>
      <c r="B48" s="543">
        <v>2734.4740000000002</v>
      </c>
      <c r="C48" s="544">
        <v>7.9200383558242465E-4</v>
      </c>
    </row>
    <row r="49" spans="1:3" x14ac:dyDescent="0.2">
      <c r="A49" s="542">
        <v>42948</v>
      </c>
      <c r="B49" s="543">
        <v>2868.5259999999998</v>
      </c>
      <c r="C49" s="544">
        <v>3.8748197551929667E-2</v>
      </c>
    </row>
    <row r="50" spans="1:3" x14ac:dyDescent="0.2">
      <c r="A50" s="542">
        <v>42979</v>
      </c>
      <c r="B50" s="543">
        <v>2719.431</v>
      </c>
      <c r="C50" s="544">
        <v>1.9459633322611813E-2</v>
      </c>
    </row>
    <row r="51" spans="1:3" x14ac:dyDescent="0.2">
      <c r="A51" s="542">
        <v>43009</v>
      </c>
      <c r="B51" s="543">
        <v>2792.7689999999998</v>
      </c>
      <c r="C51" s="544">
        <v>1.0660765531192603E-2</v>
      </c>
    </row>
    <row r="52" spans="1:3" x14ac:dyDescent="0.2">
      <c r="A52" s="542">
        <v>43040</v>
      </c>
      <c r="B52" s="543">
        <v>2769.6959999999999</v>
      </c>
      <c r="C52" s="544">
        <v>4.3078209323958394E-2</v>
      </c>
    </row>
    <row r="53" spans="1:3" x14ac:dyDescent="0.2">
      <c r="A53" s="542">
        <v>43070</v>
      </c>
      <c r="B53" s="543">
        <v>2644.797</v>
      </c>
      <c r="C53" s="544">
        <v>7.1208336935002087E-3</v>
      </c>
    </row>
    <row r="54" spans="1:3" x14ac:dyDescent="0.2">
      <c r="A54" s="542">
        <v>43101</v>
      </c>
      <c r="B54" s="543">
        <v>2784.9580000000001</v>
      </c>
      <c r="C54" s="544">
        <v>9.3916520420465124E-3</v>
      </c>
    </row>
    <row r="55" spans="1:3" x14ac:dyDescent="0.2">
      <c r="A55" s="542">
        <v>43132</v>
      </c>
      <c r="B55" s="543">
        <v>2549.7399999999998</v>
      </c>
      <c r="C55" s="544">
        <v>2.1817834984037984E-2</v>
      </c>
    </row>
    <row r="56" spans="1:3" x14ac:dyDescent="0.2">
      <c r="A56" s="542">
        <v>43160</v>
      </c>
      <c r="B56" s="543">
        <v>2649.6950000000002</v>
      </c>
      <c r="C56" s="544">
        <v>-2.3470726547700632E-2</v>
      </c>
    </row>
    <row r="57" spans="1:3" x14ac:dyDescent="0.2">
      <c r="A57" s="542">
        <v>43191</v>
      </c>
      <c r="B57" s="543">
        <v>2692.61</v>
      </c>
      <c r="C57" s="544">
        <v>2.1110042534084973E-2</v>
      </c>
    </row>
    <row r="58" spans="1:3" x14ac:dyDescent="0.2">
      <c r="A58" s="542">
        <v>43221</v>
      </c>
      <c r="B58" s="543">
        <v>2831.6860000000001</v>
      </c>
      <c r="C58" s="544">
        <v>-2.6763780317931121E-3</v>
      </c>
    </row>
    <row r="59" spans="1:3" x14ac:dyDescent="0.2">
      <c r="A59" s="542">
        <v>43252</v>
      </c>
      <c r="B59" s="543">
        <v>2751.431</v>
      </c>
      <c r="C59" s="544">
        <v>-2.3082669552577317E-2</v>
      </c>
    </row>
    <row r="60" spans="1:3" x14ac:dyDescent="0.2">
      <c r="A60" s="542">
        <v>43282</v>
      </c>
      <c r="B60" s="543">
        <v>2725.7159999999999</v>
      </c>
      <c r="C60" s="544">
        <v>-3.2028097542709365E-3</v>
      </c>
    </row>
    <row r="61" spans="1:3" x14ac:dyDescent="0.2">
      <c r="A61" s="542">
        <v>43313</v>
      </c>
      <c r="B61" s="543">
        <v>2805.1320000000001</v>
      </c>
      <c r="C61" s="544">
        <v>-2.209985197972749E-2</v>
      </c>
    </row>
    <row r="62" spans="1:3" x14ac:dyDescent="0.2">
      <c r="A62" s="542">
        <v>43344</v>
      </c>
      <c r="B62" s="543">
        <v>2666.902</v>
      </c>
      <c r="C62" s="544">
        <v>-1.9316173125922296E-2</v>
      </c>
    </row>
    <row r="63" spans="1:3" x14ac:dyDescent="0.2">
      <c r="A63" s="542">
        <v>43374</v>
      </c>
      <c r="B63" s="543">
        <v>2840.0889999999999</v>
      </c>
      <c r="C63" s="544">
        <v>1.6943757253106206E-2</v>
      </c>
    </row>
    <row r="64" spans="1:3" x14ac:dyDescent="0.2">
      <c r="A64" s="542">
        <v>43405</v>
      </c>
      <c r="B64" s="543">
        <v>2700.4140000000002</v>
      </c>
      <c r="C64" s="544">
        <v>-2.5014297598003426E-2</v>
      </c>
    </row>
    <row r="65" spans="1:3" x14ac:dyDescent="0.2">
      <c r="A65" s="542">
        <v>43435</v>
      </c>
      <c r="B65" s="543">
        <v>2560.0749999999998</v>
      </c>
      <c r="C65" s="544">
        <v>-3.2033460413029888E-2</v>
      </c>
    </row>
    <row r="66" spans="1:3" x14ac:dyDescent="0.2">
      <c r="A66" s="542">
        <v>43466</v>
      </c>
      <c r="B66" s="543">
        <v>2758.7570000000001</v>
      </c>
      <c r="C66" s="544">
        <v>-9.4080413420956511E-3</v>
      </c>
    </row>
    <row r="67" spans="1:3" x14ac:dyDescent="0.2">
      <c r="A67" s="542">
        <v>43497</v>
      </c>
      <c r="B67" s="543">
        <v>2580.8960000000002</v>
      </c>
      <c r="C67" s="544">
        <v>1.2219285103579348E-2</v>
      </c>
    </row>
    <row r="68" spans="1:3" x14ac:dyDescent="0.2">
      <c r="A68" s="542">
        <v>43525</v>
      </c>
      <c r="B68" s="543">
        <v>2821.989</v>
      </c>
      <c r="C68" s="544">
        <v>6.5024087678015721E-2</v>
      </c>
    </row>
    <row r="69" spans="1:3" x14ac:dyDescent="0.2">
      <c r="A69" s="542">
        <v>43556</v>
      </c>
      <c r="B69" s="543">
        <v>2648.1</v>
      </c>
      <c r="C69" s="544">
        <v>-1.6530429583192598E-2</v>
      </c>
    </row>
    <row r="70" spans="1:3" x14ac:dyDescent="0.2">
      <c r="A70" s="542">
        <v>43586</v>
      </c>
      <c r="B70" s="543">
        <v>2836.7570000000001</v>
      </c>
      <c r="C70" s="544">
        <v>1.7908059015017599E-3</v>
      </c>
    </row>
    <row r="71" spans="1:3" x14ac:dyDescent="0.2">
      <c r="A71" s="542">
        <v>43617</v>
      </c>
      <c r="B71" s="543">
        <v>2767.134</v>
      </c>
      <c r="C71" s="544">
        <v>5.7072119925958434E-3</v>
      </c>
    </row>
    <row r="72" spans="1:3" x14ac:dyDescent="0.2">
      <c r="A72" s="542">
        <v>43647</v>
      </c>
      <c r="B72" s="543">
        <v>2960.2869999999998</v>
      </c>
      <c r="C72" s="544">
        <v>8.6058488852103418E-2</v>
      </c>
    </row>
    <row r="73" spans="1:3" x14ac:dyDescent="0.2">
      <c r="A73" s="542">
        <v>43678</v>
      </c>
      <c r="B73" s="543">
        <v>2935.2959999999998</v>
      </c>
      <c r="C73" s="544">
        <v>4.640209444689225E-2</v>
      </c>
    </row>
    <row r="74" spans="1:3" x14ac:dyDescent="0.2">
      <c r="A74" s="542">
        <v>43709</v>
      </c>
      <c r="B74" s="543">
        <v>2719.634</v>
      </c>
      <c r="C74" s="544">
        <v>1.9772755054366441E-2</v>
      </c>
    </row>
    <row r="75" spans="1:3" x14ac:dyDescent="0.2">
      <c r="A75" s="542">
        <v>43739</v>
      </c>
      <c r="B75" s="543">
        <v>3016.8</v>
      </c>
      <c r="C75" s="544">
        <v>6.2220233239169705E-2</v>
      </c>
    </row>
    <row r="76" spans="1:3" x14ac:dyDescent="0.2">
      <c r="A76" s="542">
        <v>43770</v>
      </c>
      <c r="B76" s="543">
        <v>2823.9340000000002</v>
      </c>
      <c r="C76" s="544">
        <v>4.5741134507523651E-2</v>
      </c>
    </row>
    <row r="77" spans="1:3" x14ac:dyDescent="0.2">
      <c r="A77" s="542">
        <v>43800</v>
      </c>
      <c r="B77" s="543">
        <v>2768.1170000000002</v>
      </c>
      <c r="C77" s="544">
        <v>8.1264025468004014E-2</v>
      </c>
    </row>
    <row r="78" spans="1:3" x14ac:dyDescent="0.2">
      <c r="A78" s="542">
        <v>43831</v>
      </c>
      <c r="B78" s="543">
        <v>2842.8580000000002</v>
      </c>
      <c r="C78" s="544">
        <v>3.048510615469217E-2</v>
      </c>
    </row>
    <row r="79" spans="1:3" x14ac:dyDescent="0.2">
      <c r="A79" s="542">
        <v>43862</v>
      </c>
      <c r="B79" s="543">
        <v>2718.739</v>
      </c>
      <c r="C79" s="544">
        <v>5.3408971148004351E-2</v>
      </c>
    </row>
    <row r="80" spans="1:3" x14ac:dyDescent="0.2">
      <c r="A80" s="542">
        <v>43891</v>
      </c>
      <c r="B80" s="543">
        <v>2896.1979999999999</v>
      </c>
      <c r="C80" s="544">
        <v>2.6296700660420658E-2</v>
      </c>
    </row>
    <row r="81" spans="1:3" x14ac:dyDescent="0.2">
      <c r="A81" s="542">
        <v>43922</v>
      </c>
      <c r="B81" s="543">
        <v>2466.5439999999999</v>
      </c>
      <c r="C81" s="544">
        <v>-6.8560854952607553E-2</v>
      </c>
    </row>
    <row r="82" spans="1:3" x14ac:dyDescent="0.2">
      <c r="A82" s="542">
        <v>43952</v>
      </c>
      <c r="B82" s="543">
        <v>2383.9780000000001</v>
      </c>
      <c r="C82" s="544">
        <v>-0.15961148593270413</v>
      </c>
    </row>
    <row r="83" spans="1:3" x14ac:dyDescent="0.2">
      <c r="A83" s="542">
        <v>43983</v>
      </c>
      <c r="B83" s="543">
        <v>2557.1469999999999</v>
      </c>
      <c r="C83" s="544">
        <v>-7.5886097312237166E-2</v>
      </c>
    </row>
    <row r="84" spans="1:3" x14ac:dyDescent="0.2">
      <c r="A84" s="542">
        <v>44013</v>
      </c>
      <c r="B84" s="543">
        <v>2640.7130000000002</v>
      </c>
      <c r="C84" s="544">
        <v>-0.10795372205465201</v>
      </c>
    </row>
    <row r="85" spans="1:3" x14ac:dyDescent="0.2">
      <c r="A85" s="542">
        <v>44044</v>
      </c>
      <c r="B85" s="543">
        <v>2537.7069999999999</v>
      </c>
      <c r="C85" s="544">
        <v>-0.13545107546223617</v>
      </c>
    </row>
    <row r="86" spans="1:3" x14ac:dyDescent="0.2">
      <c r="A86" s="537">
        <v>44075</v>
      </c>
      <c r="B86" s="543">
        <v>2546.4879999999998</v>
      </c>
      <c r="C86" s="544">
        <v>-6.3665184359366064E-2</v>
      </c>
    </row>
  </sheetData>
  <mergeCells count="1">
    <mergeCell ref="H1:I1"/>
  </mergeCells>
  <hyperlinks>
    <hyperlink ref="H1:I1" location="Index!A1" display="Regresar al Índice" xr:uid="{50E2E4F1-9524-4642-8557-082F744EC25B}"/>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E5D3D-5572-4D8F-B11D-A3ADE8A4FF30}">
  <sheetPr codeName="Hoja41"/>
  <dimension ref="A1:I59"/>
  <sheetViews>
    <sheetView workbookViewId="0">
      <selection activeCell="I7" sqref="I7"/>
    </sheetView>
  </sheetViews>
  <sheetFormatPr baseColWidth="10" defaultRowHeight="14.25" x14ac:dyDescent="0.2"/>
  <cols>
    <col min="1" max="4" width="11.42578125" style="263"/>
    <col min="5" max="5" width="11.42578125" style="476"/>
    <col min="6" max="16384" width="11.42578125" style="263"/>
  </cols>
  <sheetData>
    <row r="1" spans="1:9" ht="15" x14ac:dyDescent="0.25">
      <c r="A1" s="179" t="s">
        <v>1389</v>
      </c>
      <c r="H1" s="400" t="s">
        <v>39</v>
      </c>
      <c r="I1" s="400"/>
    </row>
    <row r="4" spans="1:9" x14ac:dyDescent="0.2">
      <c r="B4" s="263" t="s">
        <v>866</v>
      </c>
    </row>
    <row r="5" spans="1:9" x14ac:dyDescent="0.2">
      <c r="B5" s="263" t="s">
        <v>755</v>
      </c>
      <c r="E5" s="476" t="s">
        <v>507</v>
      </c>
    </row>
    <row r="6" spans="1:9" x14ac:dyDescent="0.2">
      <c r="B6" s="537">
        <v>39083</v>
      </c>
      <c r="C6" s="263">
        <v>2007</v>
      </c>
      <c r="D6" s="263" t="s">
        <v>726</v>
      </c>
      <c r="E6" s="538">
        <v>167155</v>
      </c>
    </row>
    <row r="7" spans="1:9" x14ac:dyDescent="0.2">
      <c r="B7" s="537">
        <v>39173</v>
      </c>
      <c r="D7" s="263" t="s">
        <v>727</v>
      </c>
      <c r="E7" s="538">
        <v>158761</v>
      </c>
    </row>
    <row r="8" spans="1:9" x14ac:dyDescent="0.2">
      <c r="B8" s="537">
        <v>39264</v>
      </c>
      <c r="D8" s="263" t="s">
        <v>728</v>
      </c>
      <c r="E8" s="538">
        <v>198232</v>
      </c>
    </row>
    <row r="9" spans="1:9" x14ac:dyDescent="0.2">
      <c r="B9" s="537">
        <v>39356</v>
      </c>
      <c r="D9" s="263" t="s">
        <v>729</v>
      </c>
      <c r="E9" s="538">
        <v>176793</v>
      </c>
    </row>
    <row r="10" spans="1:9" x14ac:dyDescent="0.2">
      <c r="B10" s="537">
        <v>39448</v>
      </c>
      <c r="C10" s="263">
        <v>2008</v>
      </c>
      <c r="D10" s="263" t="s">
        <v>726</v>
      </c>
      <c r="E10" s="538">
        <v>153691</v>
      </c>
    </row>
    <row r="11" spans="1:9" x14ac:dyDescent="0.2">
      <c r="B11" s="537">
        <v>39539</v>
      </c>
      <c r="D11" s="263" t="s">
        <v>727</v>
      </c>
      <c r="E11" s="538">
        <v>192735</v>
      </c>
    </row>
    <row r="12" spans="1:9" x14ac:dyDescent="0.2">
      <c r="B12" s="537">
        <v>39630</v>
      </c>
      <c r="D12" s="263" t="s">
        <v>728</v>
      </c>
      <c r="E12" s="538">
        <v>171039</v>
      </c>
    </row>
    <row r="13" spans="1:9" x14ac:dyDescent="0.2">
      <c r="B13" s="537">
        <v>39722</v>
      </c>
      <c r="D13" s="263" t="s">
        <v>729</v>
      </c>
      <c r="E13" s="538">
        <v>170733</v>
      </c>
    </row>
    <row r="14" spans="1:9" x14ac:dyDescent="0.2">
      <c r="B14" s="537">
        <v>39814</v>
      </c>
      <c r="C14" s="263">
        <v>2009</v>
      </c>
      <c r="D14" s="263" t="s">
        <v>726</v>
      </c>
      <c r="E14" s="538">
        <v>138979</v>
      </c>
    </row>
    <row r="15" spans="1:9" x14ac:dyDescent="0.2">
      <c r="B15" s="537">
        <v>39904</v>
      </c>
      <c r="D15" s="263" t="s">
        <v>727</v>
      </c>
      <c r="E15" s="538">
        <v>164814</v>
      </c>
    </row>
    <row r="16" spans="1:9" x14ac:dyDescent="0.2">
      <c r="B16" s="537">
        <v>39995</v>
      </c>
      <c r="D16" s="263" t="s">
        <v>728</v>
      </c>
      <c r="E16" s="538">
        <v>160231</v>
      </c>
    </row>
    <row r="17" spans="2:5" x14ac:dyDescent="0.2">
      <c r="B17" s="537">
        <v>40087</v>
      </c>
      <c r="D17" s="263" t="s">
        <v>729</v>
      </c>
      <c r="E17" s="538">
        <v>127625</v>
      </c>
    </row>
    <row r="18" spans="2:5" x14ac:dyDescent="0.2">
      <c r="B18" s="537">
        <v>40179</v>
      </c>
      <c r="C18" s="263">
        <v>2010</v>
      </c>
      <c r="D18" s="263" t="s">
        <v>726</v>
      </c>
      <c r="E18" s="538">
        <v>130011</v>
      </c>
    </row>
    <row r="19" spans="2:5" x14ac:dyDescent="0.2">
      <c r="B19" s="537">
        <v>40269</v>
      </c>
      <c r="D19" s="263" t="s">
        <v>727</v>
      </c>
      <c r="E19" s="538">
        <v>166658</v>
      </c>
    </row>
    <row r="20" spans="2:5" x14ac:dyDescent="0.2">
      <c r="B20" s="537">
        <v>40360</v>
      </c>
      <c r="D20" s="263" t="s">
        <v>728</v>
      </c>
      <c r="E20" s="538">
        <v>165626</v>
      </c>
    </row>
    <row r="21" spans="2:5" x14ac:dyDescent="0.2">
      <c r="B21" s="537">
        <v>40452</v>
      </c>
      <c r="D21" s="263" t="s">
        <v>729</v>
      </c>
      <c r="E21" s="538">
        <v>181959</v>
      </c>
    </row>
    <row r="22" spans="2:5" x14ac:dyDescent="0.2">
      <c r="B22" s="537">
        <v>40544</v>
      </c>
      <c r="C22" s="263">
        <v>2011</v>
      </c>
      <c r="D22" s="263" t="s">
        <v>726</v>
      </c>
      <c r="E22" s="538">
        <v>180517</v>
      </c>
    </row>
    <row r="23" spans="2:5" x14ac:dyDescent="0.2">
      <c r="B23" s="537">
        <v>40634</v>
      </c>
      <c r="D23" s="263" t="s">
        <v>727</v>
      </c>
      <c r="E23" s="538">
        <v>208407</v>
      </c>
    </row>
    <row r="24" spans="2:5" x14ac:dyDescent="0.2">
      <c r="B24" s="537">
        <v>40725</v>
      </c>
      <c r="D24" s="263" t="s">
        <v>728</v>
      </c>
      <c r="E24" s="538">
        <v>206653</v>
      </c>
    </row>
    <row r="25" spans="2:5" x14ac:dyDescent="0.2">
      <c r="B25" s="537">
        <v>40817</v>
      </c>
      <c r="D25" s="263" t="s">
        <v>729</v>
      </c>
      <c r="E25" s="538">
        <v>176186</v>
      </c>
    </row>
    <row r="26" spans="2:5" x14ac:dyDescent="0.2">
      <c r="B26" s="537">
        <v>40909</v>
      </c>
      <c r="C26" s="263">
        <v>2012</v>
      </c>
      <c r="D26" s="263" t="s">
        <v>726</v>
      </c>
      <c r="E26" s="538">
        <v>233689</v>
      </c>
    </row>
    <row r="27" spans="2:5" x14ac:dyDescent="0.2">
      <c r="B27" s="537">
        <v>41000</v>
      </c>
      <c r="D27" s="263" t="s">
        <v>727</v>
      </c>
      <c r="E27" s="538">
        <v>257294</v>
      </c>
    </row>
    <row r="28" spans="2:5" x14ac:dyDescent="0.2">
      <c r="B28" s="537">
        <v>41091</v>
      </c>
      <c r="D28" s="263" t="s">
        <v>728</v>
      </c>
      <c r="E28" s="538">
        <v>240601</v>
      </c>
    </row>
    <row r="29" spans="2:5" x14ac:dyDescent="0.2">
      <c r="B29" s="537">
        <v>41183</v>
      </c>
      <c r="D29" s="263" t="s">
        <v>729</v>
      </c>
      <c r="E29" s="538">
        <v>256854</v>
      </c>
    </row>
    <row r="30" spans="2:5" x14ac:dyDescent="0.2">
      <c r="B30" s="537">
        <v>41275</v>
      </c>
      <c r="C30" s="263">
        <v>2013</v>
      </c>
      <c r="D30" s="263" t="s">
        <v>726</v>
      </c>
      <c r="E30" s="538">
        <v>258989</v>
      </c>
    </row>
    <row r="31" spans="2:5" x14ac:dyDescent="0.2">
      <c r="B31" s="537">
        <v>41365</v>
      </c>
      <c r="D31" s="263" t="s">
        <v>727</v>
      </c>
      <c r="E31" s="538">
        <v>265100</v>
      </c>
    </row>
    <row r="32" spans="2:5" x14ac:dyDescent="0.2">
      <c r="B32" s="537">
        <v>41456</v>
      </c>
      <c r="D32" s="263" t="s">
        <v>728</v>
      </c>
      <c r="E32" s="538">
        <v>267897</v>
      </c>
    </row>
    <row r="33" spans="2:5" x14ac:dyDescent="0.2">
      <c r="B33" s="537">
        <v>41548</v>
      </c>
      <c r="D33" s="263" t="s">
        <v>729</v>
      </c>
      <c r="E33" s="538">
        <v>256704</v>
      </c>
    </row>
    <row r="34" spans="2:5" x14ac:dyDescent="0.2">
      <c r="B34" s="537">
        <v>41640</v>
      </c>
      <c r="C34" s="263">
        <v>2014</v>
      </c>
      <c r="D34" s="263" t="s">
        <v>726</v>
      </c>
      <c r="E34" s="538">
        <v>252451</v>
      </c>
    </row>
    <row r="35" spans="2:5" x14ac:dyDescent="0.2">
      <c r="B35" s="537">
        <v>41730</v>
      </c>
      <c r="D35" s="263" t="s">
        <v>727</v>
      </c>
      <c r="E35" s="538">
        <v>355883</v>
      </c>
    </row>
    <row r="36" spans="2:5" x14ac:dyDescent="0.2">
      <c r="B36" s="537">
        <v>41821</v>
      </c>
      <c r="D36" s="263" t="s">
        <v>728</v>
      </c>
      <c r="E36" s="538">
        <v>318841</v>
      </c>
    </row>
    <row r="37" spans="2:5" x14ac:dyDescent="0.2">
      <c r="B37" s="537">
        <v>41913</v>
      </c>
      <c r="D37" s="263" t="s">
        <v>729</v>
      </c>
      <c r="E37" s="538">
        <v>303905</v>
      </c>
    </row>
    <row r="38" spans="2:5" x14ac:dyDescent="0.2">
      <c r="B38" s="537">
        <v>42005</v>
      </c>
      <c r="C38" s="263">
        <v>2015</v>
      </c>
      <c r="D38" s="263" t="s">
        <v>726</v>
      </c>
      <c r="E38" s="538">
        <v>298750</v>
      </c>
    </row>
    <row r="39" spans="2:5" x14ac:dyDescent="0.2">
      <c r="B39" s="537">
        <v>42095</v>
      </c>
      <c r="D39" s="263" t="s">
        <v>727</v>
      </c>
      <c r="E39" s="538">
        <v>346251</v>
      </c>
    </row>
    <row r="40" spans="2:5" x14ac:dyDescent="0.2">
      <c r="B40" s="537">
        <v>42186</v>
      </c>
      <c r="D40" s="263" t="s">
        <v>728</v>
      </c>
      <c r="E40" s="538">
        <v>314505</v>
      </c>
    </row>
    <row r="41" spans="2:5" x14ac:dyDescent="0.2">
      <c r="B41" s="537">
        <v>42278</v>
      </c>
      <c r="D41" s="263" t="s">
        <v>729</v>
      </c>
      <c r="E41" s="538">
        <v>263917</v>
      </c>
    </row>
    <row r="42" spans="2:5" x14ac:dyDescent="0.2">
      <c r="B42" s="537">
        <v>42370</v>
      </c>
      <c r="C42" s="263">
        <v>2016</v>
      </c>
      <c r="D42" s="263" t="s">
        <v>726</v>
      </c>
      <c r="E42" s="538">
        <v>298504</v>
      </c>
    </row>
    <row r="43" spans="2:5" x14ac:dyDescent="0.2">
      <c r="B43" s="537">
        <v>42461</v>
      </c>
      <c r="D43" s="263" t="s">
        <v>727</v>
      </c>
      <c r="E43" s="538">
        <v>337885</v>
      </c>
    </row>
    <row r="44" spans="2:5" x14ac:dyDescent="0.2">
      <c r="B44" s="537">
        <v>42552</v>
      </c>
      <c r="D44" s="263" t="s">
        <v>728</v>
      </c>
      <c r="E44" s="538">
        <v>295418</v>
      </c>
    </row>
    <row r="45" spans="2:5" x14ac:dyDescent="0.2">
      <c r="B45" s="537">
        <v>42644</v>
      </c>
      <c r="D45" s="263" t="s">
        <v>729</v>
      </c>
      <c r="E45" s="538">
        <v>322758</v>
      </c>
    </row>
    <row r="46" spans="2:5" x14ac:dyDescent="0.2">
      <c r="B46" s="537">
        <v>42736</v>
      </c>
      <c r="C46" s="263">
        <v>2017</v>
      </c>
      <c r="D46" s="263" t="s">
        <v>726</v>
      </c>
      <c r="E46" s="538">
        <v>312618</v>
      </c>
    </row>
    <row r="47" spans="2:5" x14ac:dyDescent="0.2">
      <c r="B47" s="537">
        <v>42826</v>
      </c>
      <c r="D47" s="263" t="s">
        <v>727</v>
      </c>
      <c r="E47" s="538">
        <v>343491</v>
      </c>
    </row>
    <row r="48" spans="2:5" x14ac:dyDescent="0.2">
      <c r="B48" s="537">
        <v>42917</v>
      </c>
      <c r="D48" s="263" t="s">
        <v>728</v>
      </c>
      <c r="E48" s="538">
        <v>318191</v>
      </c>
    </row>
    <row r="49" spans="2:5" x14ac:dyDescent="0.2">
      <c r="B49" s="537">
        <v>43009</v>
      </c>
      <c r="D49" s="263" t="s">
        <v>729</v>
      </c>
      <c r="E49" s="538">
        <v>357769</v>
      </c>
    </row>
    <row r="50" spans="2:5" x14ac:dyDescent="0.2">
      <c r="B50" s="537">
        <v>43101</v>
      </c>
      <c r="C50" s="263">
        <v>2018</v>
      </c>
      <c r="D50" s="263" t="s">
        <v>726</v>
      </c>
      <c r="E50" s="538">
        <v>325482</v>
      </c>
    </row>
    <row r="51" spans="2:5" x14ac:dyDescent="0.2">
      <c r="B51" s="537">
        <v>43191</v>
      </c>
      <c r="D51" s="263" t="s">
        <v>727</v>
      </c>
      <c r="E51" s="538">
        <v>404793</v>
      </c>
    </row>
    <row r="52" spans="2:5" x14ac:dyDescent="0.2">
      <c r="B52" s="537">
        <v>43282</v>
      </c>
      <c r="D52" s="263" t="s">
        <v>728</v>
      </c>
      <c r="E52" s="538">
        <v>375353</v>
      </c>
    </row>
    <row r="53" spans="2:5" x14ac:dyDescent="0.2">
      <c r="B53" s="537">
        <v>43374</v>
      </c>
      <c r="D53" s="263" t="s">
        <v>729</v>
      </c>
      <c r="E53" s="538">
        <v>398490</v>
      </c>
    </row>
    <row r="54" spans="2:5" x14ac:dyDescent="0.2">
      <c r="B54" s="537">
        <v>43466</v>
      </c>
      <c r="C54" s="263">
        <v>2019</v>
      </c>
      <c r="D54" s="263" t="s">
        <v>726</v>
      </c>
      <c r="E54" s="538">
        <v>375483</v>
      </c>
    </row>
    <row r="55" spans="2:5" x14ac:dyDescent="0.2">
      <c r="B55" s="537">
        <v>43556</v>
      </c>
      <c r="D55" s="263" t="s">
        <v>727</v>
      </c>
      <c r="E55" s="538">
        <v>461885</v>
      </c>
    </row>
    <row r="56" spans="2:5" x14ac:dyDescent="0.2">
      <c r="B56" s="537">
        <v>43647</v>
      </c>
      <c r="D56" s="263" t="s">
        <v>728</v>
      </c>
      <c r="E56" s="538">
        <v>461163</v>
      </c>
    </row>
    <row r="57" spans="2:5" x14ac:dyDescent="0.2">
      <c r="B57" s="537">
        <v>43739</v>
      </c>
      <c r="D57" s="263" t="s">
        <v>729</v>
      </c>
      <c r="E57" s="538">
        <v>460808</v>
      </c>
    </row>
    <row r="58" spans="2:5" x14ac:dyDescent="0.2">
      <c r="B58" s="537">
        <v>43831</v>
      </c>
      <c r="C58" s="263">
        <v>2020</v>
      </c>
      <c r="D58" s="263" t="s">
        <v>726</v>
      </c>
      <c r="E58" s="538">
        <v>447594</v>
      </c>
    </row>
    <row r="59" spans="2:5" x14ac:dyDescent="0.2">
      <c r="B59" s="537">
        <v>43922</v>
      </c>
      <c r="D59" s="263" t="s">
        <v>727</v>
      </c>
      <c r="E59" s="538">
        <v>424175</v>
      </c>
    </row>
  </sheetData>
  <mergeCells count="1">
    <mergeCell ref="H1:I1"/>
  </mergeCells>
  <hyperlinks>
    <hyperlink ref="H1:I1" location="Index!A1" display="Regresar al Índice" xr:uid="{3E71D93F-8D4E-4AB3-84B7-4781C69A983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CE-F0F4-4896-A039-5D26BF5D540A}">
  <sheetPr codeName="Hoja42"/>
  <dimension ref="A1:I60"/>
  <sheetViews>
    <sheetView workbookViewId="0">
      <selection activeCell="I7" sqref="I7"/>
    </sheetView>
  </sheetViews>
  <sheetFormatPr baseColWidth="10" defaultRowHeight="14.25" x14ac:dyDescent="0.2"/>
  <cols>
    <col min="1" max="16384" width="11.42578125" style="263"/>
  </cols>
  <sheetData>
    <row r="1" spans="1:9" ht="15" x14ac:dyDescent="0.25">
      <c r="A1" s="179" t="s">
        <v>1390</v>
      </c>
      <c r="H1" s="400" t="s">
        <v>39</v>
      </c>
      <c r="I1" s="400"/>
    </row>
    <row r="5" spans="1:9" x14ac:dyDescent="0.2">
      <c r="D5" s="263" t="s">
        <v>867</v>
      </c>
    </row>
    <row r="6" spans="1:9" x14ac:dyDescent="0.2">
      <c r="B6" s="539">
        <v>2007</v>
      </c>
      <c r="C6" s="537" t="s">
        <v>726</v>
      </c>
      <c r="D6" s="538">
        <v>169.57198299999999</v>
      </c>
    </row>
    <row r="7" spans="1:9" x14ac:dyDescent="0.2">
      <c r="B7" s="537"/>
      <c r="C7" s="537" t="s">
        <v>727</v>
      </c>
      <c r="D7" s="538">
        <v>93.923772999999997</v>
      </c>
    </row>
    <row r="8" spans="1:9" x14ac:dyDescent="0.2">
      <c r="B8" s="537"/>
      <c r="C8" s="537" t="s">
        <v>728</v>
      </c>
      <c r="D8" s="538">
        <v>-145.45596499999999</v>
      </c>
    </row>
    <row r="9" spans="1:9" x14ac:dyDescent="0.2">
      <c r="B9" s="537"/>
      <c r="C9" s="537" t="s">
        <v>729</v>
      </c>
      <c r="D9" s="538">
        <v>15.230097000000001</v>
      </c>
    </row>
    <row r="10" spans="1:9" x14ac:dyDescent="0.2">
      <c r="B10" s="539">
        <v>2008</v>
      </c>
      <c r="C10" s="537" t="s">
        <v>726</v>
      </c>
      <c r="D10" s="538">
        <v>32.722607000000004</v>
      </c>
    </row>
    <row r="11" spans="1:9" x14ac:dyDescent="0.2">
      <c r="B11" s="537"/>
      <c r="C11" s="537" t="s">
        <v>727</v>
      </c>
      <c r="D11" s="538">
        <v>62.621254</v>
      </c>
    </row>
    <row r="12" spans="1:9" x14ac:dyDescent="0.2">
      <c r="B12" s="537"/>
      <c r="C12" s="537" t="s">
        <v>728</v>
      </c>
      <c r="D12" s="538">
        <v>3.9593020000000001</v>
      </c>
    </row>
    <row r="13" spans="1:9" x14ac:dyDescent="0.2">
      <c r="B13" s="537"/>
      <c r="C13" s="537" t="s">
        <v>729</v>
      </c>
      <c r="D13" s="538">
        <v>-1.6047929999999999</v>
      </c>
    </row>
    <row r="14" spans="1:9" x14ac:dyDescent="0.2">
      <c r="B14" s="539">
        <v>2009</v>
      </c>
      <c r="C14" s="537" t="s">
        <v>726</v>
      </c>
      <c r="D14" s="538">
        <v>25.981366000000001</v>
      </c>
    </row>
    <row r="15" spans="1:9" x14ac:dyDescent="0.2">
      <c r="B15" s="537"/>
      <c r="C15" s="537" t="s">
        <v>727</v>
      </c>
      <c r="D15" s="538">
        <v>89.093726000000004</v>
      </c>
    </row>
    <row r="16" spans="1:9" x14ac:dyDescent="0.2">
      <c r="B16" s="537"/>
      <c r="C16" s="537" t="s">
        <v>728</v>
      </c>
      <c r="D16" s="538">
        <v>20.757427</v>
      </c>
    </row>
    <row r="17" spans="2:4" x14ac:dyDescent="0.2">
      <c r="B17" s="537"/>
      <c r="C17" s="537" t="s">
        <v>729</v>
      </c>
      <c r="D17" s="538">
        <v>-5.5986830000000003</v>
      </c>
    </row>
    <row r="18" spans="2:4" x14ac:dyDescent="0.2">
      <c r="B18" s="539">
        <v>2010</v>
      </c>
      <c r="C18" s="537" t="s">
        <v>726</v>
      </c>
      <c r="D18" s="538">
        <v>21.948791</v>
      </c>
    </row>
    <row r="19" spans="2:4" x14ac:dyDescent="0.2">
      <c r="B19" s="537"/>
      <c r="C19" s="537" t="s">
        <v>727</v>
      </c>
      <c r="D19" s="538">
        <v>314.767135</v>
      </c>
    </row>
    <row r="20" spans="2:4" x14ac:dyDescent="0.2">
      <c r="B20" s="537"/>
      <c r="C20" s="537" t="s">
        <v>728</v>
      </c>
      <c r="D20" s="538">
        <v>17.155493</v>
      </c>
    </row>
    <row r="21" spans="2:4" x14ac:dyDescent="0.2">
      <c r="B21" s="537"/>
      <c r="C21" s="537" t="s">
        <v>729</v>
      </c>
      <c r="D21" s="538">
        <v>-95.453181000000001</v>
      </c>
    </row>
    <row r="22" spans="2:4" x14ac:dyDescent="0.2">
      <c r="B22" s="539">
        <v>2011</v>
      </c>
      <c r="C22" s="537" t="s">
        <v>726</v>
      </c>
      <c r="D22" s="538">
        <v>-44.403452000000001</v>
      </c>
    </row>
    <row r="23" spans="2:4" x14ac:dyDescent="0.2">
      <c r="B23" s="537"/>
      <c r="C23" s="537" t="s">
        <v>727</v>
      </c>
      <c r="D23" s="538">
        <v>-45.299624999999999</v>
      </c>
    </row>
    <row r="24" spans="2:4" x14ac:dyDescent="0.2">
      <c r="B24" s="537"/>
      <c r="C24" s="537" t="s">
        <v>728</v>
      </c>
      <c r="D24" s="538">
        <v>12.108689999999999</v>
      </c>
    </row>
    <row r="25" spans="2:4" x14ac:dyDescent="0.2">
      <c r="B25" s="537"/>
      <c r="C25" s="537" t="s">
        <v>729</v>
      </c>
      <c r="D25" s="538">
        <v>20.570854000000001</v>
      </c>
    </row>
    <row r="26" spans="2:4" x14ac:dyDescent="0.2">
      <c r="B26" s="539">
        <v>2012</v>
      </c>
      <c r="C26" s="537" t="s">
        <v>726</v>
      </c>
      <c r="D26" s="538">
        <v>35.280952999999997</v>
      </c>
    </row>
    <row r="27" spans="2:4" x14ac:dyDescent="0.2">
      <c r="B27" s="537"/>
      <c r="C27" s="537" t="s">
        <v>727</v>
      </c>
      <c r="D27" s="538">
        <v>5.7662560000000003</v>
      </c>
    </row>
    <row r="28" spans="2:4" x14ac:dyDescent="0.2">
      <c r="B28" s="537"/>
      <c r="C28" s="537" t="s">
        <v>728</v>
      </c>
      <c r="D28" s="538">
        <v>-3.2294990000000001</v>
      </c>
    </row>
    <row r="29" spans="2:4" x14ac:dyDescent="0.2">
      <c r="B29" s="537"/>
      <c r="C29" s="537" t="s">
        <v>729</v>
      </c>
      <c r="D29" s="538">
        <v>18.754607</v>
      </c>
    </row>
    <row r="30" spans="2:4" x14ac:dyDescent="0.2">
      <c r="B30" s="539">
        <v>2013</v>
      </c>
      <c r="C30" s="537" t="s">
        <v>726</v>
      </c>
      <c r="D30" s="538">
        <v>32.066775</v>
      </c>
    </row>
    <row r="31" spans="2:4" x14ac:dyDescent="0.2">
      <c r="B31" s="537"/>
      <c r="C31" s="537" t="s">
        <v>727</v>
      </c>
      <c r="D31" s="538">
        <v>1290.929224</v>
      </c>
    </row>
    <row r="32" spans="2:4" x14ac:dyDescent="0.2">
      <c r="B32" s="537"/>
      <c r="C32" s="537" t="s">
        <v>728</v>
      </c>
      <c r="D32" s="538">
        <v>208.71636000000001</v>
      </c>
    </row>
    <row r="33" spans="2:4" x14ac:dyDescent="0.2">
      <c r="B33" s="537"/>
      <c r="C33" s="537" t="s">
        <v>729</v>
      </c>
      <c r="D33" s="538">
        <v>29.688445999999999</v>
      </c>
    </row>
    <row r="34" spans="2:4" x14ac:dyDescent="0.2">
      <c r="B34" s="539">
        <v>2014</v>
      </c>
      <c r="C34" s="537" t="s">
        <v>726</v>
      </c>
      <c r="D34" s="538">
        <v>31.216297000000001</v>
      </c>
    </row>
    <row r="35" spans="2:4" x14ac:dyDescent="0.2">
      <c r="B35" s="537"/>
      <c r="C35" s="537" t="s">
        <v>727</v>
      </c>
      <c r="D35" s="538">
        <v>129.65941699999999</v>
      </c>
    </row>
    <row r="36" spans="2:4" x14ac:dyDescent="0.2">
      <c r="B36" s="537"/>
      <c r="C36" s="537" t="s">
        <v>728</v>
      </c>
      <c r="D36" s="538">
        <v>-19.021474999999999</v>
      </c>
    </row>
    <row r="37" spans="2:4" x14ac:dyDescent="0.2">
      <c r="B37" s="537"/>
      <c r="C37" s="537" t="s">
        <v>729</v>
      </c>
      <c r="D37" s="538">
        <v>34.402746</v>
      </c>
    </row>
    <row r="38" spans="2:4" x14ac:dyDescent="0.2">
      <c r="B38" s="539">
        <v>2015</v>
      </c>
      <c r="C38" s="537" t="s">
        <v>726</v>
      </c>
      <c r="D38" s="538">
        <v>17.854156</v>
      </c>
    </row>
    <row r="39" spans="2:4" x14ac:dyDescent="0.2">
      <c r="B39" s="537"/>
      <c r="C39" s="537" t="s">
        <v>727</v>
      </c>
      <c r="D39" s="538">
        <v>56.476317000000002</v>
      </c>
    </row>
    <row r="40" spans="2:4" x14ac:dyDescent="0.2">
      <c r="B40" s="537"/>
      <c r="C40" s="537" t="s">
        <v>728</v>
      </c>
      <c r="D40" s="538">
        <v>-26.106341189999998</v>
      </c>
    </row>
    <row r="41" spans="2:4" x14ac:dyDescent="0.2">
      <c r="B41" s="537"/>
      <c r="C41" s="537" t="s">
        <v>729</v>
      </c>
      <c r="D41" s="538">
        <v>16.896843000000001</v>
      </c>
    </row>
    <row r="42" spans="2:4" x14ac:dyDescent="0.2">
      <c r="B42" s="539">
        <v>2016</v>
      </c>
      <c r="C42" s="537" t="s">
        <v>726</v>
      </c>
      <c r="D42" s="538">
        <v>55.605331669999998</v>
      </c>
    </row>
    <row r="43" spans="2:4" x14ac:dyDescent="0.2">
      <c r="B43" s="537"/>
      <c r="C43" s="537" t="s">
        <v>727</v>
      </c>
      <c r="D43" s="538">
        <v>9.4952309400000008</v>
      </c>
    </row>
    <row r="44" spans="2:4" x14ac:dyDescent="0.2">
      <c r="B44" s="537"/>
      <c r="C44" s="537" t="s">
        <v>728</v>
      </c>
      <c r="D44" s="538">
        <v>12.279509640000001</v>
      </c>
    </row>
    <row r="45" spans="2:4" x14ac:dyDescent="0.2">
      <c r="B45" s="537"/>
      <c r="C45" s="537" t="s">
        <v>729</v>
      </c>
      <c r="D45" s="538">
        <v>-2.55958877</v>
      </c>
    </row>
    <row r="46" spans="2:4" x14ac:dyDescent="0.2">
      <c r="B46" s="539">
        <v>2017</v>
      </c>
      <c r="C46" s="537" t="s">
        <v>726</v>
      </c>
      <c r="D46" s="538">
        <v>9.7780274200000008</v>
      </c>
    </row>
    <row r="47" spans="2:4" x14ac:dyDescent="0.2">
      <c r="B47" s="537"/>
      <c r="C47" s="537" t="s">
        <v>727</v>
      </c>
      <c r="D47" s="538">
        <v>29.865521149999999</v>
      </c>
    </row>
    <row r="48" spans="2:4" x14ac:dyDescent="0.2">
      <c r="B48" s="537"/>
      <c r="C48" s="537" t="s">
        <v>728</v>
      </c>
      <c r="D48" s="538">
        <v>-11.3858745</v>
      </c>
    </row>
    <row r="49" spans="2:4" x14ac:dyDescent="0.2">
      <c r="B49" s="537"/>
      <c r="C49" s="537" t="s">
        <v>729</v>
      </c>
      <c r="D49" s="538">
        <v>5.6037043300000002</v>
      </c>
    </row>
    <row r="50" spans="2:4" x14ac:dyDescent="0.2">
      <c r="B50" s="539">
        <v>2018</v>
      </c>
      <c r="C50" s="537" t="s">
        <v>726</v>
      </c>
      <c r="D50" s="538">
        <v>24.60972988</v>
      </c>
    </row>
    <row r="51" spans="2:4" x14ac:dyDescent="0.2">
      <c r="B51" s="537"/>
      <c r="C51" s="537" t="s">
        <v>727</v>
      </c>
      <c r="D51" s="538">
        <v>-124.13095</v>
      </c>
    </row>
    <row r="52" spans="2:4" x14ac:dyDescent="0.2">
      <c r="B52" s="537"/>
      <c r="C52" s="537" t="s">
        <v>728</v>
      </c>
      <c r="D52" s="538">
        <v>4.6444489999999998</v>
      </c>
    </row>
    <row r="53" spans="2:4" x14ac:dyDescent="0.2">
      <c r="B53" s="537"/>
      <c r="C53" s="537" t="s">
        <v>729</v>
      </c>
      <c r="D53" s="538">
        <v>-6.26852769</v>
      </c>
    </row>
    <row r="54" spans="2:4" x14ac:dyDescent="0.2">
      <c r="B54" s="539">
        <v>2019</v>
      </c>
      <c r="C54" s="537" t="s">
        <v>726</v>
      </c>
      <c r="D54" s="538">
        <v>21.81209462</v>
      </c>
    </row>
    <row r="55" spans="2:4" x14ac:dyDescent="0.2">
      <c r="B55" s="537"/>
      <c r="C55" s="537" t="s">
        <v>727</v>
      </c>
      <c r="D55" s="538">
        <v>-12.855533449999999</v>
      </c>
    </row>
    <row r="56" spans="2:4" x14ac:dyDescent="0.2">
      <c r="B56" s="537"/>
      <c r="C56" s="537" t="s">
        <v>728</v>
      </c>
      <c r="D56" s="538">
        <v>11.318120410000001</v>
      </c>
    </row>
    <row r="57" spans="2:4" x14ac:dyDescent="0.2">
      <c r="B57" s="537"/>
      <c r="C57" s="537" t="s">
        <v>729</v>
      </c>
      <c r="D57" s="538">
        <v>20.19367154</v>
      </c>
    </row>
    <row r="58" spans="2:4" x14ac:dyDescent="0.2">
      <c r="B58" s="539">
        <v>2020</v>
      </c>
      <c r="C58" s="537" t="s">
        <v>726</v>
      </c>
      <c r="D58" s="538">
        <v>94.469589979999995</v>
      </c>
    </row>
    <row r="59" spans="2:4" x14ac:dyDescent="0.2">
      <c r="B59" s="537"/>
      <c r="C59" s="537" t="s">
        <v>727</v>
      </c>
      <c r="D59" s="538">
        <v>59.19768638</v>
      </c>
    </row>
    <row r="60" spans="2:4" x14ac:dyDescent="0.2">
      <c r="C60" s="537" t="s">
        <v>728</v>
      </c>
      <c r="D60" s="540">
        <v>18.252537140000001</v>
      </c>
    </row>
  </sheetData>
  <mergeCells count="1">
    <mergeCell ref="H1:I1"/>
  </mergeCells>
  <hyperlinks>
    <hyperlink ref="H1:I1" location="Index!A1" display="Regresar al Índice" xr:uid="{9B1D2FD6-6D22-4AEB-9D30-E9C281726AC4}"/>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7E8AA-E2DB-4322-8C9B-DBBE02005869}">
  <sheetPr codeName="Hoja43"/>
  <dimension ref="A1:I60"/>
  <sheetViews>
    <sheetView workbookViewId="0">
      <selection activeCell="I7" sqref="I7"/>
    </sheetView>
  </sheetViews>
  <sheetFormatPr baseColWidth="10" defaultRowHeight="14.25" x14ac:dyDescent="0.2"/>
  <cols>
    <col min="1" max="16384" width="11.42578125" style="263"/>
  </cols>
  <sheetData>
    <row r="1" spans="1:9" ht="15" x14ac:dyDescent="0.25">
      <c r="A1" s="179" t="s">
        <v>1391</v>
      </c>
      <c r="H1" s="400" t="s">
        <v>39</v>
      </c>
      <c r="I1" s="400"/>
    </row>
    <row r="6" spans="1:9" x14ac:dyDescent="0.2">
      <c r="A6" s="263" t="s">
        <v>936</v>
      </c>
      <c r="B6" s="536" t="s">
        <v>937</v>
      </c>
      <c r="C6" s="537"/>
      <c r="D6" s="538"/>
    </row>
    <row r="7" spans="1:9" x14ac:dyDescent="0.2">
      <c r="B7" s="537"/>
      <c r="C7" s="537"/>
      <c r="D7" s="538"/>
    </row>
    <row r="8" spans="1:9" x14ac:dyDescent="0.2">
      <c r="B8" s="537"/>
      <c r="C8" s="537"/>
      <c r="D8" s="538"/>
    </row>
    <row r="9" spans="1:9" x14ac:dyDescent="0.2">
      <c r="B9" s="537"/>
      <c r="C9" s="537"/>
      <c r="D9" s="538"/>
    </row>
    <row r="10" spans="1:9" x14ac:dyDescent="0.2">
      <c r="B10" s="539"/>
      <c r="C10" s="537"/>
      <c r="D10" s="538"/>
    </row>
    <row r="11" spans="1:9" x14ac:dyDescent="0.2">
      <c r="B11" s="537"/>
      <c r="C11" s="537"/>
      <c r="D11" s="538"/>
    </row>
    <row r="12" spans="1:9" x14ac:dyDescent="0.2">
      <c r="B12" s="537"/>
      <c r="C12" s="537"/>
      <c r="D12" s="538"/>
    </row>
    <row r="13" spans="1:9" x14ac:dyDescent="0.2">
      <c r="B13" s="537"/>
      <c r="C13" s="537"/>
      <c r="D13" s="538"/>
    </row>
    <row r="14" spans="1:9" x14ac:dyDescent="0.2">
      <c r="B14" s="539"/>
      <c r="C14" s="537"/>
      <c r="D14" s="538"/>
    </row>
    <row r="15" spans="1:9" x14ac:dyDescent="0.2">
      <c r="B15" s="537"/>
      <c r="C15" s="537"/>
      <c r="D15" s="538"/>
    </row>
    <row r="16" spans="1:9" x14ac:dyDescent="0.2">
      <c r="B16" s="537"/>
      <c r="C16" s="537"/>
      <c r="D16" s="538"/>
    </row>
    <row r="17" spans="2:4" x14ac:dyDescent="0.2">
      <c r="B17" s="537"/>
      <c r="C17" s="537"/>
      <c r="D17" s="538"/>
    </row>
    <row r="18" spans="2:4" x14ac:dyDescent="0.2">
      <c r="B18" s="539"/>
      <c r="C18" s="537"/>
      <c r="D18" s="538"/>
    </row>
    <row r="19" spans="2:4" x14ac:dyDescent="0.2">
      <c r="B19" s="537"/>
      <c r="C19" s="537"/>
      <c r="D19" s="538"/>
    </row>
    <row r="20" spans="2:4" x14ac:dyDescent="0.2">
      <c r="B20" s="537"/>
      <c r="C20" s="537"/>
      <c r="D20" s="538"/>
    </row>
    <row r="21" spans="2:4" x14ac:dyDescent="0.2">
      <c r="B21" s="537"/>
      <c r="C21" s="537"/>
      <c r="D21" s="538"/>
    </row>
    <row r="22" spans="2:4" x14ac:dyDescent="0.2">
      <c r="B22" s="539"/>
      <c r="C22" s="537"/>
      <c r="D22" s="538"/>
    </row>
    <row r="23" spans="2:4" x14ac:dyDescent="0.2">
      <c r="B23" s="537"/>
      <c r="C23" s="537"/>
      <c r="D23" s="538"/>
    </row>
    <row r="24" spans="2:4" x14ac:dyDescent="0.2">
      <c r="B24" s="537"/>
      <c r="C24" s="537"/>
      <c r="D24" s="538"/>
    </row>
    <row r="25" spans="2:4" x14ac:dyDescent="0.2">
      <c r="B25" s="537"/>
      <c r="C25" s="537"/>
      <c r="D25" s="538"/>
    </row>
    <row r="26" spans="2:4" x14ac:dyDescent="0.2">
      <c r="B26" s="539"/>
      <c r="C26" s="537"/>
      <c r="D26" s="538"/>
    </row>
    <row r="27" spans="2:4" x14ac:dyDescent="0.2">
      <c r="B27" s="537"/>
      <c r="C27" s="537"/>
      <c r="D27" s="538"/>
    </row>
    <row r="28" spans="2:4" x14ac:dyDescent="0.2">
      <c r="B28" s="537"/>
      <c r="C28" s="537"/>
      <c r="D28" s="538"/>
    </row>
    <row r="29" spans="2:4" x14ac:dyDescent="0.2">
      <c r="B29" s="537"/>
      <c r="C29" s="537"/>
      <c r="D29" s="538"/>
    </row>
    <row r="30" spans="2:4" x14ac:dyDescent="0.2">
      <c r="B30" s="539"/>
      <c r="C30" s="537"/>
      <c r="D30" s="538"/>
    </row>
    <row r="31" spans="2:4" x14ac:dyDescent="0.2">
      <c r="B31" s="537"/>
      <c r="C31" s="537"/>
      <c r="D31" s="538"/>
    </row>
    <row r="32" spans="2:4" x14ac:dyDescent="0.2">
      <c r="B32" s="537"/>
      <c r="C32" s="537"/>
      <c r="D32" s="538"/>
    </row>
    <row r="33" spans="2:4" x14ac:dyDescent="0.2">
      <c r="B33" s="537"/>
      <c r="C33" s="537"/>
      <c r="D33" s="538"/>
    </row>
    <row r="34" spans="2:4" x14ac:dyDescent="0.2">
      <c r="B34" s="539"/>
      <c r="C34" s="537"/>
      <c r="D34" s="538"/>
    </row>
    <row r="35" spans="2:4" x14ac:dyDescent="0.2">
      <c r="B35" s="537"/>
      <c r="C35" s="537"/>
      <c r="D35" s="538"/>
    </row>
    <row r="36" spans="2:4" x14ac:dyDescent="0.2">
      <c r="B36" s="537"/>
      <c r="C36" s="537"/>
      <c r="D36" s="538"/>
    </row>
    <row r="37" spans="2:4" x14ac:dyDescent="0.2">
      <c r="B37" s="537"/>
      <c r="C37" s="537"/>
      <c r="D37" s="538"/>
    </row>
    <row r="38" spans="2:4" x14ac:dyDescent="0.2">
      <c r="B38" s="539"/>
      <c r="C38" s="537"/>
      <c r="D38" s="538"/>
    </row>
    <row r="39" spans="2:4" x14ac:dyDescent="0.2">
      <c r="B39" s="537"/>
      <c r="C39" s="537"/>
      <c r="D39" s="538"/>
    </row>
    <row r="40" spans="2:4" x14ac:dyDescent="0.2">
      <c r="B40" s="537"/>
      <c r="C40" s="537"/>
      <c r="D40" s="538"/>
    </row>
    <row r="41" spans="2:4" x14ac:dyDescent="0.2">
      <c r="B41" s="537"/>
      <c r="C41" s="537"/>
      <c r="D41" s="538"/>
    </row>
    <row r="42" spans="2:4" x14ac:dyDescent="0.2">
      <c r="B42" s="539"/>
      <c r="C42" s="537"/>
      <c r="D42" s="538"/>
    </row>
    <row r="43" spans="2:4" x14ac:dyDescent="0.2">
      <c r="B43" s="537"/>
      <c r="C43" s="537"/>
      <c r="D43" s="538"/>
    </row>
    <row r="44" spans="2:4" x14ac:dyDescent="0.2">
      <c r="B44" s="537"/>
      <c r="C44" s="537"/>
      <c r="D44" s="538"/>
    </row>
    <row r="45" spans="2:4" x14ac:dyDescent="0.2">
      <c r="B45" s="537"/>
      <c r="C45" s="537"/>
      <c r="D45" s="538"/>
    </row>
    <row r="46" spans="2:4" x14ac:dyDescent="0.2">
      <c r="B46" s="539"/>
      <c r="C46" s="537"/>
      <c r="D46" s="538"/>
    </row>
    <row r="47" spans="2:4" x14ac:dyDescent="0.2">
      <c r="B47" s="537"/>
      <c r="C47" s="537"/>
      <c r="D47" s="538"/>
    </row>
    <row r="48" spans="2:4" x14ac:dyDescent="0.2">
      <c r="B48" s="537"/>
      <c r="C48" s="537"/>
      <c r="D48" s="538"/>
    </row>
    <row r="49" spans="2:4" x14ac:dyDescent="0.2">
      <c r="B49" s="537"/>
      <c r="C49" s="537"/>
      <c r="D49" s="538"/>
    </row>
    <row r="50" spans="2:4" x14ac:dyDescent="0.2">
      <c r="B50" s="539"/>
      <c r="C50" s="537"/>
      <c r="D50" s="538"/>
    </row>
    <row r="51" spans="2:4" x14ac:dyDescent="0.2">
      <c r="B51" s="537"/>
      <c r="C51" s="537"/>
      <c r="D51" s="538"/>
    </row>
    <row r="52" spans="2:4" x14ac:dyDescent="0.2">
      <c r="B52" s="537"/>
      <c r="C52" s="537"/>
      <c r="D52" s="538"/>
    </row>
    <row r="53" spans="2:4" x14ac:dyDescent="0.2">
      <c r="B53" s="537"/>
      <c r="C53" s="537"/>
      <c r="D53" s="538"/>
    </row>
    <row r="54" spans="2:4" x14ac:dyDescent="0.2">
      <c r="B54" s="539"/>
      <c r="C54" s="537"/>
      <c r="D54" s="538"/>
    </row>
    <row r="55" spans="2:4" x14ac:dyDescent="0.2">
      <c r="B55" s="537"/>
      <c r="C55" s="537"/>
      <c r="D55" s="538"/>
    </row>
    <row r="56" spans="2:4" x14ac:dyDescent="0.2">
      <c r="B56" s="537"/>
      <c r="C56" s="537"/>
      <c r="D56" s="538"/>
    </row>
    <row r="57" spans="2:4" x14ac:dyDescent="0.2">
      <c r="B57" s="537"/>
      <c r="C57" s="537"/>
      <c r="D57" s="538"/>
    </row>
    <row r="58" spans="2:4" x14ac:dyDescent="0.2">
      <c r="B58" s="539"/>
      <c r="C58" s="537"/>
      <c r="D58" s="538"/>
    </row>
    <row r="59" spans="2:4" x14ac:dyDescent="0.2">
      <c r="B59" s="537"/>
      <c r="C59" s="537"/>
      <c r="D59" s="538"/>
    </row>
    <row r="60" spans="2:4" x14ac:dyDescent="0.2">
      <c r="C60" s="537"/>
      <c r="D60" s="540"/>
    </row>
  </sheetData>
  <mergeCells count="1">
    <mergeCell ref="H1:I1"/>
  </mergeCells>
  <hyperlinks>
    <hyperlink ref="B6" r:id="rId1" xr:uid="{DC1FD18E-3BDF-4356-8ECF-08194365AF78}"/>
    <hyperlink ref="H1:I1" location="Index!A1" display="Regresar al Índice" xr:uid="{0E0119C0-5D5F-45E5-9813-EF29F47F365F}"/>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BC651-359E-429D-B1F6-0FCB3E8FC44C}">
  <sheetPr codeName="Hoja44"/>
  <dimension ref="A1:I60"/>
  <sheetViews>
    <sheetView workbookViewId="0">
      <selection activeCell="I7" sqref="I7"/>
    </sheetView>
  </sheetViews>
  <sheetFormatPr baseColWidth="10" defaultRowHeight="14.25" x14ac:dyDescent="0.2"/>
  <cols>
    <col min="1" max="16384" width="11.42578125" style="263"/>
  </cols>
  <sheetData>
    <row r="1" spans="1:9" ht="15" x14ac:dyDescent="0.25">
      <c r="A1" s="179" t="s">
        <v>1392</v>
      </c>
      <c r="H1" s="400" t="s">
        <v>39</v>
      </c>
      <c r="I1" s="400"/>
    </row>
    <row r="6" spans="1:9" x14ac:dyDescent="0.2">
      <c r="A6" s="263" t="s">
        <v>936</v>
      </c>
      <c r="B6" s="536" t="s">
        <v>937</v>
      </c>
      <c r="C6" s="537"/>
      <c r="D6" s="538"/>
    </row>
    <row r="7" spans="1:9" x14ac:dyDescent="0.2">
      <c r="B7" s="537"/>
      <c r="C7" s="537"/>
      <c r="D7" s="538"/>
    </row>
    <row r="8" spans="1:9" x14ac:dyDescent="0.2">
      <c r="B8" s="537"/>
      <c r="C8" s="537"/>
      <c r="D8" s="538"/>
    </row>
    <row r="9" spans="1:9" x14ac:dyDescent="0.2">
      <c r="B9" s="537"/>
      <c r="C9" s="537"/>
      <c r="D9" s="538"/>
    </row>
    <row r="10" spans="1:9" x14ac:dyDescent="0.2">
      <c r="B10" s="539"/>
      <c r="C10" s="537"/>
      <c r="D10" s="538"/>
    </row>
    <row r="11" spans="1:9" x14ac:dyDescent="0.2">
      <c r="B11" s="537"/>
      <c r="C11" s="537"/>
      <c r="D11" s="538"/>
    </row>
    <row r="12" spans="1:9" x14ac:dyDescent="0.2">
      <c r="B12" s="537"/>
      <c r="C12" s="537"/>
      <c r="D12" s="538"/>
    </row>
    <row r="13" spans="1:9" x14ac:dyDescent="0.2">
      <c r="B13" s="537"/>
      <c r="C13" s="537"/>
      <c r="D13" s="538"/>
    </row>
    <row r="14" spans="1:9" x14ac:dyDescent="0.2">
      <c r="B14" s="539"/>
      <c r="C14" s="537"/>
      <c r="D14" s="538"/>
    </row>
    <row r="15" spans="1:9" x14ac:dyDescent="0.2">
      <c r="B15" s="537"/>
      <c r="C15" s="537"/>
      <c r="D15" s="538"/>
    </row>
    <row r="16" spans="1:9" x14ac:dyDescent="0.2">
      <c r="B16" s="537"/>
      <c r="C16" s="537"/>
      <c r="D16" s="538"/>
    </row>
    <row r="17" spans="2:4" x14ac:dyDescent="0.2">
      <c r="B17" s="537"/>
      <c r="C17" s="537"/>
      <c r="D17" s="538"/>
    </row>
    <row r="18" spans="2:4" x14ac:dyDescent="0.2">
      <c r="B18" s="539"/>
      <c r="C18" s="537"/>
      <c r="D18" s="538"/>
    </row>
    <row r="19" spans="2:4" x14ac:dyDescent="0.2">
      <c r="B19" s="537"/>
      <c r="C19" s="537"/>
      <c r="D19" s="538"/>
    </row>
    <row r="20" spans="2:4" x14ac:dyDescent="0.2">
      <c r="B20" s="537"/>
      <c r="C20" s="537"/>
      <c r="D20" s="538"/>
    </row>
    <row r="21" spans="2:4" x14ac:dyDescent="0.2">
      <c r="B21" s="537"/>
      <c r="C21" s="537"/>
      <c r="D21" s="538"/>
    </row>
    <row r="22" spans="2:4" x14ac:dyDescent="0.2">
      <c r="B22" s="539"/>
      <c r="C22" s="537"/>
      <c r="D22" s="538"/>
    </row>
    <row r="23" spans="2:4" x14ac:dyDescent="0.2">
      <c r="B23" s="537"/>
      <c r="C23" s="537"/>
      <c r="D23" s="538"/>
    </row>
    <row r="24" spans="2:4" x14ac:dyDescent="0.2">
      <c r="B24" s="537"/>
      <c r="C24" s="537"/>
      <c r="D24" s="538"/>
    </row>
    <row r="25" spans="2:4" x14ac:dyDescent="0.2">
      <c r="B25" s="537"/>
      <c r="C25" s="537"/>
      <c r="D25" s="538"/>
    </row>
    <row r="26" spans="2:4" x14ac:dyDescent="0.2">
      <c r="B26" s="539"/>
      <c r="C26" s="537"/>
      <c r="D26" s="538"/>
    </row>
    <row r="27" spans="2:4" x14ac:dyDescent="0.2">
      <c r="B27" s="537"/>
      <c r="C27" s="537"/>
      <c r="D27" s="538"/>
    </row>
    <row r="28" spans="2:4" x14ac:dyDescent="0.2">
      <c r="B28" s="537"/>
      <c r="C28" s="537"/>
      <c r="D28" s="538"/>
    </row>
    <row r="29" spans="2:4" x14ac:dyDescent="0.2">
      <c r="B29" s="537"/>
      <c r="C29" s="537"/>
      <c r="D29" s="538"/>
    </row>
    <row r="30" spans="2:4" x14ac:dyDescent="0.2">
      <c r="B30" s="539"/>
      <c r="C30" s="537"/>
      <c r="D30" s="538"/>
    </row>
    <row r="31" spans="2:4" x14ac:dyDescent="0.2">
      <c r="B31" s="537"/>
      <c r="C31" s="537"/>
      <c r="D31" s="538"/>
    </row>
    <row r="32" spans="2:4" x14ac:dyDescent="0.2">
      <c r="B32" s="537"/>
      <c r="C32" s="537"/>
      <c r="D32" s="538"/>
    </row>
    <row r="33" spans="2:4" x14ac:dyDescent="0.2">
      <c r="B33" s="537"/>
      <c r="C33" s="537"/>
      <c r="D33" s="538"/>
    </row>
    <row r="34" spans="2:4" x14ac:dyDescent="0.2">
      <c r="B34" s="539"/>
      <c r="C34" s="537"/>
      <c r="D34" s="538"/>
    </row>
    <row r="35" spans="2:4" x14ac:dyDescent="0.2">
      <c r="B35" s="537"/>
      <c r="C35" s="537"/>
      <c r="D35" s="538"/>
    </row>
    <row r="36" spans="2:4" x14ac:dyDescent="0.2">
      <c r="B36" s="537"/>
      <c r="C36" s="537"/>
      <c r="D36" s="538"/>
    </row>
    <row r="37" spans="2:4" x14ac:dyDescent="0.2">
      <c r="B37" s="537"/>
      <c r="C37" s="537"/>
      <c r="D37" s="538"/>
    </row>
    <row r="38" spans="2:4" x14ac:dyDescent="0.2">
      <c r="B38" s="539"/>
      <c r="C38" s="537"/>
      <c r="D38" s="538"/>
    </row>
    <row r="39" spans="2:4" x14ac:dyDescent="0.2">
      <c r="B39" s="537"/>
      <c r="C39" s="537"/>
      <c r="D39" s="538"/>
    </row>
    <row r="40" spans="2:4" x14ac:dyDescent="0.2">
      <c r="B40" s="537"/>
      <c r="C40" s="537"/>
      <c r="D40" s="538"/>
    </row>
    <row r="41" spans="2:4" x14ac:dyDescent="0.2">
      <c r="B41" s="537"/>
      <c r="C41" s="537"/>
      <c r="D41" s="538"/>
    </row>
    <row r="42" spans="2:4" x14ac:dyDescent="0.2">
      <c r="B42" s="539"/>
      <c r="C42" s="537"/>
      <c r="D42" s="538"/>
    </row>
    <row r="43" spans="2:4" x14ac:dyDescent="0.2">
      <c r="B43" s="537"/>
      <c r="C43" s="537"/>
      <c r="D43" s="538"/>
    </row>
    <row r="44" spans="2:4" x14ac:dyDescent="0.2">
      <c r="B44" s="537"/>
      <c r="C44" s="537"/>
      <c r="D44" s="538"/>
    </row>
    <row r="45" spans="2:4" x14ac:dyDescent="0.2">
      <c r="B45" s="537"/>
      <c r="C45" s="537"/>
      <c r="D45" s="538"/>
    </row>
    <row r="46" spans="2:4" x14ac:dyDescent="0.2">
      <c r="B46" s="539"/>
      <c r="C46" s="537"/>
      <c r="D46" s="538"/>
    </row>
    <row r="47" spans="2:4" x14ac:dyDescent="0.2">
      <c r="B47" s="537"/>
      <c r="C47" s="537"/>
      <c r="D47" s="538"/>
    </row>
    <row r="48" spans="2:4" x14ac:dyDescent="0.2">
      <c r="B48" s="537"/>
      <c r="C48" s="537"/>
      <c r="D48" s="538"/>
    </row>
    <row r="49" spans="2:4" x14ac:dyDescent="0.2">
      <c r="B49" s="537"/>
      <c r="C49" s="537"/>
      <c r="D49" s="538"/>
    </row>
    <row r="50" spans="2:4" x14ac:dyDescent="0.2">
      <c r="B50" s="539"/>
      <c r="C50" s="537"/>
      <c r="D50" s="538"/>
    </row>
    <row r="51" spans="2:4" x14ac:dyDescent="0.2">
      <c r="B51" s="537"/>
      <c r="C51" s="537"/>
      <c r="D51" s="538"/>
    </row>
    <row r="52" spans="2:4" x14ac:dyDescent="0.2">
      <c r="B52" s="537"/>
      <c r="C52" s="537"/>
      <c r="D52" s="538"/>
    </row>
    <row r="53" spans="2:4" x14ac:dyDescent="0.2">
      <c r="B53" s="537"/>
      <c r="C53" s="537"/>
      <c r="D53" s="538"/>
    </row>
    <row r="54" spans="2:4" x14ac:dyDescent="0.2">
      <c r="B54" s="539"/>
      <c r="C54" s="537"/>
      <c r="D54" s="538"/>
    </row>
    <row r="55" spans="2:4" x14ac:dyDescent="0.2">
      <c r="B55" s="537"/>
      <c r="C55" s="537"/>
      <c r="D55" s="538"/>
    </row>
    <row r="56" spans="2:4" x14ac:dyDescent="0.2">
      <c r="B56" s="537"/>
      <c r="C56" s="537"/>
      <c r="D56" s="538"/>
    </row>
    <row r="57" spans="2:4" x14ac:dyDescent="0.2">
      <c r="B57" s="537"/>
      <c r="C57" s="537"/>
      <c r="D57" s="538"/>
    </row>
    <row r="58" spans="2:4" x14ac:dyDescent="0.2">
      <c r="B58" s="539"/>
      <c r="C58" s="537"/>
      <c r="D58" s="538"/>
    </row>
    <row r="59" spans="2:4" x14ac:dyDescent="0.2">
      <c r="B59" s="537"/>
      <c r="C59" s="537"/>
      <c r="D59" s="538"/>
    </row>
    <row r="60" spans="2:4" x14ac:dyDescent="0.2">
      <c r="C60" s="537"/>
      <c r="D60" s="540"/>
    </row>
  </sheetData>
  <mergeCells count="1">
    <mergeCell ref="H1:I1"/>
  </mergeCells>
  <hyperlinks>
    <hyperlink ref="B6" r:id="rId1" xr:uid="{B28107E0-B383-41DC-AE4D-7461BDC5806F}"/>
    <hyperlink ref="H1:I1" location="Index!A1" display="Regresar al Índice" xr:uid="{187DEF25-E4AB-48DD-A9E5-5DCAC909A89A}"/>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B153-CE8F-42C3-9961-4B221DEB02B9}">
  <sheetPr codeName="Hoja45"/>
  <dimension ref="A1:M85"/>
  <sheetViews>
    <sheetView workbookViewId="0">
      <selection activeCell="I7" sqref="I7"/>
    </sheetView>
  </sheetViews>
  <sheetFormatPr baseColWidth="10" defaultColWidth="9.140625" defaultRowHeight="12.75" x14ac:dyDescent="0.2"/>
  <cols>
    <col min="1" max="1" width="11.28515625" style="31" bestFit="1" customWidth="1"/>
    <col min="2" max="2" width="9.28515625" style="31" bestFit="1" customWidth="1"/>
    <col min="3" max="3" width="9.140625" style="31"/>
    <col min="4" max="4" width="9.28515625" style="31" bestFit="1" customWidth="1"/>
    <col min="5" max="5" width="17" style="31" bestFit="1" customWidth="1"/>
    <col min="6" max="7" width="9.28515625" style="31" bestFit="1" customWidth="1"/>
    <col min="8" max="16384" width="9.140625" style="31"/>
  </cols>
  <sheetData>
    <row r="1" spans="1:9" ht="15" x14ac:dyDescent="0.25">
      <c r="A1" s="179" t="s">
        <v>1393</v>
      </c>
      <c r="H1" s="400" t="s">
        <v>39</v>
      </c>
      <c r="I1" s="400"/>
    </row>
    <row r="2" spans="1:9" x14ac:dyDescent="0.2">
      <c r="A2" s="189" t="s">
        <v>973</v>
      </c>
    </row>
    <row r="6" spans="1:9" x14ac:dyDescent="0.2">
      <c r="A6" s="31" t="s">
        <v>862</v>
      </c>
      <c r="B6" s="31" t="s">
        <v>974</v>
      </c>
      <c r="C6" s="31" t="s">
        <v>975</v>
      </c>
      <c r="D6" s="31" t="s">
        <v>0</v>
      </c>
      <c r="E6" s="31" t="s">
        <v>1</v>
      </c>
    </row>
    <row r="7" spans="1:9" x14ac:dyDescent="0.2">
      <c r="A7" s="190">
        <v>37622</v>
      </c>
      <c r="B7" s="71">
        <v>2003</v>
      </c>
      <c r="C7" s="31" t="s">
        <v>726</v>
      </c>
      <c r="D7" s="71">
        <v>281.25029999999998</v>
      </c>
      <c r="E7" s="71">
        <v>3170.1266999999998</v>
      </c>
    </row>
    <row r="8" spans="1:9" x14ac:dyDescent="0.2">
      <c r="A8" s="190">
        <v>37712</v>
      </c>
      <c r="B8" s="71"/>
      <c r="C8" s="31" t="s">
        <v>727</v>
      </c>
      <c r="D8" s="71">
        <v>363.35930000000002</v>
      </c>
      <c r="E8" s="71">
        <v>3904.6473000000001</v>
      </c>
    </row>
    <row r="9" spans="1:9" x14ac:dyDescent="0.2">
      <c r="A9" s="190">
        <v>37803</v>
      </c>
      <c r="B9" s="71"/>
      <c r="C9" s="31" t="s">
        <v>728</v>
      </c>
      <c r="D9" s="71">
        <v>372.2595</v>
      </c>
      <c r="E9" s="71">
        <v>4128.1166999999996</v>
      </c>
    </row>
    <row r="10" spans="1:9" x14ac:dyDescent="0.2">
      <c r="A10" s="190">
        <v>37895</v>
      </c>
      <c r="B10" s="71"/>
      <c r="C10" s="31" t="s">
        <v>729</v>
      </c>
      <c r="D10" s="71">
        <v>318.19600000000003</v>
      </c>
      <c r="E10" s="71">
        <v>3935.7957000000001</v>
      </c>
    </row>
    <row r="11" spans="1:9" x14ac:dyDescent="0.2">
      <c r="A11" s="190">
        <v>37987</v>
      </c>
      <c r="B11" s="71">
        <v>2004</v>
      </c>
      <c r="C11" s="31" t="s">
        <v>726</v>
      </c>
      <c r="D11" s="71">
        <v>314.24560000000002</v>
      </c>
      <c r="E11" s="71">
        <v>3733.8611999999998</v>
      </c>
    </row>
    <row r="12" spans="1:9" x14ac:dyDescent="0.2">
      <c r="A12" s="190">
        <v>38078</v>
      </c>
      <c r="B12" s="71"/>
      <c r="C12" s="31" t="s">
        <v>727</v>
      </c>
      <c r="D12" s="71">
        <v>390.99720000000002</v>
      </c>
      <c r="E12" s="71">
        <v>4968.6377000000002</v>
      </c>
    </row>
    <row r="13" spans="1:9" x14ac:dyDescent="0.2">
      <c r="A13" s="190">
        <v>38169</v>
      </c>
      <c r="B13" s="71"/>
      <c r="C13" s="31" t="s">
        <v>728</v>
      </c>
      <c r="D13" s="71">
        <v>383.63510000000002</v>
      </c>
      <c r="E13" s="71">
        <v>5028.0245999999997</v>
      </c>
    </row>
    <row r="14" spans="1:9" x14ac:dyDescent="0.2">
      <c r="A14" s="190">
        <v>38261</v>
      </c>
      <c r="B14" s="71"/>
      <c r="C14" s="31" t="s">
        <v>729</v>
      </c>
      <c r="D14" s="71">
        <v>373.35120000000001</v>
      </c>
      <c r="E14" s="71">
        <v>4601.2245000000003</v>
      </c>
    </row>
    <row r="15" spans="1:9" x14ac:dyDescent="0.2">
      <c r="A15" s="190">
        <v>38353</v>
      </c>
      <c r="B15" s="71">
        <v>2005</v>
      </c>
      <c r="C15" s="31" t="s">
        <v>726</v>
      </c>
      <c r="D15" s="71">
        <v>374.55380000000002</v>
      </c>
      <c r="E15" s="71">
        <v>4487.5228999999999</v>
      </c>
    </row>
    <row r="16" spans="1:9" x14ac:dyDescent="0.2">
      <c r="A16" s="190">
        <v>38443</v>
      </c>
      <c r="B16" s="71"/>
      <c r="C16" s="31" t="s">
        <v>727</v>
      </c>
      <c r="D16" s="71">
        <v>438.80119999999999</v>
      </c>
      <c r="E16" s="71">
        <v>5733.8606</v>
      </c>
    </row>
    <row r="17" spans="1:13" x14ac:dyDescent="0.2">
      <c r="A17" s="190">
        <v>38534</v>
      </c>
      <c r="B17" s="71"/>
      <c r="C17" s="31" t="s">
        <v>728</v>
      </c>
      <c r="D17" s="71">
        <v>440.71850000000001</v>
      </c>
      <c r="E17" s="71">
        <v>5785.5140000000001</v>
      </c>
    </row>
    <row r="18" spans="1:13" x14ac:dyDescent="0.2">
      <c r="A18" s="190">
        <v>38626</v>
      </c>
      <c r="B18" s="71"/>
      <c r="C18" s="31" t="s">
        <v>729</v>
      </c>
      <c r="D18" s="71">
        <v>441.66649999999998</v>
      </c>
      <c r="E18" s="71">
        <v>5681.3734000000004</v>
      </c>
    </row>
    <row r="19" spans="1:13" x14ac:dyDescent="0.2">
      <c r="A19" s="190">
        <v>38718</v>
      </c>
      <c r="B19" s="71">
        <v>2006</v>
      </c>
      <c r="C19" s="31" t="s">
        <v>726</v>
      </c>
      <c r="D19" s="71">
        <v>451.93959999999998</v>
      </c>
      <c r="E19" s="71">
        <v>5734.3316999999997</v>
      </c>
    </row>
    <row r="20" spans="1:13" x14ac:dyDescent="0.2">
      <c r="A20" s="190">
        <v>38808</v>
      </c>
      <c r="B20" s="71"/>
      <c r="C20" s="31" t="s">
        <v>727</v>
      </c>
      <c r="D20" s="71">
        <v>520.15599999999995</v>
      </c>
      <c r="E20" s="71">
        <v>6947.5631000000003</v>
      </c>
    </row>
    <row r="21" spans="1:13" x14ac:dyDescent="0.2">
      <c r="A21" s="190">
        <v>38899</v>
      </c>
      <c r="B21" s="71"/>
      <c r="C21" s="31" t="s">
        <v>728</v>
      </c>
      <c r="D21" s="71">
        <v>502.42309999999998</v>
      </c>
      <c r="E21" s="71">
        <v>6666.8888999999999</v>
      </c>
    </row>
    <row r="22" spans="1:13" x14ac:dyDescent="0.2">
      <c r="A22" s="190">
        <v>38991</v>
      </c>
      <c r="B22" s="71"/>
      <c r="C22" s="31" t="s">
        <v>729</v>
      </c>
      <c r="D22" s="71">
        <v>500.9563</v>
      </c>
      <c r="E22" s="71">
        <v>6218.0514000000003</v>
      </c>
    </row>
    <row r="23" spans="1:13" x14ac:dyDescent="0.2">
      <c r="A23" s="190">
        <v>39083</v>
      </c>
      <c r="B23" s="71">
        <v>2007</v>
      </c>
      <c r="C23" s="31" t="s">
        <v>726</v>
      </c>
      <c r="D23" s="71">
        <v>483.60079999999999</v>
      </c>
      <c r="E23" s="71">
        <v>5916.2313000000004</v>
      </c>
    </row>
    <row r="24" spans="1:13" x14ac:dyDescent="0.2">
      <c r="A24" s="190">
        <v>39173</v>
      </c>
      <c r="B24" s="71"/>
      <c r="C24" s="31" t="s">
        <v>727</v>
      </c>
      <c r="D24" s="71">
        <v>520.48469999999998</v>
      </c>
      <c r="E24" s="71">
        <v>6878.9088000000002</v>
      </c>
    </row>
    <row r="25" spans="1:13" x14ac:dyDescent="0.2">
      <c r="A25" s="190">
        <v>39264</v>
      </c>
      <c r="B25" s="71"/>
      <c r="C25" s="31" t="s">
        <v>728</v>
      </c>
      <c r="D25" s="71">
        <v>511.0421</v>
      </c>
      <c r="E25" s="71">
        <v>6967.7476999999999</v>
      </c>
    </row>
    <row r="26" spans="1:13" x14ac:dyDescent="0.2">
      <c r="A26" s="190">
        <v>39356</v>
      </c>
      <c r="B26" s="71"/>
      <c r="C26" s="31" t="s">
        <v>729</v>
      </c>
      <c r="D26" s="71">
        <v>481.53309999999999</v>
      </c>
      <c r="E26" s="71">
        <v>6295.9301999999998</v>
      </c>
    </row>
    <row r="27" spans="1:13" x14ac:dyDescent="0.2">
      <c r="A27" s="190">
        <v>39448</v>
      </c>
      <c r="B27" s="71">
        <v>2008</v>
      </c>
      <c r="C27" s="31" t="s">
        <v>726</v>
      </c>
      <c r="D27" s="71">
        <v>453.31529999999998</v>
      </c>
      <c r="E27" s="71">
        <v>5757.7575999999999</v>
      </c>
    </row>
    <row r="28" spans="1:13" x14ac:dyDescent="0.2">
      <c r="A28" s="190">
        <v>39539</v>
      </c>
      <c r="B28" s="71"/>
      <c r="C28" s="31" t="s">
        <v>727</v>
      </c>
      <c r="D28" s="71">
        <v>507.89150000000001</v>
      </c>
      <c r="E28" s="71">
        <v>6820.8968000000004</v>
      </c>
    </row>
    <row r="29" spans="1:13" x14ac:dyDescent="0.2">
      <c r="A29" s="190">
        <v>39630</v>
      </c>
      <c r="B29" s="71"/>
      <c r="C29" s="31" t="s">
        <v>728</v>
      </c>
      <c r="D29" s="71">
        <v>473.53640000000001</v>
      </c>
      <c r="E29" s="71">
        <v>6394.5241999999998</v>
      </c>
    </row>
    <row r="30" spans="1:13" x14ac:dyDescent="0.2">
      <c r="A30" s="190">
        <v>39722</v>
      </c>
      <c r="B30" s="71"/>
      <c r="C30" s="31" t="s">
        <v>729</v>
      </c>
      <c r="D30" s="71">
        <v>480.05059999999997</v>
      </c>
      <c r="E30" s="71">
        <v>6171.8065999999999</v>
      </c>
    </row>
    <row r="31" spans="1:13" x14ac:dyDescent="0.2">
      <c r="A31" s="190">
        <v>39814</v>
      </c>
      <c r="B31" s="71">
        <v>2009</v>
      </c>
      <c r="C31" s="31" t="s">
        <v>726</v>
      </c>
      <c r="D31" s="71">
        <v>455.3365</v>
      </c>
      <c r="E31" s="71">
        <v>5498.8725999999997</v>
      </c>
    </row>
    <row r="32" spans="1:13" x14ac:dyDescent="0.2">
      <c r="A32" s="190">
        <v>39904</v>
      </c>
      <c r="B32" s="71"/>
      <c r="C32" s="31" t="s">
        <v>727</v>
      </c>
      <c r="D32" s="71">
        <v>448.97969999999998</v>
      </c>
      <c r="E32" s="71">
        <v>5634.3179</v>
      </c>
      <c r="M32" s="31" t="s">
        <v>976</v>
      </c>
    </row>
    <row r="33" spans="1:5" x14ac:dyDescent="0.2">
      <c r="A33" s="190">
        <v>39995</v>
      </c>
      <c r="B33" s="71"/>
      <c r="C33" s="31" t="s">
        <v>728</v>
      </c>
      <c r="D33" s="71">
        <v>409.86810000000003</v>
      </c>
      <c r="E33" s="71">
        <v>5396.8438999999998</v>
      </c>
    </row>
    <row r="34" spans="1:5" x14ac:dyDescent="0.2">
      <c r="A34" s="190">
        <v>40087</v>
      </c>
      <c r="B34" s="71"/>
      <c r="C34" s="31" t="s">
        <v>729</v>
      </c>
      <c r="D34" s="71">
        <v>380.90750000000003</v>
      </c>
      <c r="E34" s="71">
        <v>4776.2983000000004</v>
      </c>
    </row>
    <row r="35" spans="1:5" x14ac:dyDescent="0.2">
      <c r="A35" s="190">
        <v>40179</v>
      </c>
      <c r="B35" s="71">
        <v>2010</v>
      </c>
      <c r="C35" s="31" t="s">
        <v>726</v>
      </c>
      <c r="D35" s="71">
        <v>413.49209999999999</v>
      </c>
      <c r="E35" s="71">
        <v>4832.1288999999997</v>
      </c>
    </row>
    <row r="36" spans="1:5" x14ac:dyDescent="0.2">
      <c r="A36" s="190">
        <v>40269</v>
      </c>
      <c r="B36" s="71"/>
      <c r="C36" s="31" t="s">
        <v>727</v>
      </c>
      <c r="D36" s="71">
        <v>470.30650000000003</v>
      </c>
      <c r="E36" s="71">
        <v>5835.8635999999997</v>
      </c>
    </row>
    <row r="37" spans="1:5" x14ac:dyDescent="0.2">
      <c r="A37" s="190">
        <v>40360</v>
      </c>
      <c r="B37" s="71"/>
      <c r="C37" s="31" t="s">
        <v>728</v>
      </c>
      <c r="D37" s="71">
        <v>444.37740000000002</v>
      </c>
      <c r="E37" s="71">
        <v>5551.1360999999997</v>
      </c>
    </row>
    <row r="38" spans="1:5" x14ac:dyDescent="0.2">
      <c r="A38" s="190">
        <v>40452</v>
      </c>
      <c r="B38" s="71"/>
      <c r="C38" s="31" t="s">
        <v>729</v>
      </c>
      <c r="D38" s="71">
        <v>427.39339999999999</v>
      </c>
      <c r="E38" s="71">
        <v>5084.7532000000001</v>
      </c>
    </row>
    <row r="39" spans="1:5" x14ac:dyDescent="0.2">
      <c r="A39" s="190">
        <v>40544</v>
      </c>
      <c r="B39" s="71">
        <v>2011</v>
      </c>
      <c r="C39" s="31" t="s">
        <v>726</v>
      </c>
      <c r="D39" s="71">
        <v>438.07350000000002</v>
      </c>
      <c r="E39" s="71">
        <v>5110.1385</v>
      </c>
    </row>
    <row r="40" spans="1:5" x14ac:dyDescent="0.2">
      <c r="A40" s="190">
        <v>40634</v>
      </c>
      <c r="B40" s="71"/>
      <c r="C40" s="31" t="s">
        <v>727</v>
      </c>
      <c r="D40" s="71">
        <v>486.71379999999999</v>
      </c>
      <c r="E40" s="71">
        <v>6071.7138000000004</v>
      </c>
    </row>
    <row r="41" spans="1:5" x14ac:dyDescent="0.2">
      <c r="A41" s="190">
        <v>40725</v>
      </c>
      <c r="B41" s="71"/>
      <c r="C41" s="31" t="s">
        <v>728</v>
      </c>
      <c r="D41" s="71">
        <v>504.24520000000001</v>
      </c>
      <c r="E41" s="71">
        <v>6136.5735999999997</v>
      </c>
    </row>
    <row r="42" spans="1:5" x14ac:dyDescent="0.2">
      <c r="A42" s="190">
        <v>40817</v>
      </c>
      <c r="B42" s="71"/>
      <c r="C42" s="31" t="s">
        <v>729</v>
      </c>
      <c r="D42" s="71">
        <v>466.75389999999999</v>
      </c>
      <c r="E42" s="71">
        <v>5484.5456000000004</v>
      </c>
    </row>
    <row r="43" spans="1:5" x14ac:dyDescent="0.2">
      <c r="A43" s="190">
        <v>40909</v>
      </c>
      <c r="B43" s="71">
        <v>2012</v>
      </c>
      <c r="C43" s="31" t="s">
        <v>726</v>
      </c>
      <c r="D43" s="71">
        <v>463.43389999999999</v>
      </c>
      <c r="E43" s="71">
        <v>5386.2264999999998</v>
      </c>
    </row>
    <row r="44" spans="1:5" x14ac:dyDescent="0.2">
      <c r="A44" s="190">
        <v>41000</v>
      </c>
      <c r="B44" s="71"/>
      <c r="C44" s="31" t="s">
        <v>727</v>
      </c>
      <c r="D44" s="71">
        <v>542.90390000000002</v>
      </c>
      <c r="E44" s="71">
        <v>6470.1481999999996</v>
      </c>
    </row>
    <row r="45" spans="1:5" x14ac:dyDescent="0.2">
      <c r="A45" s="190">
        <v>41091</v>
      </c>
      <c r="B45" s="71"/>
      <c r="C45" s="31" t="s">
        <v>728</v>
      </c>
      <c r="D45" s="71">
        <v>436.4033</v>
      </c>
      <c r="E45" s="71">
        <v>5413.9413999999997</v>
      </c>
    </row>
    <row r="46" spans="1:5" x14ac:dyDescent="0.2">
      <c r="A46" s="190">
        <v>41183</v>
      </c>
      <c r="B46" s="71"/>
      <c r="C46" s="31" t="s">
        <v>729</v>
      </c>
      <c r="D46" s="71">
        <v>440.76440000000002</v>
      </c>
      <c r="E46" s="71">
        <v>5168.0060000000003</v>
      </c>
    </row>
    <row r="47" spans="1:5" x14ac:dyDescent="0.2">
      <c r="A47" s="190">
        <v>41275</v>
      </c>
      <c r="B47" s="71">
        <v>2013</v>
      </c>
      <c r="C47" s="31" t="s">
        <v>726</v>
      </c>
      <c r="D47" s="71">
        <v>402.7842</v>
      </c>
      <c r="E47" s="71">
        <v>5040.3283000000001</v>
      </c>
    </row>
    <row r="48" spans="1:5" x14ac:dyDescent="0.2">
      <c r="A48" s="190">
        <v>41365</v>
      </c>
      <c r="B48" s="71"/>
      <c r="C48" s="31" t="s">
        <v>727</v>
      </c>
      <c r="D48" s="71">
        <v>479.92959999999999</v>
      </c>
      <c r="E48" s="71">
        <v>6097.0291999999999</v>
      </c>
    </row>
    <row r="49" spans="1:5" x14ac:dyDescent="0.2">
      <c r="A49" s="190">
        <v>41456</v>
      </c>
      <c r="B49" s="71"/>
      <c r="C49" s="31" t="s">
        <v>728</v>
      </c>
      <c r="D49" s="71">
        <v>438.79599999999999</v>
      </c>
      <c r="E49" s="71">
        <v>5672.2350999999999</v>
      </c>
    </row>
    <row r="50" spans="1:5" x14ac:dyDescent="0.2">
      <c r="A50" s="190">
        <v>41548</v>
      </c>
      <c r="B50" s="71"/>
      <c r="C50" s="31" t="s">
        <v>729</v>
      </c>
      <c r="D50" s="71">
        <v>433.50580000000002</v>
      </c>
      <c r="E50" s="71">
        <v>5493.1585999999998</v>
      </c>
    </row>
    <row r="51" spans="1:5" x14ac:dyDescent="0.2">
      <c r="A51" s="190">
        <v>41640</v>
      </c>
      <c r="B51" s="71">
        <v>2014</v>
      </c>
      <c r="C51" s="31" t="s">
        <v>726</v>
      </c>
      <c r="D51" s="71">
        <v>459.30739999999997</v>
      </c>
      <c r="E51" s="71">
        <v>5459.7269999999999</v>
      </c>
    </row>
    <row r="52" spans="1:5" x14ac:dyDescent="0.2">
      <c r="A52" s="190">
        <v>41730</v>
      </c>
      <c r="B52" s="71"/>
      <c r="C52" s="31" t="s">
        <v>727</v>
      </c>
      <c r="D52" s="71">
        <v>489.02929999999998</v>
      </c>
      <c r="E52" s="71">
        <v>6166.7767999999996</v>
      </c>
    </row>
    <row r="53" spans="1:5" x14ac:dyDescent="0.2">
      <c r="A53" s="190">
        <v>41821</v>
      </c>
      <c r="B53" s="71"/>
      <c r="C53" s="31" t="s">
        <v>728</v>
      </c>
      <c r="D53" s="71">
        <v>464.12490000000003</v>
      </c>
      <c r="E53" s="71">
        <v>5967.5832</v>
      </c>
    </row>
    <row r="54" spans="1:5" x14ac:dyDescent="0.2">
      <c r="A54" s="190">
        <v>41913</v>
      </c>
      <c r="B54" s="71"/>
      <c r="C54" s="31" t="s">
        <v>729</v>
      </c>
      <c r="D54" s="71">
        <v>547.39120000000003</v>
      </c>
      <c r="E54" s="71">
        <v>6053.1968999999999</v>
      </c>
    </row>
    <row r="55" spans="1:5" x14ac:dyDescent="0.2">
      <c r="A55" s="190">
        <v>42005</v>
      </c>
      <c r="B55" s="71">
        <v>2015</v>
      </c>
      <c r="C55" s="31" t="s">
        <v>726</v>
      </c>
      <c r="D55" s="71">
        <v>539.39319999999998</v>
      </c>
      <c r="E55" s="71">
        <v>5723.6171000000004</v>
      </c>
    </row>
    <row r="56" spans="1:5" x14ac:dyDescent="0.2">
      <c r="A56" s="190">
        <v>42095</v>
      </c>
      <c r="B56" s="71"/>
      <c r="C56" s="31" t="s">
        <v>727</v>
      </c>
      <c r="D56" s="71">
        <v>505.48239999999998</v>
      </c>
      <c r="E56" s="71">
        <v>6353.2556000000004</v>
      </c>
    </row>
    <row r="57" spans="1:5" x14ac:dyDescent="0.2">
      <c r="A57" s="190">
        <v>42186</v>
      </c>
      <c r="B57" s="71"/>
      <c r="C57" s="31" t="s">
        <v>728</v>
      </c>
      <c r="D57" s="71">
        <v>577.65</v>
      </c>
      <c r="E57" s="71">
        <v>6543.1661999999997</v>
      </c>
    </row>
    <row r="58" spans="1:5" x14ac:dyDescent="0.2">
      <c r="A58" s="190">
        <v>42278</v>
      </c>
      <c r="B58" s="71"/>
      <c r="C58" s="31" t="s">
        <v>729</v>
      </c>
      <c r="D58" s="71">
        <v>551.58860000000004</v>
      </c>
      <c r="E58" s="71">
        <v>6164.7336999999998</v>
      </c>
    </row>
    <row r="59" spans="1:5" x14ac:dyDescent="0.2">
      <c r="A59" s="190">
        <v>42370</v>
      </c>
      <c r="B59" s="71">
        <v>2016</v>
      </c>
      <c r="C59" s="31" t="s">
        <v>726</v>
      </c>
      <c r="D59" s="71">
        <v>587.31209999999999</v>
      </c>
      <c r="E59" s="71">
        <v>6205.8492999999999</v>
      </c>
    </row>
    <row r="60" spans="1:5" x14ac:dyDescent="0.2">
      <c r="A60" s="190">
        <v>42461</v>
      </c>
      <c r="B60" s="71"/>
      <c r="C60" s="31" t="s">
        <v>727</v>
      </c>
      <c r="D60" s="71">
        <v>651.80370000000005</v>
      </c>
      <c r="E60" s="71">
        <v>6961.8252000000002</v>
      </c>
    </row>
    <row r="61" spans="1:5" x14ac:dyDescent="0.2">
      <c r="A61" s="190">
        <v>42552</v>
      </c>
      <c r="B61" s="71"/>
      <c r="C61" s="31" t="s">
        <v>728</v>
      </c>
      <c r="D61" s="71">
        <v>636.18830000000003</v>
      </c>
      <c r="E61" s="71">
        <v>6891.9841999999999</v>
      </c>
    </row>
    <row r="62" spans="1:5" x14ac:dyDescent="0.2">
      <c r="A62" s="190">
        <v>42644</v>
      </c>
      <c r="B62" s="71"/>
      <c r="C62" s="31" t="s">
        <v>729</v>
      </c>
      <c r="D62" s="71">
        <v>645.49800000000005</v>
      </c>
      <c r="E62" s="71">
        <v>6933.6228000000001</v>
      </c>
    </row>
    <row r="63" spans="1:5" x14ac:dyDescent="0.2">
      <c r="A63" s="190">
        <v>42736</v>
      </c>
      <c r="B63" s="71">
        <v>2017</v>
      </c>
      <c r="C63" s="31" t="s">
        <v>726</v>
      </c>
      <c r="D63" s="71">
        <v>652.44740000000002</v>
      </c>
      <c r="E63" s="71">
        <v>6908.2604000000001</v>
      </c>
    </row>
    <row r="64" spans="1:5" x14ac:dyDescent="0.2">
      <c r="A64" s="190">
        <v>42826</v>
      </c>
      <c r="B64" s="71"/>
      <c r="C64" s="31" t="s">
        <v>727</v>
      </c>
      <c r="D64" s="71">
        <v>720.10469999999998</v>
      </c>
      <c r="E64" s="71">
        <v>7651.6203999999998</v>
      </c>
    </row>
    <row r="65" spans="1:12" x14ac:dyDescent="0.2">
      <c r="A65" s="190">
        <v>42917</v>
      </c>
      <c r="B65" s="71"/>
      <c r="C65" s="31" t="s">
        <v>728</v>
      </c>
      <c r="D65" s="71">
        <v>727.20370000000003</v>
      </c>
      <c r="E65" s="71">
        <v>7706.7997999999998</v>
      </c>
    </row>
    <row r="66" spans="1:12" x14ac:dyDescent="0.2">
      <c r="A66" s="190">
        <v>43009</v>
      </c>
      <c r="B66" s="71"/>
      <c r="C66" s="31" t="s">
        <v>729</v>
      </c>
      <c r="D66" s="71">
        <v>781.68610000000001</v>
      </c>
      <c r="E66" s="71">
        <v>8023.8644999999997</v>
      </c>
    </row>
    <row r="67" spans="1:12" x14ac:dyDescent="0.2">
      <c r="A67" s="190">
        <v>43101</v>
      </c>
      <c r="B67" s="71">
        <v>2018</v>
      </c>
      <c r="C67" s="31" t="s">
        <v>726</v>
      </c>
      <c r="D67" s="71">
        <v>710.56399999999996</v>
      </c>
      <c r="E67" s="71">
        <v>7186.9233999999997</v>
      </c>
    </row>
    <row r="68" spans="1:12" x14ac:dyDescent="0.2">
      <c r="A68" s="190">
        <v>43191</v>
      </c>
      <c r="B68" s="71"/>
      <c r="C68" s="31" t="s">
        <v>727</v>
      </c>
      <c r="D68" s="71">
        <v>906.6662</v>
      </c>
      <c r="E68" s="71">
        <v>9057.5627999999997</v>
      </c>
    </row>
    <row r="69" spans="1:12" x14ac:dyDescent="0.2">
      <c r="A69" s="190">
        <v>43282</v>
      </c>
      <c r="B69" s="71"/>
      <c r="C69" s="31" t="s">
        <v>728</v>
      </c>
      <c r="D69" s="71">
        <v>800.33910000000003</v>
      </c>
      <c r="E69" s="71">
        <v>8459.4652000000006</v>
      </c>
    </row>
    <row r="70" spans="1:12" x14ac:dyDescent="0.2">
      <c r="A70" s="190">
        <v>43374</v>
      </c>
      <c r="B70" s="71"/>
      <c r="C70" s="31" t="s">
        <v>729</v>
      </c>
      <c r="D70" s="71">
        <v>887.24109999999996</v>
      </c>
      <c r="E70" s="71">
        <v>8973.2757000000001</v>
      </c>
    </row>
    <row r="71" spans="1:12" x14ac:dyDescent="0.2">
      <c r="A71" s="190">
        <v>43466</v>
      </c>
      <c r="B71" s="71">
        <v>2019</v>
      </c>
      <c r="C71" s="31" t="s">
        <v>726</v>
      </c>
      <c r="D71" s="71">
        <v>782.99509999999998</v>
      </c>
      <c r="E71" s="71">
        <v>7944.7581</v>
      </c>
    </row>
    <row r="72" spans="1:12" x14ac:dyDescent="0.2">
      <c r="A72" s="190">
        <v>43556</v>
      </c>
      <c r="B72" s="71"/>
      <c r="C72" s="31" t="s">
        <v>727</v>
      </c>
      <c r="D72" s="71">
        <v>909.42049999999995</v>
      </c>
      <c r="E72" s="71">
        <v>9506.2291000000005</v>
      </c>
    </row>
    <row r="73" spans="1:12" x14ac:dyDescent="0.2">
      <c r="A73" s="190">
        <v>43647</v>
      </c>
      <c r="B73" s="71"/>
      <c r="C73" s="31" t="s">
        <v>728</v>
      </c>
      <c r="D73" s="71">
        <v>942.52949999999998</v>
      </c>
      <c r="E73" s="71">
        <v>9788.6687999999995</v>
      </c>
      <c r="I73" s="191">
        <f>SUM(D71:D73)</f>
        <v>2634.9450999999999</v>
      </c>
    </row>
    <row r="74" spans="1:12" x14ac:dyDescent="0.2">
      <c r="A74" s="190">
        <v>43739</v>
      </c>
      <c r="B74" s="71"/>
      <c r="C74" s="31" t="s">
        <v>729</v>
      </c>
      <c r="D74" s="71">
        <v>902.02269999999999</v>
      </c>
      <c r="E74" s="71">
        <v>9199.1020000000008</v>
      </c>
      <c r="F74" s="192">
        <f t="shared" ref="F74:G76" si="0">(D74-D70)/D70</f>
        <v>1.6660184024387539E-2</v>
      </c>
      <c r="G74" s="192">
        <f t="shared" si="0"/>
        <v>2.5166539795495265E-2</v>
      </c>
      <c r="H74" s="192">
        <f t="shared" ref="H74:H76" si="1">D74/E74</f>
        <v>9.8055516723262764E-2</v>
      </c>
    </row>
    <row r="75" spans="1:12" x14ac:dyDescent="0.2">
      <c r="A75" s="190">
        <v>43831</v>
      </c>
      <c r="B75" s="71">
        <v>2020</v>
      </c>
      <c r="C75" s="31" t="s">
        <v>726</v>
      </c>
      <c r="D75" s="71">
        <v>989.69060000000002</v>
      </c>
      <c r="E75" s="71">
        <v>9397.7070999999996</v>
      </c>
      <c r="F75" s="192">
        <f t="shared" si="0"/>
        <v>0.26398057918880979</v>
      </c>
      <c r="G75" s="192">
        <f t="shared" si="0"/>
        <v>0.18288146494982643</v>
      </c>
      <c r="H75" s="192">
        <f t="shared" si="1"/>
        <v>0.10531192230921946</v>
      </c>
      <c r="K75" s="192"/>
      <c r="L75" s="192"/>
    </row>
    <row r="76" spans="1:12" x14ac:dyDescent="0.2">
      <c r="A76" s="190">
        <v>43922</v>
      </c>
      <c r="C76" s="31" t="s">
        <v>727</v>
      </c>
      <c r="D76" s="71">
        <v>1043.2215000000001</v>
      </c>
      <c r="E76" s="71">
        <v>9891.9493000000002</v>
      </c>
      <c r="F76" s="192">
        <f t="shared" si="0"/>
        <v>0.14712775883103599</v>
      </c>
      <c r="G76" s="192">
        <f t="shared" si="0"/>
        <v>4.0575521160120129E-2</v>
      </c>
      <c r="H76" s="192">
        <f t="shared" si="1"/>
        <v>0.10546167073460436</v>
      </c>
    </row>
    <row r="77" spans="1:12" x14ac:dyDescent="0.2">
      <c r="A77" s="190">
        <v>44013</v>
      </c>
      <c r="C77" s="31" t="s">
        <v>728</v>
      </c>
      <c r="D77" s="71">
        <v>1038.5597</v>
      </c>
      <c r="E77" s="71">
        <v>10674.565699999999</v>
      </c>
      <c r="F77" s="192">
        <f>(D77-D73)/D73</f>
        <v>0.10188561737324936</v>
      </c>
      <c r="G77" s="192">
        <f>(E77-E73)/E73</f>
        <v>9.0502285663194543E-2</v>
      </c>
      <c r="H77" s="192">
        <f>D77/E77</f>
        <v>9.7292923120984684E-2</v>
      </c>
      <c r="I77" s="191">
        <f>SUM(D75:D77)</f>
        <v>3071.4718000000003</v>
      </c>
      <c r="J77" s="192">
        <f>I77/I73-1</f>
        <v>0.16566823346717929</v>
      </c>
      <c r="K77" s="192">
        <f>D77/D76-1</f>
        <v>-4.4686579024685313E-3</v>
      </c>
    </row>
    <row r="78" spans="1:12" x14ac:dyDescent="0.2">
      <c r="H78" s="31">
        <f>E77/D77</f>
        <v>10.278239854675661</v>
      </c>
    </row>
    <row r="84" spans="5:6" x14ac:dyDescent="0.2">
      <c r="E84" s="193"/>
    </row>
    <row r="85" spans="5:6" x14ac:dyDescent="0.2">
      <c r="F85" s="193"/>
    </row>
  </sheetData>
  <mergeCells count="1">
    <mergeCell ref="H1:I1"/>
  </mergeCells>
  <hyperlinks>
    <hyperlink ref="H1:I1" location="Index!A1" display="Regresar al Índice" xr:uid="{7958487A-2F1B-41E9-A4CD-DB1DF1E07D34}"/>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161B-9A3C-4B34-9690-79CC565B1608}">
  <sheetPr codeName="Hoja46"/>
  <dimension ref="A1:I38"/>
  <sheetViews>
    <sheetView workbookViewId="0">
      <selection activeCell="I7" sqref="I7"/>
    </sheetView>
  </sheetViews>
  <sheetFormatPr baseColWidth="10" defaultColWidth="9.140625" defaultRowHeight="12.75" x14ac:dyDescent="0.2"/>
  <cols>
    <col min="1" max="1" width="17.140625" style="31" bestFit="1" customWidth="1"/>
    <col min="2" max="2" width="15.7109375" style="31" bestFit="1" customWidth="1"/>
    <col min="3" max="3" width="9.140625" style="31"/>
    <col min="4" max="4" width="16.42578125" style="31" bestFit="1" customWidth="1"/>
    <col min="5" max="16384" width="9.140625" style="31"/>
  </cols>
  <sheetData>
    <row r="1" spans="1:9" ht="15" x14ac:dyDescent="0.25">
      <c r="A1" s="179" t="s">
        <v>1394</v>
      </c>
      <c r="H1" s="400" t="s">
        <v>39</v>
      </c>
      <c r="I1" s="400"/>
    </row>
    <row r="2" spans="1:9" x14ac:dyDescent="0.2">
      <c r="A2" s="189" t="s">
        <v>977</v>
      </c>
    </row>
    <row r="3" spans="1:9" x14ac:dyDescent="0.2">
      <c r="A3" s="31" t="s">
        <v>34</v>
      </c>
    </row>
    <row r="5" spans="1:9" x14ac:dyDescent="0.2">
      <c r="A5" s="31" t="s">
        <v>2</v>
      </c>
      <c r="B5" s="31" t="s">
        <v>978</v>
      </c>
    </row>
    <row r="6" spans="1:9" x14ac:dyDescent="0.2">
      <c r="A6" s="31" t="s">
        <v>1</v>
      </c>
      <c r="B6" s="31">
        <v>1</v>
      </c>
    </row>
    <row r="7" spans="1:9" x14ac:dyDescent="0.2">
      <c r="A7" s="31" t="s">
        <v>0</v>
      </c>
      <c r="B7" s="31">
        <v>9.7292923120984684E-2</v>
      </c>
      <c r="D7" s="31" t="s">
        <v>5</v>
      </c>
      <c r="E7" s="192">
        <v>3.2643107906488414E-3</v>
      </c>
    </row>
    <row r="8" spans="1:9" x14ac:dyDescent="0.2">
      <c r="A8" s="31" t="s">
        <v>17</v>
      </c>
      <c r="B8" s="31">
        <v>9.3274352135937488E-2</v>
      </c>
      <c r="D8" s="31" t="s">
        <v>6</v>
      </c>
      <c r="E8" s="192">
        <v>3.3110012147847851E-3</v>
      </c>
    </row>
    <row r="9" spans="1:9" x14ac:dyDescent="0.2">
      <c r="A9" s="31" t="s">
        <v>14</v>
      </c>
      <c r="B9" s="31">
        <v>7.94175073558262E-2</v>
      </c>
      <c r="D9" s="31" t="s">
        <v>30</v>
      </c>
      <c r="E9" s="192">
        <v>6.6231265970848824E-3</v>
      </c>
    </row>
    <row r="10" spans="1:9" x14ac:dyDescent="0.2">
      <c r="A10" s="31" t="s">
        <v>13</v>
      </c>
      <c r="B10" s="31">
        <v>6.4888307352869642E-2</v>
      </c>
      <c r="D10" s="31" t="s">
        <v>32</v>
      </c>
      <c r="E10" s="192">
        <v>6.9677869892168084E-3</v>
      </c>
    </row>
    <row r="11" spans="1:9" x14ac:dyDescent="0.2">
      <c r="A11" s="31" t="s">
        <v>9</v>
      </c>
      <c r="B11" s="31">
        <v>5.4753281437951148E-2</v>
      </c>
      <c r="D11" s="31" t="s">
        <v>11</v>
      </c>
      <c r="E11" s="192">
        <v>8.0303032843762438E-3</v>
      </c>
    </row>
    <row r="12" spans="1:9" x14ac:dyDescent="0.2">
      <c r="A12" s="31" t="s">
        <v>22</v>
      </c>
      <c r="B12" s="31">
        <v>5.0441724294225852E-2</v>
      </c>
      <c r="D12" s="31" t="s">
        <v>28</v>
      </c>
      <c r="E12" s="192">
        <v>8.1099599208987027E-3</v>
      </c>
    </row>
    <row r="13" spans="1:9" x14ac:dyDescent="0.2">
      <c r="A13" s="31" t="s">
        <v>21</v>
      </c>
      <c r="B13" s="31">
        <v>4.706331986883551E-2</v>
      </c>
      <c r="D13" s="31" t="s">
        <v>24</v>
      </c>
      <c r="E13" s="192">
        <v>8.2596896658755879E-3</v>
      </c>
    </row>
    <row r="14" spans="1:9" x14ac:dyDescent="0.2">
      <c r="A14" s="31" t="s">
        <v>15</v>
      </c>
      <c r="B14" s="31">
        <v>4.5443169645768354E-2</v>
      </c>
      <c r="D14" s="31" t="s">
        <v>3</v>
      </c>
      <c r="E14" s="192">
        <v>1.2630996313039697E-2</v>
      </c>
    </row>
    <row r="15" spans="1:9" x14ac:dyDescent="0.2">
      <c r="A15" s="31" t="s">
        <v>31</v>
      </c>
      <c r="B15" s="31">
        <v>4.1988490454464115E-2</v>
      </c>
      <c r="D15" s="31" t="s">
        <v>19</v>
      </c>
      <c r="E15" s="192">
        <v>1.6763951342769853E-2</v>
      </c>
    </row>
    <row r="16" spans="1:9" x14ac:dyDescent="0.2">
      <c r="A16" s="31" t="s">
        <v>25</v>
      </c>
      <c r="B16" s="31">
        <v>3.3805862471763141E-2</v>
      </c>
      <c r="D16" s="31" t="s">
        <v>10</v>
      </c>
      <c r="E16" s="192">
        <v>1.7095693176538321E-2</v>
      </c>
    </row>
    <row r="17" spans="1:5" x14ac:dyDescent="0.2">
      <c r="A17" s="31" t="s">
        <v>8</v>
      </c>
      <c r="B17" s="31">
        <v>3.1456193107697115E-2</v>
      </c>
      <c r="D17" s="31" t="s">
        <v>27</v>
      </c>
      <c r="E17" s="192">
        <v>1.7756441369788004E-2</v>
      </c>
    </row>
    <row r="18" spans="1:5" x14ac:dyDescent="0.2">
      <c r="A18" s="31" t="s">
        <v>4</v>
      </c>
      <c r="B18" s="31">
        <v>3.1162148357942097E-2</v>
      </c>
      <c r="D18" s="31" t="s">
        <v>18</v>
      </c>
      <c r="E18" s="192">
        <v>1.8426257847661193E-2</v>
      </c>
    </row>
    <row r="19" spans="1:5" x14ac:dyDescent="0.2">
      <c r="A19" s="31" t="s">
        <v>7</v>
      </c>
      <c r="B19" s="31">
        <v>2.9741996903911511E-2</v>
      </c>
      <c r="D19" s="31" t="s">
        <v>23</v>
      </c>
      <c r="E19" s="192">
        <v>2.0385091638903868E-2</v>
      </c>
    </row>
    <row r="20" spans="1:5" x14ac:dyDescent="0.2">
      <c r="A20" s="31" t="s">
        <v>33</v>
      </c>
      <c r="B20" s="31">
        <v>2.8040878515554039E-2</v>
      </c>
      <c r="D20" s="31" t="s">
        <v>12</v>
      </c>
      <c r="E20" s="192">
        <v>2.3067121128871784E-2</v>
      </c>
    </row>
    <row r="21" spans="1:5" x14ac:dyDescent="0.2">
      <c r="A21" s="31" t="s">
        <v>16</v>
      </c>
      <c r="B21" s="31">
        <v>2.5961627647296228E-2</v>
      </c>
      <c r="D21" s="31" t="s">
        <v>26</v>
      </c>
      <c r="E21" s="192">
        <v>2.4384533040065513E-2</v>
      </c>
    </row>
    <row r="22" spans="1:5" x14ac:dyDescent="0.2">
      <c r="A22" s="31" t="s">
        <v>20</v>
      </c>
      <c r="B22" s="31">
        <v>2.5780833406646234E-2</v>
      </c>
      <c r="D22" s="31" t="s">
        <v>29</v>
      </c>
      <c r="E22" s="192">
        <v>2.4411128969865258E-2</v>
      </c>
    </row>
    <row r="23" spans="1:5" x14ac:dyDescent="0.2">
      <c r="A23" s="31" t="s">
        <v>29</v>
      </c>
      <c r="B23" s="31">
        <v>2.4411128969865258E-2</v>
      </c>
      <c r="D23" s="31" t="s">
        <v>20</v>
      </c>
      <c r="E23" s="192">
        <v>2.5780833406646234E-2</v>
      </c>
    </row>
    <row r="24" spans="1:5" x14ac:dyDescent="0.2">
      <c r="A24" s="31" t="s">
        <v>26</v>
      </c>
      <c r="B24" s="31">
        <v>2.4384533040065513E-2</v>
      </c>
      <c r="D24" s="31" t="s">
        <v>16</v>
      </c>
      <c r="E24" s="192">
        <v>2.5961627647296228E-2</v>
      </c>
    </row>
    <row r="25" spans="1:5" x14ac:dyDescent="0.2">
      <c r="A25" s="31" t="s">
        <v>12</v>
      </c>
      <c r="B25" s="31">
        <v>2.3067121128871784E-2</v>
      </c>
      <c r="D25" s="31" t="s">
        <v>33</v>
      </c>
      <c r="E25" s="192">
        <v>2.8040878515554039E-2</v>
      </c>
    </row>
    <row r="26" spans="1:5" x14ac:dyDescent="0.2">
      <c r="A26" s="31" t="s">
        <v>23</v>
      </c>
      <c r="B26" s="31">
        <v>2.0385091638903868E-2</v>
      </c>
      <c r="D26" s="31" t="s">
        <v>7</v>
      </c>
      <c r="E26" s="192">
        <v>2.9741996903911511E-2</v>
      </c>
    </row>
    <row r="27" spans="1:5" x14ac:dyDescent="0.2">
      <c r="A27" s="31" t="s">
        <v>18</v>
      </c>
      <c r="B27" s="31">
        <v>1.8426257847661193E-2</v>
      </c>
      <c r="D27" s="31" t="s">
        <v>4</v>
      </c>
      <c r="E27" s="192">
        <v>3.1162148357942097E-2</v>
      </c>
    </row>
    <row r="28" spans="1:5" x14ac:dyDescent="0.2">
      <c r="A28" s="31" t="s">
        <v>27</v>
      </c>
      <c r="B28" s="31">
        <v>1.7756441369788004E-2</v>
      </c>
      <c r="D28" s="31" t="s">
        <v>8</v>
      </c>
      <c r="E28" s="192">
        <v>3.1456193107697115E-2</v>
      </c>
    </row>
    <row r="29" spans="1:5" x14ac:dyDescent="0.2">
      <c r="A29" s="31" t="s">
        <v>10</v>
      </c>
      <c r="B29" s="31">
        <v>1.7095693176538321E-2</v>
      </c>
      <c r="D29" s="31" t="s">
        <v>25</v>
      </c>
      <c r="E29" s="192">
        <v>3.3805862471763141E-2</v>
      </c>
    </row>
    <row r="30" spans="1:5" x14ac:dyDescent="0.2">
      <c r="A30" s="31" t="s">
        <v>19</v>
      </c>
      <c r="B30" s="31">
        <v>1.6763951342769853E-2</v>
      </c>
      <c r="D30" s="31" t="s">
        <v>31</v>
      </c>
      <c r="E30" s="192">
        <v>4.1988490454464115E-2</v>
      </c>
    </row>
    <row r="31" spans="1:5" x14ac:dyDescent="0.2">
      <c r="A31" s="31" t="s">
        <v>3</v>
      </c>
      <c r="B31" s="31">
        <v>1.2630996313039697E-2</v>
      </c>
      <c r="D31" s="31" t="s">
        <v>15</v>
      </c>
      <c r="E31" s="192">
        <v>4.5443169645768354E-2</v>
      </c>
    </row>
    <row r="32" spans="1:5" x14ac:dyDescent="0.2">
      <c r="A32" s="31" t="s">
        <v>24</v>
      </c>
      <c r="B32" s="31">
        <v>8.2596896658755879E-3</v>
      </c>
      <c r="D32" s="31" t="s">
        <v>21</v>
      </c>
      <c r="E32" s="192">
        <v>4.706331986883551E-2</v>
      </c>
    </row>
    <row r="33" spans="1:5" x14ac:dyDescent="0.2">
      <c r="A33" s="31" t="s">
        <v>28</v>
      </c>
      <c r="B33" s="31">
        <v>8.1099599208987027E-3</v>
      </c>
      <c r="D33" s="31" t="s">
        <v>22</v>
      </c>
      <c r="E33" s="192">
        <v>5.0441724294225852E-2</v>
      </c>
    </row>
    <row r="34" spans="1:5" x14ac:dyDescent="0.2">
      <c r="A34" s="31" t="s">
        <v>11</v>
      </c>
      <c r="B34" s="31">
        <v>8.0303032843762438E-3</v>
      </c>
      <c r="D34" s="31" t="s">
        <v>9</v>
      </c>
      <c r="E34" s="192">
        <v>5.4753281437951148E-2</v>
      </c>
    </row>
    <row r="35" spans="1:5" x14ac:dyDescent="0.2">
      <c r="A35" s="31" t="s">
        <v>32</v>
      </c>
      <c r="B35" s="31">
        <v>6.9677869892168084E-3</v>
      </c>
      <c r="D35" s="31" t="s">
        <v>13</v>
      </c>
      <c r="E35" s="192">
        <v>6.4888307352869642E-2</v>
      </c>
    </row>
    <row r="36" spans="1:5" x14ac:dyDescent="0.2">
      <c r="A36" s="31" t="s">
        <v>30</v>
      </c>
      <c r="B36" s="31">
        <v>6.6231265970848824E-3</v>
      </c>
      <c r="D36" s="31" t="s">
        <v>14</v>
      </c>
      <c r="E36" s="192">
        <v>7.94175073558262E-2</v>
      </c>
    </row>
    <row r="37" spans="1:5" x14ac:dyDescent="0.2">
      <c r="A37" s="31" t="s">
        <v>6</v>
      </c>
      <c r="B37" s="31">
        <v>3.3110012147847851E-3</v>
      </c>
      <c r="D37" s="31" t="s">
        <v>17</v>
      </c>
      <c r="E37" s="192">
        <v>9.3274352135937488E-2</v>
      </c>
    </row>
    <row r="38" spans="1:5" x14ac:dyDescent="0.2">
      <c r="A38" s="31" t="s">
        <v>5</v>
      </c>
      <c r="B38" s="31">
        <v>3.2643107906488414E-3</v>
      </c>
      <c r="D38" s="31" t="s">
        <v>0</v>
      </c>
      <c r="E38" s="192">
        <v>9.7292923120984684E-2</v>
      </c>
    </row>
  </sheetData>
  <mergeCells count="1">
    <mergeCell ref="H1:I1"/>
  </mergeCells>
  <hyperlinks>
    <hyperlink ref="H1:I1" location="Index!A1" display="Regresar al Índice" xr:uid="{3C104D07-C964-4579-BD64-FE1A1102DDA5}"/>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69AD5-1DD7-4270-B805-E617E3DF1496}">
  <sheetPr codeName="Hoja47"/>
  <dimension ref="A1:L39"/>
  <sheetViews>
    <sheetView workbookViewId="0">
      <selection activeCell="I7" sqref="I7"/>
    </sheetView>
  </sheetViews>
  <sheetFormatPr baseColWidth="10" defaultColWidth="9.140625" defaultRowHeight="12.75" x14ac:dyDescent="0.2"/>
  <cols>
    <col min="1" max="1" width="11.28515625" style="31" bestFit="1" customWidth="1"/>
    <col min="2" max="2" width="17.140625" style="31" bestFit="1" customWidth="1"/>
    <col min="3" max="3" width="9" style="31" bestFit="1" customWidth="1"/>
    <col min="4" max="4" width="12.7109375" style="31" bestFit="1" customWidth="1"/>
    <col min="5" max="5" width="9.140625" style="31"/>
    <col min="6" max="6" width="17.140625" style="31" bestFit="1" customWidth="1"/>
    <col min="7" max="7" width="9.28515625" style="31" bestFit="1" customWidth="1"/>
    <col min="8" max="16384" width="9.140625" style="31"/>
  </cols>
  <sheetData>
    <row r="1" spans="1:12" ht="15" x14ac:dyDescent="0.25">
      <c r="A1" s="179" t="s">
        <v>1395</v>
      </c>
      <c r="H1" s="400" t="s">
        <v>39</v>
      </c>
      <c r="I1" s="400"/>
    </row>
    <row r="2" spans="1:12" x14ac:dyDescent="0.2">
      <c r="A2" s="189" t="s">
        <v>979</v>
      </c>
    </row>
    <row r="5" spans="1:12" x14ac:dyDescent="0.2">
      <c r="A5" s="31" t="s">
        <v>862</v>
      </c>
      <c r="B5" s="31" t="s">
        <v>2</v>
      </c>
      <c r="C5" s="31" t="s">
        <v>980</v>
      </c>
      <c r="D5" s="31" t="s">
        <v>981</v>
      </c>
    </row>
    <row r="6" spans="1:12" x14ac:dyDescent="0.2">
      <c r="A6" s="190">
        <v>43831</v>
      </c>
      <c r="B6" s="31" t="s">
        <v>3</v>
      </c>
      <c r="C6" s="71">
        <v>134.8304</v>
      </c>
      <c r="D6" s="194">
        <v>-2.1551493555307388E-2</v>
      </c>
      <c r="F6" s="31" t="s">
        <v>2</v>
      </c>
      <c r="G6" s="31" t="s">
        <v>981</v>
      </c>
      <c r="I6" s="31" t="s">
        <v>145</v>
      </c>
      <c r="J6" s="31">
        <v>43647</v>
      </c>
      <c r="K6" s="31">
        <v>44013</v>
      </c>
      <c r="L6" s="31" t="s">
        <v>170</v>
      </c>
    </row>
    <row r="7" spans="1:12" x14ac:dyDescent="0.2">
      <c r="A7" s="190">
        <v>43831</v>
      </c>
      <c r="B7" s="31" t="s">
        <v>4</v>
      </c>
      <c r="C7" s="71">
        <v>332.64240000000001</v>
      </c>
      <c r="D7" s="194">
        <v>0.29406958818435669</v>
      </c>
      <c r="F7" s="31" t="s">
        <v>14</v>
      </c>
      <c r="G7" s="194">
        <v>-6.5632738173007965E-2</v>
      </c>
      <c r="I7" s="31" t="s">
        <v>3</v>
      </c>
      <c r="J7" s="31">
        <v>137.80019999999999</v>
      </c>
      <c r="K7" s="31">
        <v>134.8304</v>
      </c>
      <c r="L7" s="31">
        <v>-2.1551492668370531E-2</v>
      </c>
    </row>
    <row r="8" spans="1:12" x14ac:dyDescent="0.2">
      <c r="A8" s="190">
        <v>43831</v>
      </c>
      <c r="B8" s="31" t="s">
        <v>5</v>
      </c>
      <c r="C8" s="71">
        <v>34.845100000000002</v>
      </c>
      <c r="D8" s="194">
        <v>0.5172274112701416</v>
      </c>
      <c r="F8" s="31" t="s">
        <v>30</v>
      </c>
      <c r="G8" s="194">
        <v>-2.8914580121636391E-2</v>
      </c>
      <c r="I8" s="31" t="s">
        <v>4</v>
      </c>
      <c r="J8" s="31">
        <v>257.0514</v>
      </c>
      <c r="K8" s="31">
        <v>332.64240000000001</v>
      </c>
      <c r="L8" s="31">
        <v>0.29406959075111061</v>
      </c>
    </row>
    <row r="9" spans="1:12" x14ac:dyDescent="0.2">
      <c r="A9" s="190">
        <v>43831</v>
      </c>
      <c r="B9" s="31" t="s">
        <v>6</v>
      </c>
      <c r="C9" s="71">
        <v>35.343499999999999</v>
      </c>
      <c r="D9" s="194">
        <v>0.45707938075065613</v>
      </c>
      <c r="F9" s="31" t="s">
        <v>33</v>
      </c>
      <c r="G9" s="194">
        <v>-2.4149132892489433E-2</v>
      </c>
      <c r="I9" s="31" t="s">
        <v>5</v>
      </c>
      <c r="J9" s="31">
        <v>22.9663</v>
      </c>
      <c r="K9" s="31">
        <v>34.845100000000002</v>
      </c>
      <c r="L9" s="31">
        <v>0.51722741582231357</v>
      </c>
    </row>
    <row r="10" spans="1:12" x14ac:dyDescent="0.2">
      <c r="A10" s="190">
        <v>43831</v>
      </c>
      <c r="B10" s="31" t="s">
        <v>7</v>
      </c>
      <c r="C10" s="71">
        <v>317.48289999999997</v>
      </c>
      <c r="D10" s="194">
        <v>0.1821296364068985</v>
      </c>
      <c r="F10" s="31" t="s">
        <v>25</v>
      </c>
      <c r="G10" s="194">
        <v>-2.1724874153733253E-2</v>
      </c>
      <c r="I10" s="31" t="s">
        <v>6</v>
      </c>
      <c r="J10" s="31">
        <v>24.256399999999999</v>
      </c>
      <c r="K10" s="31">
        <v>35.343499999999999</v>
      </c>
      <c r="L10" s="31">
        <v>0.45707936874391919</v>
      </c>
    </row>
    <row r="11" spans="1:12" x14ac:dyDescent="0.2">
      <c r="A11" s="190">
        <v>43831</v>
      </c>
      <c r="B11" s="31" t="s">
        <v>8</v>
      </c>
      <c r="C11" s="71">
        <v>335.78120000000001</v>
      </c>
      <c r="D11" s="194">
        <v>9.8366916179656982E-2</v>
      </c>
      <c r="F11" s="31" t="s">
        <v>3</v>
      </c>
      <c r="G11" s="194">
        <v>-2.1551493555307388E-2</v>
      </c>
      <c r="I11" s="31" t="s">
        <v>10</v>
      </c>
      <c r="J11" s="31">
        <v>171.04949999999999</v>
      </c>
      <c r="K11" s="31">
        <v>182.48910000000001</v>
      </c>
      <c r="L11" s="31">
        <v>6.6878885936527244E-2</v>
      </c>
    </row>
    <row r="12" spans="1:12" x14ac:dyDescent="0.2">
      <c r="A12" s="190">
        <v>43831</v>
      </c>
      <c r="B12" s="31" t="s">
        <v>9</v>
      </c>
      <c r="C12" s="71">
        <v>584.46749999999997</v>
      </c>
      <c r="D12" s="194">
        <v>0.27495405077934265</v>
      </c>
      <c r="F12" s="31" t="s">
        <v>12</v>
      </c>
      <c r="G12" s="194">
        <v>-7.9259080812335014E-3</v>
      </c>
      <c r="I12" s="31" t="s">
        <v>11</v>
      </c>
      <c r="J12" s="31">
        <v>79.515199999999993</v>
      </c>
      <c r="K12" s="31">
        <v>85.72</v>
      </c>
      <c r="L12" s="31">
        <v>7.8032879248244535E-2</v>
      </c>
    </row>
    <row r="13" spans="1:12" x14ac:dyDescent="0.2">
      <c r="A13" s="190">
        <v>43831</v>
      </c>
      <c r="B13" s="31" t="s">
        <v>10</v>
      </c>
      <c r="C13" s="71">
        <v>182.48910000000001</v>
      </c>
      <c r="D13" s="194">
        <v>6.687888503074646E-2</v>
      </c>
      <c r="F13" s="31" t="s">
        <v>21</v>
      </c>
      <c r="G13" s="194">
        <v>3.9308372652158141E-4</v>
      </c>
      <c r="I13" s="31" t="s">
        <v>7</v>
      </c>
      <c r="J13" s="31">
        <v>268.5686</v>
      </c>
      <c r="K13" s="31">
        <v>317.48289999999997</v>
      </c>
      <c r="L13" s="31">
        <v>0.18212963093973</v>
      </c>
    </row>
    <row r="14" spans="1:12" x14ac:dyDescent="0.2">
      <c r="A14" s="190">
        <v>43831</v>
      </c>
      <c r="B14" s="31" t="s">
        <v>11</v>
      </c>
      <c r="C14" s="71">
        <v>85.72</v>
      </c>
      <c r="D14" s="194">
        <v>7.8032881021499634E-2</v>
      </c>
      <c r="F14" s="31" t="s">
        <v>17</v>
      </c>
      <c r="G14" s="194">
        <v>3.7872973829507828E-2</v>
      </c>
      <c r="I14" s="31" t="s">
        <v>8</v>
      </c>
      <c r="J14" s="31">
        <v>305.70949999999999</v>
      </c>
      <c r="K14" s="31">
        <v>335.78120000000001</v>
      </c>
      <c r="L14" s="31">
        <v>9.8366913687667701E-2</v>
      </c>
    </row>
    <row r="15" spans="1:12" x14ac:dyDescent="0.2">
      <c r="A15" s="190">
        <v>43831</v>
      </c>
      <c r="B15" s="31" t="s">
        <v>12</v>
      </c>
      <c r="C15" s="71">
        <v>246.23150000000001</v>
      </c>
      <c r="D15" s="194">
        <v>-7.9259080812335014E-3</v>
      </c>
      <c r="F15" s="31" t="s">
        <v>16</v>
      </c>
      <c r="G15" s="194">
        <v>3.7970524281263351E-2</v>
      </c>
      <c r="I15" s="31" t="s">
        <v>9</v>
      </c>
      <c r="J15" s="31">
        <v>458.42239999999998</v>
      </c>
      <c r="K15" s="31">
        <v>584.46749999999997</v>
      </c>
      <c r="L15" s="31">
        <v>0.27495405983651766</v>
      </c>
    </row>
    <row r="16" spans="1:12" x14ac:dyDescent="0.2">
      <c r="A16" s="190">
        <v>43831</v>
      </c>
      <c r="B16" s="31" t="s">
        <v>13</v>
      </c>
      <c r="C16" s="71">
        <v>692.65449999999998</v>
      </c>
      <c r="D16" s="194">
        <v>0.2776922881603241</v>
      </c>
      <c r="F16" s="31" t="s">
        <v>18</v>
      </c>
      <c r="G16" s="194">
        <v>4.8344593495130539E-2</v>
      </c>
      <c r="I16" s="31" t="s">
        <v>12</v>
      </c>
      <c r="J16" s="31">
        <v>248.1987</v>
      </c>
      <c r="K16" s="31">
        <v>246.23150000000001</v>
      </c>
      <c r="L16" s="31">
        <v>-7.9259077505240416E-3</v>
      </c>
    </row>
    <row r="17" spans="1:12" x14ac:dyDescent="0.2">
      <c r="A17" s="190">
        <v>43831</v>
      </c>
      <c r="B17" s="31" t="s">
        <v>14</v>
      </c>
      <c r="C17" s="71">
        <v>847.74739999999997</v>
      </c>
      <c r="D17" s="194">
        <v>-6.5632738173007965E-2</v>
      </c>
      <c r="F17" s="31" t="s">
        <v>10</v>
      </c>
      <c r="G17" s="194">
        <v>6.687888503074646E-2</v>
      </c>
      <c r="I17" s="31" t="s">
        <v>13</v>
      </c>
      <c r="J17" s="31">
        <v>542.11369999999999</v>
      </c>
      <c r="K17" s="31">
        <v>692.65449999999998</v>
      </c>
      <c r="L17" s="31">
        <v>0.27769229960430808</v>
      </c>
    </row>
    <row r="18" spans="1:12" x14ac:dyDescent="0.2">
      <c r="A18" s="190">
        <v>43831</v>
      </c>
      <c r="B18" s="31" t="s">
        <v>15</v>
      </c>
      <c r="C18" s="71">
        <v>485.08609999999999</v>
      </c>
      <c r="D18" s="194">
        <v>7.0506490767002106E-2</v>
      </c>
      <c r="F18" s="31" t="s">
        <v>15</v>
      </c>
      <c r="G18" s="194">
        <v>7.0506490767002106E-2</v>
      </c>
      <c r="I18" s="31" t="s">
        <v>14</v>
      </c>
      <c r="J18" s="31">
        <v>907.29570000000001</v>
      </c>
      <c r="K18" s="31">
        <v>847.74739999999997</v>
      </c>
      <c r="L18" s="31">
        <v>-6.5632736934606917E-2</v>
      </c>
    </row>
    <row r="19" spans="1:12" x14ac:dyDescent="0.2">
      <c r="A19" s="190">
        <v>43831</v>
      </c>
      <c r="B19" s="31" t="s">
        <v>16</v>
      </c>
      <c r="C19" s="71">
        <v>277.12909999999999</v>
      </c>
      <c r="D19" s="194">
        <v>3.7970524281263351E-2</v>
      </c>
      <c r="F19" s="31" t="s">
        <v>31</v>
      </c>
      <c r="G19" s="194">
        <v>7.4303045868873596E-2</v>
      </c>
      <c r="I19" s="31" t="s">
        <v>15</v>
      </c>
      <c r="J19" s="31">
        <v>453.137</v>
      </c>
      <c r="K19" s="31">
        <v>485.08609999999999</v>
      </c>
      <c r="L19" s="31">
        <v>7.0506491414296324E-2</v>
      </c>
    </row>
    <row r="20" spans="1:12" x14ac:dyDescent="0.2">
      <c r="A20" s="190">
        <v>43831</v>
      </c>
      <c r="B20" s="31" t="s">
        <v>0</v>
      </c>
      <c r="C20" s="71">
        <v>1038.5597</v>
      </c>
      <c r="D20" s="194">
        <v>0.10188561677932739</v>
      </c>
      <c r="E20" s="192"/>
      <c r="F20" s="31" t="s">
        <v>11</v>
      </c>
      <c r="G20" s="194">
        <v>7.8032881021499634E-2</v>
      </c>
      <c r="I20" s="31" t="s">
        <v>16</v>
      </c>
      <c r="J20" s="31">
        <v>266.99130000000002</v>
      </c>
      <c r="K20" s="31">
        <v>277.12909999999999</v>
      </c>
      <c r="L20" s="31">
        <v>3.7970525631359386E-2</v>
      </c>
    </row>
    <row r="21" spans="1:12" x14ac:dyDescent="0.2">
      <c r="A21" s="190">
        <v>43831</v>
      </c>
      <c r="B21" s="31" t="s">
        <v>17</v>
      </c>
      <c r="C21" s="71">
        <v>995.66319999999996</v>
      </c>
      <c r="D21" s="194">
        <v>3.7872973829507828E-2</v>
      </c>
      <c r="F21" s="31" t="s">
        <v>26</v>
      </c>
      <c r="G21" s="194">
        <v>8.359653502702713E-2</v>
      </c>
      <c r="I21" s="31" t="s">
        <v>0</v>
      </c>
      <c r="J21" s="31">
        <v>942.52949999999998</v>
      </c>
      <c r="K21" s="31">
        <v>1038.5597</v>
      </c>
      <c r="L21" s="31">
        <v>0.10188561737324942</v>
      </c>
    </row>
    <row r="22" spans="1:12" x14ac:dyDescent="0.2">
      <c r="A22" s="190">
        <v>43831</v>
      </c>
      <c r="B22" s="31" t="s">
        <v>18</v>
      </c>
      <c r="C22" s="71">
        <v>196.69229999999999</v>
      </c>
      <c r="D22" s="194">
        <v>4.8344593495130539E-2</v>
      </c>
      <c r="F22" s="31" t="s">
        <v>1</v>
      </c>
      <c r="G22" s="194">
        <v>9.0502284467220306E-2</v>
      </c>
      <c r="I22" s="31" t="s">
        <v>17</v>
      </c>
      <c r="J22" s="31">
        <v>959.33050000000003</v>
      </c>
      <c r="K22" s="31">
        <v>995.66319999999996</v>
      </c>
      <c r="L22" s="31">
        <v>3.7872974954929362E-2</v>
      </c>
    </row>
    <row r="23" spans="1:12" x14ac:dyDescent="0.2">
      <c r="A23" s="190">
        <v>43831</v>
      </c>
      <c r="B23" s="31" t="s">
        <v>1</v>
      </c>
      <c r="C23" s="71">
        <v>10674.565699999999</v>
      </c>
      <c r="D23" s="194">
        <v>9.0502284467220306E-2</v>
      </c>
      <c r="F23" s="31" t="s">
        <v>20</v>
      </c>
      <c r="G23" s="194">
        <v>9.4184421002864838E-2</v>
      </c>
      <c r="I23" s="31" t="s">
        <v>18</v>
      </c>
      <c r="J23" s="31">
        <v>187.62180000000001</v>
      </c>
      <c r="K23" s="31">
        <v>196.69229999999999</v>
      </c>
      <c r="L23" s="31">
        <v>4.8344595350859887E-2</v>
      </c>
    </row>
    <row r="24" spans="1:12" x14ac:dyDescent="0.2">
      <c r="A24" s="190">
        <v>43831</v>
      </c>
      <c r="B24" s="31" t="s">
        <v>19</v>
      </c>
      <c r="C24" s="71">
        <v>178.9479</v>
      </c>
      <c r="D24" s="194">
        <v>0.117758609354496</v>
      </c>
      <c r="F24" s="31" t="s">
        <v>8</v>
      </c>
      <c r="G24" s="194">
        <v>9.8366916179656982E-2</v>
      </c>
      <c r="I24" s="31" t="s">
        <v>19</v>
      </c>
      <c r="J24" s="31">
        <v>160.09530000000001</v>
      </c>
      <c r="K24" s="31">
        <v>178.9479</v>
      </c>
      <c r="L24" s="31">
        <v>0.117758610027902</v>
      </c>
    </row>
    <row r="25" spans="1:12" x14ac:dyDescent="0.2">
      <c r="A25" s="190">
        <v>43831</v>
      </c>
      <c r="B25" s="31" t="s">
        <v>20</v>
      </c>
      <c r="C25" s="71">
        <v>275.19920000000002</v>
      </c>
      <c r="D25" s="194">
        <v>9.4184421002864838E-2</v>
      </c>
      <c r="F25" s="31" t="s">
        <v>29</v>
      </c>
      <c r="G25" s="194">
        <v>9.9363617599010468E-2</v>
      </c>
      <c r="I25" s="31" t="s">
        <v>20</v>
      </c>
      <c r="J25" s="31">
        <v>251.51079999999999</v>
      </c>
      <c r="K25" s="31">
        <v>275.19920000000002</v>
      </c>
      <c r="L25" s="31">
        <v>9.4184424684745194E-2</v>
      </c>
    </row>
    <row r="26" spans="1:12" x14ac:dyDescent="0.2">
      <c r="A26" s="190">
        <v>43831</v>
      </c>
      <c r="B26" s="31" t="s">
        <v>21</v>
      </c>
      <c r="C26" s="71">
        <v>502.38049999999998</v>
      </c>
      <c r="D26" s="194">
        <v>3.9308372652158141E-4</v>
      </c>
      <c r="F26" s="31" t="s">
        <v>23</v>
      </c>
      <c r="G26" s="194">
        <v>0.10098845511674881</v>
      </c>
      <c r="I26" s="31" t="s">
        <v>21</v>
      </c>
      <c r="J26" s="31">
        <v>502.18310000000002</v>
      </c>
      <c r="K26" s="31">
        <v>502.38049999999998</v>
      </c>
      <c r="L26" s="31">
        <v>3.9308371787094565E-4</v>
      </c>
    </row>
    <row r="27" spans="1:12" x14ac:dyDescent="0.2">
      <c r="A27" s="190">
        <v>43831</v>
      </c>
      <c r="B27" s="31" t="s">
        <v>22</v>
      </c>
      <c r="C27" s="71">
        <v>538.44349999999997</v>
      </c>
      <c r="D27" s="194">
        <v>0.13388919830322266</v>
      </c>
      <c r="F27" s="31" t="s">
        <v>0</v>
      </c>
      <c r="G27" s="194">
        <v>0.10188561677932739</v>
      </c>
      <c r="I27" s="31" t="s">
        <v>22</v>
      </c>
      <c r="J27" s="31">
        <v>474.86430000000001</v>
      </c>
      <c r="K27" s="31">
        <v>538.44349999999997</v>
      </c>
      <c r="L27" s="31">
        <v>0.13388919739807759</v>
      </c>
    </row>
    <row r="28" spans="1:12" x14ac:dyDescent="0.2">
      <c r="A28" s="190">
        <v>43831</v>
      </c>
      <c r="B28" s="31" t="s">
        <v>23</v>
      </c>
      <c r="C28" s="71">
        <v>217.602</v>
      </c>
      <c r="D28" s="194">
        <v>0.10098845511674881</v>
      </c>
      <c r="F28" s="31" t="s">
        <v>19</v>
      </c>
      <c r="G28" s="194">
        <v>0.117758609354496</v>
      </c>
      <c r="I28" s="31" t="s">
        <v>23</v>
      </c>
      <c r="J28" s="31">
        <v>197.64240000000001</v>
      </c>
      <c r="K28" s="31">
        <v>217.602</v>
      </c>
      <c r="L28" s="31">
        <v>0.1009884518706512</v>
      </c>
    </row>
    <row r="29" spans="1:12" x14ac:dyDescent="0.2">
      <c r="A29" s="190">
        <v>43831</v>
      </c>
      <c r="B29" s="31" t="s">
        <v>24</v>
      </c>
      <c r="C29" s="71">
        <v>88.168599999999998</v>
      </c>
      <c r="D29" s="194">
        <v>0.79148393869400024</v>
      </c>
      <c r="F29" s="31" t="s">
        <v>22</v>
      </c>
      <c r="G29" s="194">
        <v>0.13388919830322266</v>
      </c>
      <c r="I29" s="31" t="s">
        <v>24</v>
      </c>
      <c r="J29" s="31">
        <v>49.215400000000002</v>
      </c>
      <c r="K29" s="31">
        <v>88.168599999999998</v>
      </c>
      <c r="L29" s="31">
        <v>0.79148396640076069</v>
      </c>
    </row>
    <row r="30" spans="1:12" x14ac:dyDescent="0.2">
      <c r="A30" s="190">
        <v>43831</v>
      </c>
      <c r="B30" s="31" t="s">
        <v>25</v>
      </c>
      <c r="C30" s="71">
        <v>360.86290000000002</v>
      </c>
      <c r="D30" s="194">
        <v>-2.1724874153733253E-2</v>
      </c>
      <c r="F30" s="31" t="s">
        <v>7</v>
      </c>
      <c r="G30" s="194">
        <v>0.1821296364068985</v>
      </c>
      <c r="I30" s="31" t="s">
        <v>25</v>
      </c>
      <c r="J30" s="31">
        <v>368.87670000000003</v>
      </c>
      <c r="K30" s="31">
        <v>360.86290000000002</v>
      </c>
      <c r="L30" s="31">
        <v>-2.1724874463472488E-2</v>
      </c>
    </row>
    <row r="31" spans="1:12" x14ac:dyDescent="0.2">
      <c r="A31" s="190">
        <v>43831</v>
      </c>
      <c r="B31" s="31" t="s">
        <v>26</v>
      </c>
      <c r="C31" s="71">
        <v>260.29430000000002</v>
      </c>
      <c r="D31" s="194">
        <v>8.359653502702713E-2</v>
      </c>
      <c r="F31" s="31" t="s">
        <v>27</v>
      </c>
      <c r="G31" s="194">
        <v>0.21583153307437897</v>
      </c>
      <c r="I31" s="31" t="s">
        <v>26</v>
      </c>
      <c r="J31" s="31">
        <v>240.2133</v>
      </c>
      <c r="K31" s="31">
        <v>260.29430000000002</v>
      </c>
      <c r="L31" s="31">
        <v>8.3596536911153541E-2</v>
      </c>
    </row>
    <row r="32" spans="1:12" x14ac:dyDescent="0.2">
      <c r="A32" s="190">
        <v>43831</v>
      </c>
      <c r="B32" s="31" t="s">
        <v>27</v>
      </c>
      <c r="C32" s="71">
        <v>189.54230000000001</v>
      </c>
      <c r="D32" s="194">
        <v>0.21583153307437897</v>
      </c>
      <c r="F32" s="31" t="s">
        <v>32</v>
      </c>
      <c r="G32" s="194">
        <v>0.25743609666824341</v>
      </c>
      <c r="I32" s="31" t="s">
        <v>27</v>
      </c>
      <c r="J32" s="31">
        <v>155.89519999999999</v>
      </c>
      <c r="K32" s="31">
        <v>189.54230000000001</v>
      </c>
      <c r="L32" s="31">
        <v>0.21583153297856517</v>
      </c>
    </row>
    <row r="33" spans="1:12" x14ac:dyDescent="0.2">
      <c r="A33" s="190">
        <v>43831</v>
      </c>
      <c r="B33" s="31" t="s">
        <v>28</v>
      </c>
      <c r="C33" s="71">
        <v>86.570300000000003</v>
      </c>
      <c r="D33" s="194">
        <v>0.38086289167404175</v>
      </c>
      <c r="F33" s="31" t="s">
        <v>9</v>
      </c>
      <c r="G33" s="194">
        <v>0.27495405077934265</v>
      </c>
      <c r="I33" s="31" t="s">
        <v>28</v>
      </c>
      <c r="J33" s="31">
        <v>62.692900000000002</v>
      </c>
      <c r="K33" s="31">
        <v>86.570300000000003</v>
      </c>
      <c r="L33" s="31">
        <v>0.38086290473083872</v>
      </c>
    </row>
    <row r="34" spans="1:12" x14ac:dyDescent="0.2">
      <c r="A34" s="190">
        <v>43831</v>
      </c>
      <c r="B34" s="31" t="s">
        <v>29</v>
      </c>
      <c r="C34" s="71">
        <v>260.57819999999998</v>
      </c>
      <c r="D34" s="194">
        <v>9.9363617599010468E-2</v>
      </c>
      <c r="F34" s="31" t="s">
        <v>13</v>
      </c>
      <c r="G34" s="194">
        <v>0.2776922881603241</v>
      </c>
      <c r="I34" s="31" t="s">
        <v>29</v>
      </c>
      <c r="J34" s="31">
        <v>237.0264</v>
      </c>
      <c r="K34" s="31">
        <v>260.57819999999998</v>
      </c>
      <c r="L34" s="31">
        <v>9.9363615192231691E-2</v>
      </c>
    </row>
    <row r="35" spans="1:12" x14ac:dyDescent="0.2">
      <c r="A35" s="190">
        <v>43831</v>
      </c>
      <c r="B35" s="31" t="s">
        <v>30</v>
      </c>
      <c r="C35" s="71">
        <v>70.698999999999998</v>
      </c>
      <c r="D35" s="194">
        <v>-2.8914580121636391E-2</v>
      </c>
      <c r="F35" s="31" t="s">
        <v>4</v>
      </c>
      <c r="G35" s="194">
        <v>0.29406958818435669</v>
      </c>
      <c r="I35" s="31" t="s">
        <v>30</v>
      </c>
      <c r="J35" s="31">
        <v>72.804100000000005</v>
      </c>
      <c r="K35" s="31">
        <v>70.698999999999998</v>
      </c>
      <c r="L35" s="31">
        <v>-2.8914580360172137E-2</v>
      </c>
    </row>
    <row r="36" spans="1:12" x14ac:dyDescent="0.2">
      <c r="A36" s="190">
        <v>43831</v>
      </c>
      <c r="B36" s="31" t="s">
        <v>31</v>
      </c>
      <c r="C36" s="71">
        <v>448.20890000000003</v>
      </c>
      <c r="D36" s="194">
        <v>7.4303045868873596E-2</v>
      </c>
      <c r="F36" s="31" t="s">
        <v>28</v>
      </c>
      <c r="G36" s="194">
        <v>0.38086289167404175</v>
      </c>
      <c r="I36" s="31" t="s">
        <v>31</v>
      </c>
      <c r="J36" s="31">
        <v>417.209</v>
      </c>
      <c r="K36" s="31">
        <v>448.20890000000003</v>
      </c>
      <c r="L36" s="31">
        <v>7.4303047153824631E-2</v>
      </c>
    </row>
    <row r="37" spans="1:12" x14ac:dyDescent="0.2">
      <c r="A37" s="190">
        <v>43831</v>
      </c>
      <c r="B37" s="31" t="s">
        <v>32</v>
      </c>
      <c r="C37" s="71">
        <v>74.378100000000003</v>
      </c>
      <c r="D37" s="194">
        <v>0.25743609666824341</v>
      </c>
      <c r="F37" s="31" t="s">
        <v>6</v>
      </c>
      <c r="G37" s="194">
        <v>0.45707938075065613</v>
      </c>
      <c r="I37" s="31" t="s">
        <v>32</v>
      </c>
      <c r="J37" s="31">
        <v>59.150599999999997</v>
      </c>
      <c r="K37" s="31">
        <v>74.378100000000003</v>
      </c>
      <c r="L37" s="31">
        <v>0.25743610377578596</v>
      </c>
    </row>
    <row r="38" spans="1:12" x14ac:dyDescent="0.2">
      <c r="A38" s="190">
        <v>43831</v>
      </c>
      <c r="B38" s="31" t="s">
        <v>33</v>
      </c>
      <c r="C38" s="71">
        <v>299.32420000000002</v>
      </c>
      <c r="D38" s="194">
        <v>-2.4149132892489433E-2</v>
      </c>
      <c r="F38" s="31" t="s">
        <v>5</v>
      </c>
      <c r="G38" s="194">
        <v>0.5172274112701416</v>
      </c>
      <c r="I38" s="31" t="s">
        <v>33</v>
      </c>
      <c r="J38" s="31">
        <v>306.73149999999998</v>
      </c>
      <c r="K38" s="31">
        <v>299.32420000000002</v>
      </c>
      <c r="L38" s="31">
        <v>-2.4149133688584179E-2</v>
      </c>
    </row>
    <row r="39" spans="1:12" x14ac:dyDescent="0.2">
      <c r="F39" s="31" t="s">
        <v>24</v>
      </c>
      <c r="G39" s="194">
        <v>0.79148393869400024</v>
      </c>
      <c r="I39" s="31" t="s">
        <v>1</v>
      </c>
      <c r="J39" s="31">
        <v>9788.6687999999995</v>
      </c>
      <c r="K39" s="31">
        <v>10674.565699999999</v>
      </c>
      <c r="L39" s="31">
        <v>9.0502285663194515E-2</v>
      </c>
    </row>
  </sheetData>
  <mergeCells count="1">
    <mergeCell ref="H1:I1"/>
  </mergeCells>
  <hyperlinks>
    <hyperlink ref="H1:I1" location="Index!A1" display="Regresar al Índice" xr:uid="{BFAE777E-BE6F-4BF7-8133-6C7BB238F9E2}"/>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B0621-A8DD-4AE8-A851-E76F12216332}">
  <sheetPr codeName="Hoja48"/>
  <dimension ref="A1:K134"/>
  <sheetViews>
    <sheetView workbookViewId="0">
      <selection activeCell="I7" sqref="I7"/>
    </sheetView>
  </sheetViews>
  <sheetFormatPr baseColWidth="10" defaultColWidth="9.140625" defaultRowHeight="12.75" x14ac:dyDescent="0.2"/>
  <cols>
    <col min="1" max="2" width="9.42578125" style="195" bestFit="1" customWidth="1"/>
    <col min="3" max="3" width="26.140625" style="195" bestFit="1" customWidth="1"/>
    <col min="4" max="4" width="11.42578125" style="195" bestFit="1" customWidth="1"/>
    <col min="5" max="5" width="9.42578125" style="195" bestFit="1" customWidth="1"/>
    <col min="6" max="6" width="10.28515625" style="195" bestFit="1" customWidth="1"/>
    <col min="7" max="7" width="10" style="195" bestFit="1" customWidth="1"/>
    <col min="8" max="8" width="9.42578125" style="195" bestFit="1" customWidth="1"/>
    <col min="9" max="9" width="10.42578125" style="195" bestFit="1" customWidth="1"/>
    <col min="10" max="10" width="9.42578125" style="195" bestFit="1" customWidth="1"/>
    <col min="11" max="11" width="12.85546875" style="195" bestFit="1" customWidth="1"/>
    <col min="12" max="13" width="9.140625" style="195"/>
    <col min="14" max="14" width="11.85546875" style="195" bestFit="1" customWidth="1"/>
    <col min="15" max="16" width="9.140625" style="195"/>
    <col min="17" max="17" width="12.7109375" style="195" bestFit="1" customWidth="1"/>
    <col min="18" max="16384" width="9.140625" style="195"/>
  </cols>
  <sheetData>
    <row r="1" spans="1:11" ht="15" x14ac:dyDescent="0.25">
      <c r="A1" s="179" t="s">
        <v>1396</v>
      </c>
      <c r="H1" s="400" t="s">
        <v>39</v>
      </c>
      <c r="I1" s="400"/>
    </row>
    <row r="2" spans="1:11" x14ac:dyDescent="0.2">
      <c r="A2" s="189" t="s">
        <v>982</v>
      </c>
    </row>
    <row r="3" spans="1:11" x14ac:dyDescent="0.2">
      <c r="A3" s="189" t="s">
        <v>983</v>
      </c>
    </row>
    <row r="5" spans="1:11" x14ac:dyDescent="0.2">
      <c r="A5" s="195" t="s">
        <v>974</v>
      </c>
      <c r="C5" s="195" t="s">
        <v>198</v>
      </c>
      <c r="D5" s="195" t="s">
        <v>862</v>
      </c>
      <c r="E5" s="195" t="s">
        <v>984</v>
      </c>
      <c r="F5" s="195" t="s">
        <v>755</v>
      </c>
      <c r="G5" s="196" t="s">
        <v>980</v>
      </c>
      <c r="H5" s="196" t="s">
        <v>985</v>
      </c>
      <c r="I5" s="196" t="s">
        <v>981</v>
      </c>
      <c r="J5" s="196" t="s">
        <v>978</v>
      </c>
    </row>
    <row r="6" spans="1:11" x14ac:dyDescent="0.2">
      <c r="A6" s="197">
        <v>2020</v>
      </c>
      <c r="B6" s="195">
        <v>81</v>
      </c>
      <c r="C6" s="195" t="s">
        <v>281</v>
      </c>
      <c r="D6" s="198">
        <v>44013</v>
      </c>
      <c r="E6" s="197">
        <v>41937</v>
      </c>
      <c r="F6" s="198">
        <v>44013</v>
      </c>
      <c r="G6" s="196">
        <v>1.7439E-2</v>
      </c>
      <c r="H6" s="196">
        <v>3</v>
      </c>
      <c r="I6" s="194">
        <v>0.33714154362678528</v>
      </c>
      <c r="J6" s="199">
        <v>5.6777339523250703E-6</v>
      </c>
      <c r="K6" s="200">
        <f>G6*1000000</f>
        <v>17439</v>
      </c>
    </row>
    <row r="7" spans="1:11" x14ac:dyDescent="0.2">
      <c r="A7" s="197">
        <v>2020</v>
      </c>
      <c r="B7" s="195">
        <v>31</v>
      </c>
      <c r="C7" s="195" t="s">
        <v>288</v>
      </c>
      <c r="D7" s="198">
        <v>44013</v>
      </c>
      <c r="E7" s="197">
        <v>41877</v>
      </c>
      <c r="F7" s="198">
        <v>44013</v>
      </c>
      <c r="G7" s="196">
        <v>3.9824999999999999E-2</v>
      </c>
      <c r="H7" s="196">
        <v>3</v>
      </c>
      <c r="I7" s="194">
        <v>0.11795750260353088</v>
      </c>
      <c r="J7" s="199">
        <v>1.2966096619493328E-5</v>
      </c>
    </row>
    <row r="8" spans="1:11" x14ac:dyDescent="0.2">
      <c r="A8" s="197">
        <v>2020</v>
      </c>
      <c r="B8" s="195">
        <v>112</v>
      </c>
      <c r="C8" s="195" t="s">
        <v>307</v>
      </c>
      <c r="D8" s="198">
        <v>44013</v>
      </c>
      <c r="E8" s="197">
        <v>41969</v>
      </c>
      <c r="F8" s="198">
        <v>44013</v>
      </c>
      <c r="G8" s="196">
        <v>5.7026E-2</v>
      </c>
      <c r="H8" s="196">
        <v>3</v>
      </c>
      <c r="I8" s="194">
        <v>-0.80358350276947021</v>
      </c>
      <c r="J8" s="199">
        <v>1.8566342987469397E-5</v>
      </c>
    </row>
    <row r="9" spans="1:11" x14ac:dyDescent="0.2">
      <c r="A9" s="197">
        <v>2020</v>
      </c>
      <c r="B9" s="195">
        <v>71</v>
      </c>
      <c r="C9" s="195" t="s">
        <v>278</v>
      </c>
      <c r="D9" s="198">
        <v>44013</v>
      </c>
      <c r="E9" s="197">
        <v>41925</v>
      </c>
      <c r="F9" s="198">
        <v>44013</v>
      </c>
      <c r="G9" s="196">
        <v>0.10341</v>
      </c>
      <c r="H9" s="196">
        <v>3</v>
      </c>
      <c r="I9" s="194">
        <v>0.89934796094894409</v>
      </c>
      <c r="J9" s="199">
        <v>3.366789678693749E-5</v>
      </c>
    </row>
    <row r="10" spans="1:11" x14ac:dyDescent="0.2">
      <c r="A10" s="197">
        <v>2020</v>
      </c>
      <c r="B10" s="195">
        <v>89</v>
      </c>
      <c r="C10" s="195" t="s">
        <v>282</v>
      </c>
      <c r="D10" s="198">
        <v>44013</v>
      </c>
      <c r="E10" s="197">
        <v>41945</v>
      </c>
      <c r="F10" s="198">
        <v>44013</v>
      </c>
      <c r="G10" s="196">
        <v>0.120883</v>
      </c>
      <c r="H10" s="196">
        <v>3</v>
      </c>
      <c r="I10" s="194">
        <v>0.42864066362380981</v>
      </c>
      <c r="J10" s="199">
        <v>3.9356702473014593E-5</v>
      </c>
    </row>
    <row r="11" spans="1:11" x14ac:dyDescent="0.2">
      <c r="A11" s="197">
        <v>2020</v>
      </c>
      <c r="B11" s="195">
        <v>34</v>
      </c>
      <c r="C11" s="195" t="s">
        <v>295</v>
      </c>
      <c r="D11" s="198">
        <v>44013</v>
      </c>
      <c r="E11" s="197">
        <v>41887</v>
      </c>
      <c r="F11" s="198">
        <v>44013</v>
      </c>
      <c r="G11" s="196">
        <v>0.21255499999999999</v>
      </c>
      <c r="H11" s="196">
        <v>3</v>
      </c>
      <c r="I11" s="194">
        <v>-0.92889136075973511</v>
      </c>
      <c r="J11" s="194">
        <v>6.9202978920657188E-5</v>
      </c>
    </row>
    <row r="12" spans="1:11" x14ac:dyDescent="0.2">
      <c r="A12" s="197">
        <v>2020</v>
      </c>
      <c r="B12" s="195">
        <v>104</v>
      </c>
      <c r="C12" s="195" t="s">
        <v>267</v>
      </c>
      <c r="D12" s="198">
        <v>44013</v>
      </c>
      <c r="E12" s="197">
        <v>41961</v>
      </c>
      <c r="F12" s="198">
        <v>44013</v>
      </c>
      <c r="G12" s="196">
        <v>0.39943799999999996</v>
      </c>
      <c r="H12" s="196">
        <v>3</v>
      </c>
      <c r="I12" s="194">
        <v>4.0171198844909668</v>
      </c>
      <c r="J12" s="194">
        <v>1.3004774518776685E-4</v>
      </c>
    </row>
    <row r="13" spans="1:11" x14ac:dyDescent="0.2">
      <c r="A13" s="197">
        <v>2020</v>
      </c>
      <c r="B13" s="195">
        <v>107</v>
      </c>
      <c r="C13" s="195" t="s">
        <v>312</v>
      </c>
      <c r="D13" s="198">
        <v>44013</v>
      </c>
      <c r="E13" s="197">
        <v>41964</v>
      </c>
      <c r="F13" s="198">
        <v>44013</v>
      </c>
      <c r="G13" s="196">
        <v>0.40542100000000003</v>
      </c>
      <c r="H13" s="196">
        <v>3</v>
      </c>
      <c r="I13" s="194">
        <v>0.37778329849243164</v>
      </c>
      <c r="J13" s="194">
        <v>1.3199567911215127E-4</v>
      </c>
    </row>
    <row r="14" spans="1:11" x14ac:dyDescent="0.2">
      <c r="A14" s="197">
        <v>2020</v>
      </c>
      <c r="B14" s="195">
        <v>0</v>
      </c>
      <c r="C14" s="195" t="s">
        <v>986</v>
      </c>
      <c r="D14" s="198">
        <v>44013</v>
      </c>
      <c r="E14" s="197">
        <v>41982</v>
      </c>
      <c r="F14" s="198">
        <v>44013</v>
      </c>
      <c r="G14" s="196">
        <v>0.42235099999999998</v>
      </c>
      <c r="H14" s="196">
        <v>3</v>
      </c>
      <c r="I14" s="194">
        <v>-4.3870691210031509E-2</v>
      </c>
      <c r="J14" s="194">
        <v>1.3750769721809775E-4</v>
      </c>
    </row>
    <row r="15" spans="1:11" x14ac:dyDescent="0.2">
      <c r="A15" s="197">
        <v>2020</v>
      </c>
      <c r="B15" s="195">
        <v>75</v>
      </c>
      <c r="C15" s="195" t="s">
        <v>280</v>
      </c>
      <c r="D15" s="198">
        <v>44013</v>
      </c>
      <c r="E15" s="197">
        <v>41932</v>
      </c>
      <c r="F15" s="198">
        <v>44013</v>
      </c>
      <c r="G15" s="196">
        <v>0.57383899999999999</v>
      </c>
      <c r="H15" s="196">
        <v>3</v>
      </c>
      <c r="I15" s="194">
        <v>1.4600409269332886</v>
      </c>
      <c r="J15" s="194">
        <v>1.8682867812458426E-4</v>
      </c>
    </row>
    <row r="16" spans="1:11" x14ac:dyDescent="0.2">
      <c r="A16" s="197">
        <v>2020</v>
      </c>
      <c r="B16" s="195">
        <v>4</v>
      </c>
      <c r="C16" s="195" t="s">
        <v>254</v>
      </c>
      <c r="D16" s="198">
        <v>44013</v>
      </c>
      <c r="E16" s="197">
        <v>41860</v>
      </c>
      <c r="F16" s="198">
        <v>44013</v>
      </c>
      <c r="G16" s="196">
        <v>0.59022699999999995</v>
      </c>
      <c r="H16" s="196">
        <v>3</v>
      </c>
      <c r="I16" s="194">
        <v>0.4582543671131134</v>
      </c>
      <c r="J16" s="194">
        <v>1.9216422515455633E-4</v>
      </c>
    </row>
    <row r="17" spans="1:10" x14ac:dyDescent="0.2">
      <c r="A17" s="197">
        <v>2020</v>
      </c>
      <c r="B17" s="195">
        <v>54</v>
      </c>
      <c r="C17" s="195" t="s">
        <v>259</v>
      </c>
      <c r="D17" s="198">
        <v>44013</v>
      </c>
      <c r="E17" s="197">
        <v>41890</v>
      </c>
      <c r="F17" s="198">
        <v>44013</v>
      </c>
      <c r="G17" s="196">
        <v>0.59763900000000003</v>
      </c>
      <c r="H17" s="196">
        <v>3</v>
      </c>
      <c r="I17" s="194">
        <v>-0.60449701547622681</v>
      </c>
      <c r="J17" s="194">
        <v>1.9457739836070687E-4</v>
      </c>
    </row>
    <row r="18" spans="1:10" x14ac:dyDescent="0.2">
      <c r="A18" s="197">
        <v>2020</v>
      </c>
      <c r="B18" s="195">
        <v>72</v>
      </c>
      <c r="C18" s="195" t="s">
        <v>289</v>
      </c>
      <c r="D18" s="198">
        <v>44013</v>
      </c>
      <c r="E18" s="197">
        <v>41926</v>
      </c>
      <c r="F18" s="198">
        <v>44013</v>
      </c>
      <c r="G18" s="196">
        <v>1.0975490000000001</v>
      </c>
      <c r="H18" s="196">
        <v>3</v>
      </c>
      <c r="I18" s="194">
        <v>-0.64203733205795288</v>
      </c>
      <c r="J18" s="194">
        <v>3.5733651020564139E-4</v>
      </c>
    </row>
    <row r="19" spans="1:10" x14ac:dyDescent="0.2">
      <c r="A19" s="197">
        <v>2020</v>
      </c>
      <c r="B19" s="195">
        <v>115</v>
      </c>
      <c r="C19" s="195" t="s">
        <v>261</v>
      </c>
      <c r="D19" s="198">
        <v>44013</v>
      </c>
      <c r="E19" s="197">
        <v>41971</v>
      </c>
      <c r="F19" s="198">
        <v>44013</v>
      </c>
      <c r="G19" s="196">
        <v>1.1122160000000001</v>
      </c>
      <c r="H19" s="196">
        <v>3</v>
      </c>
      <c r="I19" s="194">
        <v>-3.5794384777545929E-2</v>
      </c>
      <c r="J19" s="194">
        <v>3.6211175029166043E-4</v>
      </c>
    </row>
    <row r="20" spans="1:10" x14ac:dyDescent="0.2">
      <c r="A20" s="197">
        <v>2020</v>
      </c>
      <c r="B20" s="195">
        <v>19</v>
      </c>
      <c r="C20" s="195" t="s">
        <v>318</v>
      </c>
      <c r="D20" s="198">
        <v>44013</v>
      </c>
      <c r="E20" s="197">
        <v>41872</v>
      </c>
      <c r="F20" s="198">
        <v>44013</v>
      </c>
      <c r="G20" s="196">
        <v>1.200272</v>
      </c>
      <c r="H20" s="196">
        <v>3</v>
      </c>
      <c r="I20" s="194">
        <v>-0.16852298378944397</v>
      </c>
      <c r="J20" s="194">
        <v>3.9078074041754007E-4</v>
      </c>
    </row>
    <row r="21" spans="1:10" x14ac:dyDescent="0.2">
      <c r="A21" s="197">
        <v>2020</v>
      </c>
      <c r="B21" s="195">
        <v>10</v>
      </c>
      <c r="C21" s="195" t="s">
        <v>260</v>
      </c>
      <c r="D21" s="198">
        <v>44013</v>
      </c>
      <c r="E21" s="197">
        <v>41864</v>
      </c>
      <c r="F21" s="198">
        <v>44013</v>
      </c>
      <c r="G21" s="196">
        <v>1.7508110000000001</v>
      </c>
      <c r="H21" s="196">
        <v>3</v>
      </c>
      <c r="I21" s="194">
        <v>-8.2517370581626892E-2</v>
      </c>
      <c r="J21" s="194">
        <v>5.7002349058166146E-4</v>
      </c>
    </row>
    <row r="22" spans="1:10" x14ac:dyDescent="0.2">
      <c r="A22" s="197">
        <v>2020</v>
      </c>
      <c r="B22" s="195">
        <v>103</v>
      </c>
      <c r="C22" s="195" t="s">
        <v>247</v>
      </c>
      <c r="D22" s="198">
        <v>44013</v>
      </c>
      <c r="E22" s="197">
        <v>41960</v>
      </c>
      <c r="F22" s="198">
        <v>44013</v>
      </c>
      <c r="G22" s="196">
        <v>2.2585059999999997</v>
      </c>
      <c r="H22" s="196">
        <v>3</v>
      </c>
      <c r="I22" s="194">
        <v>1.1953139305114746</v>
      </c>
      <c r="J22" s="194">
        <v>7.3531718226149678E-4</v>
      </c>
    </row>
    <row r="23" spans="1:10" x14ac:dyDescent="0.2">
      <c r="A23" s="197">
        <v>2020</v>
      </c>
      <c r="B23" s="195">
        <v>106</v>
      </c>
      <c r="C23" s="195" t="s">
        <v>229</v>
      </c>
      <c r="D23" s="198">
        <v>44013</v>
      </c>
      <c r="E23" s="197">
        <v>41963</v>
      </c>
      <c r="F23" s="198">
        <v>44013</v>
      </c>
      <c r="G23" s="196">
        <v>2.2814239999999999</v>
      </c>
      <c r="H23" s="196">
        <v>3</v>
      </c>
      <c r="I23" s="194">
        <v>-7.0719711482524872E-2</v>
      </c>
      <c r="J23" s="194">
        <v>7.4277876410633326E-4</v>
      </c>
    </row>
    <row r="24" spans="1:10" x14ac:dyDescent="0.2">
      <c r="A24" s="197">
        <v>2020</v>
      </c>
      <c r="B24" s="195">
        <v>40</v>
      </c>
      <c r="C24" s="195" t="s">
        <v>263</v>
      </c>
      <c r="D24" s="198">
        <v>44013</v>
      </c>
      <c r="E24" s="197">
        <v>41897</v>
      </c>
      <c r="F24" s="198">
        <v>44013</v>
      </c>
      <c r="G24" s="196">
        <v>2.2833619999999999</v>
      </c>
      <c r="H24" s="196">
        <v>3</v>
      </c>
      <c r="I24" s="194">
        <v>0.19756036996841431</v>
      </c>
      <c r="J24" s="194">
        <v>7.4340973515063524E-4</v>
      </c>
    </row>
    <row r="25" spans="1:10" x14ac:dyDescent="0.2">
      <c r="A25" s="197">
        <v>2020</v>
      </c>
      <c r="B25" s="195">
        <v>51</v>
      </c>
      <c r="C25" s="195" t="s">
        <v>224</v>
      </c>
      <c r="D25" s="198">
        <v>44013</v>
      </c>
      <c r="E25" s="197">
        <v>41907</v>
      </c>
      <c r="F25" s="198">
        <v>44013</v>
      </c>
      <c r="G25" s="196">
        <v>2.290432</v>
      </c>
      <c r="H25" s="196">
        <v>3</v>
      </c>
      <c r="I25" s="194">
        <v>-0.19906479120254517</v>
      </c>
      <c r="J25" s="194">
        <v>7.4571155710145831E-4</v>
      </c>
    </row>
    <row r="26" spans="1:10" x14ac:dyDescent="0.2">
      <c r="A26" s="197">
        <v>2020</v>
      </c>
      <c r="B26" s="195">
        <v>76</v>
      </c>
      <c r="C26" s="195" t="s">
        <v>265</v>
      </c>
      <c r="D26" s="198">
        <v>44013</v>
      </c>
      <c r="E26" s="197">
        <v>41933</v>
      </c>
      <c r="F26" s="198">
        <v>44013</v>
      </c>
      <c r="G26" s="196">
        <v>2.4972659999999998</v>
      </c>
      <c r="H26" s="196">
        <v>3</v>
      </c>
      <c r="I26" s="194">
        <v>-1.5890279784798622E-2</v>
      </c>
      <c r="J26" s="194">
        <v>8.1305188359692693E-4</v>
      </c>
    </row>
    <row r="27" spans="1:10" x14ac:dyDescent="0.2">
      <c r="A27" s="197">
        <v>2020</v>
      </c>
      <c r="B27" s="195">
        <v>99</v>
      </c>
      <c r="C27" s="195" t="s">
        <v>314</v>
      </c>
      <c r="D27" s="198">
        <v>44013</v>
      </c>
      <c r="E27" s="197">
        <v>41956</v>
      </c>
      <c r="F27" s="198">
        <v>44013</v>
      </c>
      <c r="G27" s="196">
        <v>2.555472</v>
      </c>
      <c r="H27" s="196">
        <v>3</v>
      </c>
      <c r="I27" s="194">
        <v>-0.1930135190486908</v>
      </c>
      <c r="J27" s="194">
        <v>8.3200243534520268E-4</v>
      </c>
    </row>
    <row r="28" spans="1:10" x14ac:dyDescent="0.2">
      <c r="A28" s="197">
        <v>2020</v>
      </c>
      <c r="B28" s="195">
        <v>7</v>
      </c>
      <c r="C28" s="195" t="s">
        <v>299</v>
      </c>
      <c r="D28" s="198">
        <v>44013</v>
      </c>
      <c r="E28" s="197">
        <v>41930</v>
      </c>
      <c r="F28" s="198">
        <v>44013</v>
      </c>
      <c r="G28" s="196">
        <v>2.9862649999999999</v>
      </c>
      <c r="H28" s="196">
        <v>3</v>
      </c>
      <c r="I28" s="194">
        <v>-2.578059583902359E-2</v>
      </c>
      <c r="J28" s="194">
        <v>9.7225862555205822E-4</v>
      </c>
    </row>
    <row r="29" spans="1:10" x14ac:dyDescent="0.2">
      <c r="A29" s="197">
        <v>2020</v>
      </c>
      <c r="B29" s="195">
        <v>28</v>
      </c>
      <c r="C29" s="195" t="s">
        <v>287</v>
      </c>
      <c r="D29" s="198">
        <v>44013</v>
      </c>
      <c r="E29" s="197">
        <v>41884</v>
      </c>
      <c r="F29" s="198">
        <v>44013</v>
      </c>
      <c r="G29" s="196">
        <v>3.0324869999999997</v>
      </c>
      <c r="H29" s="196">
        <v>3</v>
      </c>
      <c r="I29" s="194">
        <v>-0.22743691504001617</v>
      </c>
      <c r="J29" s="194">
        <v>9.8730740137398243E-4</v>
      </c>
    </row>
    <row r="30" spans="1:10" x14ac:dyDescent="0.2">
      <c r="A30" s="197">
        <v>2020</v>
      </c>
      <c r="B30" s="195">
        <v>11</v>
      </c>
      <c r="C30" s="195" t="s">
        <v>283</v>
      </c>
      <c r="D30" s="198">
        <v>44013</v>
      </c>
      <c r="E30" s="197">
        <v>41865</v>
      </c>
      <c r="F30" s="198">
        <v>44013</v>
      </c>
      <c r="G30" s="196">
        <v>3.2417420000000003</v>
      </c>
      <c r="H30" s="196">
        <v>3</v>
      </c>
      <c r="I30" s="194">
        <v>-8.4899157285690308E-2</v>
      </c>
      <c r="J30" s="194">
        <v>1.0554359760135412E-3</v>
      </c>
    </row>
    <row r="31" spans="1:10" x14ac:dyDescent="0.2">
      <c r="A31" s="197">
        <v>2020</v>
      </c>
      <c r="B31" s="195">
        <v>123</v>
      </c>
      <c r="C31" s="195" t="s">
        <v>208</v>
      </c>
      <c r="D31" s="198">
        <v>44013</v>
      </c>
      <c r="E31" s="197">
        <v>41979</v>
      </c>
      <c r="F31" s="198">
        <v>44013</v>
      </c>
      <c r="G31" s="196">
        <v>3.3577360000000001</v>
      </c>
      <c r="H31" s="196">
        <v>3</v>
      </c>
      <c r="I31" s="194">
        <v>-5.5974062532186508E-2</v>
      </c>
      <c r="J31" s="194">
        <v>1.093200989998877E-3</v>
      </c>
    </row>
    <row r="32" spans="1:10" x14ac:dyDescent="0.2">
      <c r="A32" s="197">
        <v>2020</v>
      </c>
      <c r="B32" s="195">
        <v>62</v>
      </c>
      <c r="C32" s="195" t="s">
        <v>275</v>
      </c>
      <c r="D32" s="198">
        <v>44013</v>
      </c>
      <c r="E32" s="197">
        <v>41918</v>
      </c>
      <c r="F32" s="198">
        <v>44013</v>
      </c>
      <c r="G32" s="196">
        <v>3.6564040000000002</v>
      </c>
      <c r="H32" s="196">
        <v>3</v>
      </c>
      <c r="I32" s="194">
        <v>0.29447001218795776</v>
      </c>
      <c r="J32" s="194">
        <v>1.1904403800144792E-3</v>
      </c>
    </row>
    <row r="33" spans="1:10" x14ac:dyDescent="0.2">
      <c r="A33" s="197">
        <v>2020</v>
      </c>
      <c r="B33" s="195">
        <v>20</v>
      </c>
      <c r="C33" s="195" t="s">
        <v>231</v>
      </c>
      <c r="D33" s="198">
        <v>44013</v>
      </c>
      <c r="E33" s="197">
        <v>41873</v>
      </c>
      <c r="F33" s="198">
        <v>44013</v>
      </c>
      <c r="G33" s="196">
        <v>4.0707089999999999</v>
      </c>
      <c r="H33" s="196">
        <v>3</v>
      </c>
      <c r="I33" s="194">
        <v>0.35321593284606934</v>
      </c>
      <c r="J33" s="194">
        <v>1.325328485108912E-3</v>
      </c>
    </row>
    <row r="34" spans="1:10" x14ac:dyDescent="0.2">
      <c r="A34" s="197">
        <v>2020</v>
      </c>
      <c r="B34" s="195">
        <v>9</v>
      </c>
      <c r="C34" s="195" t="s">
        <v>316</v>
      </c>
      <c r="D34" s="198">
        <v>44013</v>
      </c>
      <c r="E34" s="197">
        <v>41888</v>
      </c>
      <c r="F34" s="198">
        <v>44013</v>
      </c>
      <c r="G34" s="196">
        <v>4.1467739999999997</v>
      </c>
      <c r="H34" s="196">
        <v>3</v>
      </c>
      <c r="I34" s="194">
        <v>-0.10389641672372818</v>
      </c>
      <c r="J34" s="194">
        <v>1.3500935165211558E-3</v>
      </c>
    </row>
    <row r="35" spans="1:10" x14ac:dyDescent="0.2">
      <c r="A35" s="197">
        <v>2020</v>
      </c>
      <c r="B35" s="195">
        <v>38</v>
      </c>
      <c r="C35" s="195" t="s">
        <v>257</v>
      </c>
      <c r="D35" s="198">
        <v>44013</v>
      </c>
      <c r="E35" s="197">
        <v>41895</v>
      </c>
      <c r="F35" s="198">
        <v>44013</v>
      </c>
      <c r="G35" s="196">
        <v>4.3829359999999999</v>
      </c>
      <c r="H35" s="196">
        <v>3</v>
      </c>
      <c r="I35" s="194">
        <v>-2.224661223590374E-2</v>
      </c>
      <c r="J35" s="194">
        <v>1.4269823441281915E-3</v>
      </c>
    </row>
    <row r="36" spans="1:10" x14ac:dyDescent="0.2">
      <c r="A36" s="197">
        <v>2020</v>
      </c>
      <c r="B36" s="195">
        <v>117</v>
      </c>
      <c r="C36" s="195" t="s">
        <v>268</v>
      </c>
      <c r="D36" s="198">
        <v>44013</v>
      </c>
      <c r="E36" s="197">
        <v>41874</v>
      </c>
      <c r="F36" s="198">
        <v>44013</v>
      </c>
      <c r="G36" s="196">
        <v>4.4421080000000002</v>
      </c>
      <c r="H36" s="196">
        <v>3</v>
      </c>
      <c r="I36" s="194">
        <v>-0.23090155422687531</v>
      </c>
      <c r="J36" s="194">
        <v>1.4462473336607218E-3</v>
      </c>
    </row>
    <row r="37" spans="1:10" x14ac:dyDescent="0.2">
      <c r="A37" s="197">
        <v>2020</v>
      </c>
      <c r="B37" s="195">
        <v>59</v>
      </c>
      <c r="C37" s="195" t="s">
        <v>298</v>
      </c>
      <c r="D37" s="198">
        <v>44013</v>
      </c>
      <c r="E37" s="197">
        <v>41915</v>
      </c>
      <c r="F37" s="198">
        <v>44013</v>
      </c>
      <c r="G37" s="196">
        <v>4.4635619999999996</v>
      </c>
      <c r="H37" s="196">
        <v>3</v>
      </c>
      <c r="I37" s="194">
        <v>-0.29582440853118896</v>
      </c>
      <c r="J37" s="194">
        <v>1.4532322529703379E-3</v>
      </c>
    </row>
    <row r="38" spans="1:10" x14ac:dyDescent="0.2">
      <c r="A38" s="197">
        <v>2020</v>
      </c>
      <c r="B38" s="195">
        <v>80</v>
      </c>
      <c r="C38" s="195" t="s">
        <v>241</v>
      </c>
      <c r="D38" s="198">
        <v>44013</v>
      </c>
      <c r="E38" s="197">
        <v>41936</v>
      </c>
      <c r="F38" s="198">
        <v>44013</v>
      </c>
      <c r="G38" s="196">
        <v>4.918615</v>
      </c>
      <c r="H38" s="196">
        <v>3</v>
      </c>
      <c r="I38" s="194">
        <v>-8.9619657956063747E-4</v>
      </c>
      <c r="J38" s="194">
        <v>1.6013870481401682E-3</v>
      </c>
    </row>
    <row r="39" spans="1:10" x14ac:dyDescent="0.2">
      <c r="A39" s="197">
        <v>2020</v>
      </c>
      <c r="B39" s="195">
        <v>95</v>
      </c>
      <c r="C39" s="195" t="s">
        <v>219</v>
      </c>
      <c r="D39" s="198">
        <v>44013</v>
      </c>
      <c r="E39" s="197">
        <v>41952</v>
      </c>
      <c r="F39" s="198">
        <v>44013</v>
      </c>
      <c r="G39" s="196">
        <v>4.9213979999999999</v>
      </c>
      <c r="H39" s="196">
        <v>3</v>
      </c>
      <c r="I39" s="194">
        <v>-0.24444352090358734</v>
      </c>
      <c r="J39" s="194">
        <v>1.6022931085899472E-3</v>
      </c>
    </row>
    <row r="40" spans="1:10" x14ac:dyDescent="0.2">
      <c r="A40" s="197">
        <v>2020</v>
      </c>
      <c r="B40" s="195">
        <v>122</v>
      </c>
      <c r="C40" s="195" t="s">
        <v>248</v>
      </c>
      <c r="D40" s="198">
        <v>44013</v>
      </c>
      <c r="E40" s="197">
        <v>41978</v>
      </c>
      <c r="F40" s="198">
        <v>44013</v>
      </c>
      <c r="G40" s="196">
        <v>5.1106189999999998</v>
      </c>
      <c r="H40" s="196">
        <v>3</v>
      </c>
      <c r="I40" s="194">
        <v>-1.9591597840189934E-2</v>
      </c>
      <c r="J40" s="194">
        <v>1.6638990491628647E-3</v>
      </c>
    </row>
    <row r="41" spans="1:10" x14ac:dyDescent="0.2">
      <c r="A41" s="197">
        <v>2020</v>
      </c>
      <c r="B41" s="195">
        <v>61</v>
      </c>
      <c r="C41" s="195" t="s">
        <v>274</v>
      </c>
      <c r="D41" s="198">
        <v>44013</v>
      </c>
      <c r="E41" s="197">
        <v>41917</v>
      </c>
      <c r="F41" s="198">
        <v>44013</v>
      </c>
      <c r="G41" s="196">
        <v>5.1697059999999997</v>
      </c>
      <c r="H41" s="196">
        <v>3</v>
      </c>
      <c r="I41" s="194">
        <v>-0.27164250612258911</v>
      </c>
      <c r="J41" s="194">
        <v>1.683136448264122E-3</v>
      </c>
    </row>
    <row r="42" spans="1:10" x14ac:dyDescent="0.2">
      <c r="A42" s="197">
        <v>2020</v>
      </c>
      <c r="B42" s="195">
        <v>102</v>
      </c>
      <c r="C42" s="195" t="s">
        <v>294</v>
      </c>
      <c r="D42" s="198">
        <v>44013</v>
      </c>
      <c r="E42" s="197">
        <v>41959</v>
      </c>
      <c r="F42" s="198">
        <v>44013</v>
      </c>
      <c r="G42" s="196">
        <v>5.376671</v>
      </c>
      <c r="H42" s="196">
        <v>3</v>
      </c>
      <c r="I42" s="194">
        <v>-0.29599422216415405</v>
      </c>
      <c r="J42" s="194">
        <v>1.7505193827673793E-3</v>
      </c>
    </row>
    <row r="43" spans="1:10" x14ac:dyDescent="0.2">
      <c r="A43" s="197">
        <v>2020</v>
      </c>
      <c r="B43" s="195">
        <v>60</v>
      </c>
      <c r="C43" s="195" t="s">
        <v>273</v>
      </c>
      <c r="D43" s="198">
        <v>44013</v>
      </c>
      <c r="E43" s="197">
        <v>41916</v>
      </c>
      <c r="F43" s="198">
        <v>44013</v>
      </c>
      <c r="G43" s="196">
        <v>5.4891220000000001</v>
      </c>
      <c r="H43" s="196">
        <v>3</v>
      </c>
      <c r="I43" s="194">
        <v>-8.03418830037117E-2</v>
      </c>
      <c r="J43" s="194">
        <v>1.787130837328732E-3</v>
      </c>
    </row>
    <row r="44" spans="1:10" x14ac:dyDescent="0.2">
      <c r="A44" s="197">
        <v>2020</v>
      </c>
      <c r="B44" s="195">
        <v>26</v>
      </c>
      <c r="C44" s="195" t="s">
        <v>292</v>
      </c>
      <c r="D44" s="198">
        <v>44013</v>
      </c>
      <c r="E44" s="197">
        <v>41882</v>
      </c>
      <c r="F44" s="198">
        <v>44013</v>
      </c>
      <c r="G44" s="196">
        <v>5.6255369999999996</v>
      </c>
      <c r="H44" s="196">
        <v>3</v>
      </c>
      <c r="I44" s="194">
        <v>-0.10602358728647232</v>
      </c>
      <c r="J44" s="194">
        <v>1.8315444467589259E-3</v>
      </c>
    </row>
    <row r="45" spans="1:10" x14ac:dyDescent="0.2">
      <c r="A45" s="197">
        <v>2020</v>
      </c>
      <c r="B45" s="195">
        <v>24</v>
      </c>
      <c r="C45" s="195" t="s">
        <v>223</v>
      </c>
      <c r="D45" s="198">
        <v>44013</v>
      </c>
      <c r="E45" s="197">
        <v>41880</v>
      </c>
      <c r="F45" s="198">
        <v>44013</v>
      </c>
      <c r="G45" s="196">
        <v>6.0533869999999999</v>
      </c>
      <c r="H45" s="196">
        <v>3</v>
      </c>
      <c r="I45" s="194">
        <v>-0.25517410039901733</v>
      </c>
      <c r="J45" s="194">
        <v>1.9708424806594849E-3</v>
      </c>
    </row>
    <row r="46" spans="1:10" x14ac:dyDescent="0.2">
      <c r="A46" s="197">
        <v>2020</v>
      </c>
      <c r="B46" s="195">
        <v>14</v>
      </c>
      <c r="C46" s="195" t="s">
        <v>311</v>
      </c>
      <c r="D46" s="198">
        <v>44013</v>
      </c>
      <c r="E46" s="197">
        <v>41868</v>
      </c>
      <c r="F46" s="198">
        <v>44013</v>
      </c>
      <c r="G46" s="196">
        <v>6.2109889999999996</v>
      </c>
      <c r="H46" s="196">
        <v>3</v>
      </c>
      <c r="I46" s="194">
        <v>-0.13754770159721375</v>
      </c>
      <c r="J46" s="194">
        <v>2.0221539307385683E-3</v>
      </c>
    </row>
    <row r="47" spans="1:10" x14ac:dyDescent="0.2">
      <c r="A47" s="197">
        <v>2020</v>
      </c>
      <c r="B47" s="195">
        <v>27</v>
      </c>
      <c r="C47" s="195" t="s">
        <v>305</v>
      </c>
      <c r="D47" s="198">
        <v>44013</v>
      </c>
      <c r="E47" s="197">
        <v>41883</v>
      </c>
      <c r="F47" s="198">
        <v>44013</v>
      </c>
      <c r="G47" s="196">
        <v>6.2220279999999999</v>
      </c>
      <c r="H47" s="196">
        <v>3</v>
      </c>
      <c r="I47" s="194">
        <v>-0.10730805993080139</v>
      </c>
      <c r="J47" s="194">
        <v>2.0257481373846531E-3</v>
      </c>
    </row>
    <row r="48" spans="1:10" x14ac:dyDescent="0.2">
      <c r="A48" s="197">
        <v>2020</v>
      </c>
      <c r="B48" s="195">
        <v>52</v>
      </c>
      <c r="C48" s="195" t="s">
        <v>250</v>
      </c>
      <c r="D48" s="198">
        <v>44013</v>
      </c>
      <c r="E48" s="197">
        <v>41908</v>
      </c>
      <c r="F48" s="198">
        <v>44013</v>
      </c>
      <c r="G48" s="196">
        <v>6.3686420000000004</v>
      </c>
      <c r="H48" s="196">
        <v>3</v>
      </c>
      <c r="I48" s="194">
        <v>-0.10317452251911163</v>
      </c>
      <c r="J48" s="194">
        <v>2.0734821446239948E-3</v>
      </c>
    </row>
    <row r="49" spans="1:10" x14ac:dyDescent="0.2">
      <c r="A49" s="197">
        <v>2020</v>
      </c>
      <c r="B49" s="195">
        <v>57</v>
      </c>
      <c r="C49" s="195" t="s">
        <v>272</v>
      </c>
      <c r="D49" s="198">
        <v>44013</v>
      </c>
      <c r="E49" s="197">
        <v>41911</v>
      </c>
      <c r="F49" s="198">
        <v>44013</v>
      </c>
      <c r="G49" s="196">
        <v>6.5961219999999994</v>
      </c>
      <c r="H49" s="196">
        <v>3</v>
      </c>
      <c r="I49" s="194">
        <v>-0.19662916660308838</v>
      </c>
      <c r="J49" s="194">
        <v>2.1475444082170725E-3</v>
      </c>
    </row>
    <row r="50" spans="1:10" x14ac:dyDescent="0.2">
      <c r="A50" s="197">
        <v>2020</v>
      </c>
      <c r="B50" s="195">
        <v>32</v>
      </c>
      <c r="C50" s="195" t="s">
        <v>243</v>
      </c>
      <c r="D50" s="198">
        <v>44013</v>
      </c>
      <c r="E50" s="197">
        <v>41878</v>
      </c>
      <c r="F50" s="198">
        <v>44013</v>
      </c>
      <c r="G50" s="196">
        <v>6.7432169999999996</v>
      </c>
      <c r="H50" s="196">
        <v>3</v>
      </c>
      <c r="I50" s="194">
        <v>-0.1294933408498764</v>
      </c>
      <c r="J50" s="194">
        <v>2.1954351104795933E-3</v>
      </c>
    </row>
    <row r="51" spans="1:10" x14ac:dyDescent="0.2">
      <c r="A51" s="197">
        <v>2020</v>
      </c>
      <c r="B51" s="195">
        <v>79</v>
      </c>
      <c r="C51" s="195" t="s">
        <v>296</v>
      </c>
      <c r="D51" s="198">
        <v>44013</v>
      </c>
      <c r="E51" s="197">
        <v>41894</v>
      </c>
      <c r="F51" s="198">
        <v>44013</v>
      </c>
      <c r="G51" s="196">
        <v>6.8438940000000006</v>
      </c>
      <c r="H51" s="196">
        <v>3</v>
      </c>
      <c r="I51" s="194">
        <v>-6.8106487393379211E-2</v>
      </c>
      <c r="J51" s="194">
        <v>2.2282132413238287E-3</v>
      </c>
    </row>
    <row r="52" spans="1:10" x14ac:dyDescent="0.2">
      <c r="A52" s="197">
        <v>2020</v>
      </c>
      <c r="B52" s="195">
        <v>69</v>
      </c>
      <c r="C52" s="195" t="s">
        <v>277</v>
      </c>
      <c r="D52" s="198">
        <v>44013</v>
      </c>
      <c r="E52" s="197">
        <v>41924</v>
      </c>
      <c r="F52" s="198">
        <v>44013</v>
      </c>
      <c r="G52" s="196">
        <v>6.9811350000000001</v>
      </c>
      <c r="H52" s="196">
        <v>3</v>
      </c>
      <c r="I52" s="194">
        <v>-0.24767120182514191</v>
      </c>
      <c r="J52" s="194">
        <v>2.2728957701474428E-3</v>
      </c>
    </row>
    <row r="53" spans="1:10" x14ac:dyDescent="0.2">
      <c r="A53" s="197">
        <v>2020</v>
      </c>
      <c r="B53" s="195">
        <v>44</v>
      </c>
      <c r="C53" s="195" t="s">
        <v>304</v>
      </c>
      <c r="D53" s="198">
        <v>44013</v>
      </c>
      <c r="E53" s="197">
        <v>41900</v>
      </c>
      <c r="F53" s="198">
        <v>44013</v>
      </c>
      <c r="G53" s="196">
        <v>7.0850819999999999</v>
      </c>
      <c r="H53" s="196">
        <v>3</v>
      </c>
      <c r="I53" s="194">
        <v>-0.11555576324462891</v>
      </c>
      <c r="J53" s="194">
        <v>2.3067384026944637E-3</v>
      </c>
    </row>
    <row r="54" spans="1:10" x14ac:dyDescent="0.2">
      <c r="A54" s="197">
        <v>2020</v>
      </c>
      <c r="B54" s="195">
        <v>125</v>
      </c>
      <c r="C54" s="195" t="s">
        <v>251</v>
      </c>
      <c r="D54" s="198">
        <v>44013</v>
      </c>
      <c r="E54" s="197">
        <v>41928</v>
      </c>
      <c r="F54" s="198">
        <v>44013</v>
      </c>
      <c r="G54" s="196">
        <v>7.3696159999999988</v>
      </c>
      <c r="H54" s="196">
        <v>3</v>
      </c>
      <c r="I54" s="194">
        <v>3.4329745918512344E-2</v>
      </c>
      <c r="J54" s="194">
        <v>2.3993761278688908E-3</v>
      </c>
    </row>
    <row r="55" spans="1:10" x14ac:dyDescent="0.2">
      <c r="A55" s="197">
        <v>2020</v>
      </c>
      <c r="B55" s="195">
        <v>114</v>
      </c>
      <c r="C55" s="195" t="s">
        <v>308</v>
      </c>
      <c r="D55" s="198">
        <v>44013</v>
      </c>
      <c r="E55" s="197">
        <v>41970</v>
      </c>
      <c r="F55" s="198">
        <v>44013</v>
      </c>
      <c r="G55" s="196">
        <v>7.4673259999999999</v>
      </c>
      <c r="H55" s="196">
        <v>3</v>
      </c>
      <c r="I55" s="194">
        <v>-0.1194085106253624</v>
      </c>
      <c r="J55" s="194">
        <v>2.4311882443726063E-3</v>
      </c>
    </row>
    <row r="56" spans="1:10" x14ac:dyDescent="0.2">
      <c r="A56" s="197">
        <v>2020</v>
      </c>
      <c r="B56" s="195">
        <v>12</v>
      </c>
      <c r="C56" s="195" t="s">
        <v>269</v>
      </c>
      <c r="D56" s="198">
        <v>44013</v>
      </c>
      <c r="E56" s="197">
        <v>41866</v>
      </c>
      <c r="F56" s="198">
        <v>44013</v>
      </c>
      <c r="G56" s="196">
        <v>7.7512370000000006</v>
      </c>
      <c r="H56" s="196">
        <v>3</v>
      </c>
      <c r="I56" s="194">
        <v>-0.11058566719293594</v>
      </c>
      <c r="J56" s="194">
        <v>2.5236229412257671E-3</v>
      </c>
    </row>
    <row r="57" spans="1:10" x14ac:dyDescent="0.2">
      <c r="A57" s="197">
        <v>2020</v>
      </c>
      <c r="B57" s="195">
        <v>109</v>
      </c>
      <c r="C57" s="195" t="s">
        <v>242</v>
      </c>
      <c r="D57" s="198">
        <v>44013</v>
      </c>
      <c r="E57" s="197">
        <v>41966</v>
      </c>
      <c r="F57" s="198">
        <v>44013</v>
      </c>
      <c r="G57" s="196">
        <v>8.0878869999999985</v>
      </c>
      <c r="H57" s="196">
        <v>3</v>
      </c>
      <c r="I57" s="194">
        <v>-0.18641963601112366</v>
      </c>
      <c r="J57" s="194">
        <v>2.6332284323871136E-3</v>
      </c>
    </row>
    <row r="58" spans="1:10" x14ac:dyDescent="0.2">
      <c r="A58" s="197">
        <v>2020</v>
      </c>
      <c r="B58" s="195">
        <v>86</v>
      </c>
      <c r="C58" s="195" t="s">
        <v>213</v>
      </c>
      <c r="D58" s="198">
        <v>44013</v>
      </c>
      <c r="E58" s="197">
        <v>41943</v>
      </c>
      <c r="F58" s="198">
        <v>44013</v>
      </c>
      <c r="G58" s="196">
        <v>8.9344490000000008</v>
      </c>
      <c r="H58" s="196">
        <v>3</v>
      </c>
      <c r="I58" s="194">
        <v>-2.732551097869873E-2</v>
      </c>
      <c r="J58" s="194">
        <v>2.9088493902236223E-3</v>
      </c>
    </row>
    <row r="59" spans="1:10" x14ac:dyDescent="0.2">
      <c r="A59" s="197">
        <v>2020</v>
      </c>
      <c r="B59" s="195">
        <v>41</v>
      </c>
      <c r="C59" s="195" t="s">
        <v>264</v>
      </c>
      <c r="D59" s="198">
        <v>44013</v>
      </c>
      <c r="E59" s="197">
        <v>41898</v>
      </c>
      <c r="F59" s="198">
        <v>44013</v>
      </c>
      <c r="G59" s="196">
        <v>9.6704709999999992</v>
      </c>
      <c r="H59" s="196">
        <v>3</v>
      </c>
      <c r="I59" s="194">
        <v>-0.23500995337963104</v>
      </c>
      <c r="J59" s="194">
        <v>3.1484810169786215E-3</v>
      </c>
    </row>
    <row r="60" spans="1:10" x14ac:dyDescent="0.2">
      <c r="A60" s="197">
        <v>2020</v>
      </c>
      <c r="B60" s="195">
        <v>87</v>
      </c>
      <c r="C60" s="195" t="s">
        <v>291</v>
      </c>
      <c r="D60" s="198">
        <v>44013</v>
      </c>
      <c r="E60" s="197">
        <v>41944</v>
      </c>
      <c r="F60" s="198">
        <v>44013</v>
      </c>
      <c r="G60" s="196">
        <v>9.764246</v>
      </c>
      <c r="H60" s="196">
        <v>3</v>
      </c>
      <c r="I60" s="194">
        <v>-0.15593959391117096</v>
      </c>
      <c r="J60" s="194">
        <v>3.1790120992809534E-3</v>
      </c>
    </row>
    <row r="61" spans="1:10" x14ac:dyDescent="0.2">
      <c r="A61" s="197">
        <v>2020</v>
      </c>
      <c r="B61" s="195">
        <v>113</v>
      </c>
      <c r="C61" s="195" t="s">
        <v>321</v>
      </c>
      <c r="D61" s="198">
        <v>44013</v>
      </c>
      <c r="E61" s="197">
        <v>41927</v>
      </c>
      <c r="F61" s="198">
        <v>44013</v>
      </c>
      <c r="G61" s="196">
        <v>9.9834800000000001</v>
      </c>
      <c r="H61" s="196">
        <v>3</v>
      </c>
      <c r="I61" s="194">
        <v>-0.18562626838684082</v>
      </c>
      <c r="J61" s="194">
        <v>3.2503895927220583E-3</v>
      </c>
    </row>
    <row r="62" spans="1:10" x14ac:dyDescent="0.2">
      <c r="A62" s="197">
        <v>2020</v>
      </c>
      <c r="B62" s="195">
        <v>5</v>
      </c>
      <c r="C62" s="195" t="s">
        <v>234</v>
      </c>
      <c r="D62" s="198">
        <v>44013</v>
      </c>
      <c r="E62" s="197">
        <v>41861</v>
      </c>
      <c r="F62" s="198">
        <v>44013</v>
      </c>
      <c r="G62" s="196">
        <v>10.114608</v>
      </c>
      <c r="H62" s="196">
        <v>3</v>
      </c>
      <c r="I62" s="194">
        <v>2.9667168855667114E-2</v>
      </c>
      <c r="J62" s="194">
        <v>3.2930818852037191E-3</v>
      </c>
    </row>
    <row r="63" spans="1:10" x14ac:dyDescent="0.2">
      <c r="A63" s="197">
        <v>2020</v>
      </c>
      <c r="B63" s="195">
        <v>1</v>
      </c>
      <c r="C63" s="195" t="s">
        <v>232</v>
      </c>
      <c r="D63" s="198">
        <v>44013</v>
      </c>
      <c r="E63" s="197">
        <v>41857</v>
      </c>
      <c r="F63" s="198">
        <v>44013</v>
      </c>
      <c r="G63" s="196">
        <v>10.152637</v>
      </c>
      <c r="H63" s="196">
        <v>3</v>
      </c>
      <c r="I63" s="194">
        <v>-0.31539773941040039</v>
      </c>
      <c r="J63" s="194">
        <v>3.305463120341301E-3</v>
      </c>
    </row>
    <row r="64" spans="1:10" x14ac:dyDescent="0.2">
      <c r="A64" s="197">
        <v>2020</v>
      </c>
      <c r="B64" s="195">
        <v>121</v>
      </c>
      <c r="C64" s="195" t="s">
        <v>207</v>
      </c>
      <c r="D64" s="198">
        <v>44013</v>
      </c>
      <c r="E64" s="197">
        <v>41977</v>
      </c>
      <c r="F64" s="198">
        <v>44013</v>
      </c>
      <c r="G64" s="196">
        <v>10.228563000000001</v>
      </c>
      <c r="H64" s="196">
        <v>3</v>
      </c>
      <c r="I64" s="194">
        <v>-0.19496728479862213</v>
      </c>
      <c r="J64" s="194">
        <v>3.330182982608676E-3</v>
      </c>
    </row>
    <row r="65" spans="1:10" x14ac:dyDescent="0.2">
      <c r="A65" s="197">
        <v>2020</v>
      </c>
      <c r="B65" s="195">
        <v>84</v>
      </c>
      <c r="C65" s="195" t="s">
        <v>297</v>
      </c>
      <c r="D65" s="198">
        <v>44013</v>
      </c>
      <c r="E65" s="197">
        <v>41941</v>
      </c>
      <c r="F65" s="198">
        <v>44013</v>
      </c>
      <c r="G65" s="196">
        <v>10.353016</v>
      </c>
      <c r="H65" s="196">
        <v>3</v>
      </c>
      <c r="I65" s="194">
        <v>2.2630795836448669E-2</v>
      </c>
      <c r="J65" s="194">
        <v>3.3707020338624716E-3</v>
      </c>
    </row>
    <row r="66" spans="1:10" x14ac:dyDescent="0.2">
      <c r="A66" s="197">
        <v>2020</v>
      </c>
      <c r="B66" s="195">
        <v>90</v>
      </c>
      <c r="C66" s="195" t="s">
        <v>266</v>
      </c>
      <c r="D66" s="198">
        <v>44013</v>
      </c>
      <c r="E66" s="197">
        <v>41947</v>
      </c>
      <c r="F66" s="198">
        <v>44013</v>
      </c>
      <c r="G66" s="196">
        <v>11.446463999999999</v>
      </c>
      <c r="H66" s="196">
        <v>3</v>
      </c>
      <c r="I66" s="194">
        <v>-6.3458316028118134E-2</v>
      </c>
      <c r="J66" s="194">
        <v>3.7267033476382494E-3</v>
      </c>
    </row>
    <row r="67" spans="1:10" x14ac:dyDescent="0.2">
      <c r="A67" s="197">
        <v>2020</v>
      </c>
      <c r="B67" s="195">
        <v>49</v>
      </c>
      <c r="C67" s="195" t="s">
        <v>293</v>
      </c>
      <c r="D67" s="198">
        <v>44013</v>
      </c>
      <c r="E67" s="197">
        <v>41905</v>
      </c>
      <c r="F67" s="198">
        <v>44013</v>
      </c>
      <c r="G67" s="196">
        <v>11.539058000000001</v>
      </c>
      <c r="H67" s="196">
        <v>3</v>
      </c>
      <c r="I67" s="194">
        <v>3.7331123352050781</v>
      </c>
      <c r="J67" s="194">
        <v>3.7568497937172651E-3</v>
      </c>
    </row>
    <row r="68" spans="1:10" x14ac:dyDescent="0.2">
      <c r="A68" s="197">
        <v>2020</v>
      </c>
      <c r="B68" s="195">
        <v>111</v>
      </c>
      <c r="C68" s="195" t="s">
        <v>315</v>
      </c>
      <c r="D68" s="198">
        <v>44013</v>
      </c>
      <c r="E68" s="197">
        <v>41968</v>
      </c>
      <c r="F68" s="198">
        <v>44013</v>
      </c>
      <c r="G68" s="196">
        <v>11.860462999999999</v>
      </c>
      <c r="H68" s="196">
        <v>3</v>
      </c>
      <c r="I68" s="194">
        <v>0.74024969339370728</v>
      </c>
      <c r="J68" s="194">
        <v>3.8614918012171984E-3</v>
      </c>
    </row>
    <row r="69" spans="1:10" x14ac:dyDescent="0.2">
      <c r="A69" s="197">
        <v>2020</v>
      </c>
      <c r="B69" s="195">
        <v>65</v>
      </c>
      <c r="C69" s="195" t="s">
        <v>255</v>
      </c>
      <c r="D69" s="198">
        <v>44013</v>
      </c>
      <c r="E69" s="197">
        <v>41921</v>
      </c>
      <c r="F69" s="198">
        <v>44013</v>
      </c>
      <c r="G69" s="196">
        <v>12.005568999999999</v>
      </c>
      <c r="H69" s="196">
        <v>3</v>
      </c>
      <c r="I69" s="194">
        <v>7.0097371935844421E-2</v>
      </c>
      <c r="J69" s="194">
        <v>3.9087347686290741E-3</v>
      </c>
    </row>
    <row r="70" spans="1:10" x14ac:dyDescent="0.2">
      <c r="A70" s="197">
        <v>2020</v>
      </c>
      <c r="B70" s="195">
        <v>100</v>
      </c>
      <c r="C70" s="195" t="s">
        <v>320</v>
      </c>
      <c r="D70" s="198">
        <v>44013</v>
      </c>
      <c r="E70" s="197">
        <v>41957</v>
      </c>
      <c r="F70" s="198">
        <v>44013</v>
      </c>
      <c r="G70" s="196">
        <v>12.29899</v>
      </c>
      <c r="H70" s="196">
        <v>3</v>
      </c>
      <c r="I70" s="194">
        <v>-0.36791548132896423</v>
      </c>
      <c r="J70" s="194">
        <v>4.0042661130428314E-3</v>
      </c>
    </row>
    <row r="71" spans="1:10" x14ac:dyDescent="0.2">
      <c r="A71" s="197">
        <v>2020</v>
      </c>
      <c r="B71" s="195">
        <v>92</v>
      </c>
      <c r="C71" s="195" t="s">
        <v>221</v>
      </c>
      <c r="D71" s="198">
        <v>44013</v>
      </c>
      <c r="E71" s="197">
        <v>41949</v>
      </c>
      <c r="F71" s="198">
        <v>44013</v>
      </c>
      <c r="G71" s="196">
        <v>12.807282000000001</v>
      </c>
      <c r="H71" s="196">
        <v>3</v>
      </c>
      <c r="I71" s="194">
        <v>-0.1329599916934967</v>
      </c>
      <c r="J71" s="194">
        <v>4.1697542183101177E-3</v>
      </c>
    </row>
    <row r="72" spans="1:10" x14ac:dyDescent="0.2">
      <c r="A72" s="197">
        <v>2020</v>
      </c>
      <c r="B72" s="195">
        <v>2</v>
      </c>
      <c r="C72" s="195" t="s">
        <v>301</v>
      </c>
      <c r="D72" s="198">
        <v>44013</v>
      </c>
      <c r="E72" s="197">
        <v>41858</v>
      </c>
      <c r="F72" s="198">
        <v>44013</v>
      </c>
      <c r="G72" s="196">
        <v>14.003451999999999</v>
      </c>
      <c r="H72" s="196">
        <v>3</v>
      </c>
      <c r="I72" s="194">
        <v>-0.11047303676605225</v>
      </c>
      <c r="J72" s="194">
        <v>4.5591993257403374E-3</v>
      </c>
    </row>
    <row r="73" spans="1:10" x14ac:dyDescent="0.2">
      <c r="A73" s="197">
        <v>2020</v>
      </c>
      <c r="B73" s="195">
        <v>48</v>
      </c>
      <c r="C73" s="195" t="s">
        <v>310</v>
      </c>
      <c r="D73" s="198">
        <v>44013</v>
      </c>
      <c r="E73" s="197">
        <v>41904</v>
      </c>
      <c r="F73" s="198">
        <v>44013</v>
      </c>
      <c r="G73" s="196">
        <v>14.573738000000001</v>
      </c>
      <c r="H73" s="196">
        <v>3</v>
      </c>
      <c r="I73" s="194">
        <v>-0.31203681230545044</v>
      </c>
      <c r="J73" s="194">
        <v>4.7448710538446903E-3</v>
      </c>
    </row>
    <row r="74" spans="1:10" x14ac:dyDescent="0.2">
      <c r="A74" s="197">
        <v>2020</v>
      </c>
      <c r="B74" s="195">
        <v>58</v>
      </c>
      <c r="C74" s="195" t="s">
        <v>290</v>
      </c>
      <c r="D74" s="198">
        <v>44013</v>
      </c>
      <c r="E74" s="197">
        <v>41914</v>
      </c>
      <c r="F74" s="198">
        <v>44013</v>
      </c>
      <c r="G74" s="196">
        <v>14.888888</v>
      </c>
      <c r="H74" s="196">
        <v>3</v>
      </c>
      <c r="I74" s="194">
        <v>-0.17672719061374664</v>
      </c>
      <c r="J74" s="194">
        <v>4.8474767245352268E-3</v>
      </c>
    </row>
    <row r="75" spans="1:10" x14ac:dyDescent="0.2">
      <c r="A75" s="197">
        <v>2020</v>
      </c>
      <c r="B75" s="195">
        <v>36</v>
      </c>
      <c r="C75" s="195" t="s">
        <v>253</v>
      </c>
      <c r="D75" s="198">
        <v>44013</v>
      </c>
      <c r="E75" s="197">
        <v>41893</v>
      </c>
      <c r="F75" s="198">
        <v>44013</v>
      </c>
      <c r="G75" s="196">
        <v>14.911649000000001</v>
      </c>
      <c r="H75" s="196">
        <v>3</v>
      </c>
      <c r="I75" s="194">
        <v>-0.12297479808330536</v>
      </c>
      <c r="J75" s="194">
        <v>4.8548872582614422E-3</v>
      </c>
    </row>
    <row r="76" spans="1:10" x14ac:dyDescent="0.2">
      <c r="A76" s="197">
        <v>2020</v>
      </c>
      <c r="B76" s="195">
        <v>45</v>
      </c>
      <c r="C76" s="195" t="s">
        <v>258</v>
      </c>
      <c r="D76" s="198">
        <v>44013</v>
      </c>
      <c r="E76" s="197">
        <v>41901</v>
      </c>
      <c r="F76" s="198">
        <v>44013</v>
      </c>
      <c r="G76" s="196">
        <v>15.612812999999999</v>
      </c>
      <c r="H76" s="196">
        <v>3</v>
      </c>
      <c r="I76" s="194">
        <v>-7.6518677175045013E-2</v>
      </c>
      <c r="J76" s="194">
        <v>5.0831697881221771E-3</v>
      </c>
    </row>
    <row r="77" spans="1:10" x14ac:dyDescent="0.2">
      <c r="A77" s="197">
        <v>2020</v>
      </c>
      <c r="B77" s="195">
        <v>42</v>
      </c>
      <c r="C77" s="195" t="s">
        <v>233</v>
      </c>
      <c r="D77" s="198">
        <v>44013</v>
      </c>
      <c r="E77" s="197">
        <v>41899</v>
      </c>
      <c r="F77" s="198">
        <v>44013</v>
      </c>
      <c r="G77" s="196">
        <v>16.222160000000002</v>
      </c>
      <c r="H77" s="196">
        <v>3</v>
      </c>
      <c r="I77" s="194">
        <v>-0.2240661233663559</v>
      </c>
      <c r="J77" s="194">
        <v>5.2815591916441917E-3</v>
      </c>
    </row>
    <row r="78" spans="1:10" x14ac:dyDescent="0.2">
      <c r="A78" s="197">
        <v>2020</v>
      </c>
      <c r="B78" s="195">
        <v>47</v>
      </c>
      <c r="C78" s="195" t="s">
        <v>237</v>
      </c>
      <c r="D78" s="198">
        <v>44013</v>
      </c>
      <c r="E78" s="197">
        <v>41903</v>
      </c>
      <c r="F78" s="198">
        <v>44013</v>
      </c>
      <c r="G78" s="196">
        <v>16.830062999999999</v>
      </c>
      <c r="H78" s="196">
        <v>3</v>
      </c>
      <c r="I78" s="194">
        <v>3.8046322762966156E-2</v>
      </c>
      <c r="J78" s="194">
        <v>5.4794782772660255E-3</v>
      </c>
    </row>
    <row r="79" spans="1:10" x14ac:dyDescent="0.2">
      <c r="A79" s="197">
        <v>2020</v>
      </c>
      <c r="B79" s="195">
        <v>108</v>
      </c>
      <c r="C79" s="195" t="s">
        <v>216</v>
      </c>
      <c r="D79" s="198">
        <v>44013</v>
      </c>
      <c r="E79" s="197">
        <v>41965</v>
      </c>
      <c r="F79" s="198">
        <v>44013</v>
      </c>
      <c r="G79" s="196">
        <v>17.202108000000003</v>
      </c>
      <c r="H79" s="196">
        <v>3</v>
      </c>
      <c r="I79" s="194">
        <v>0.15692481398582458</v>
      </c>
      <c r="J79" s="194">
        <v>5.6006074883043766E-3</v>
      </c>
    </row>
    <row r="80" spans="1:10" x14ac:dyDescent="0.2">
      <c r="A80" s="197">
        <v>2020</v>
      </c>
      <c r="B80" s="195">
        <v>56</v>
      </c>
      <c r="C80" s="195" t="s">
        <v>271</v>
      </c>
      <c r="D80" s="198">
        <v>44013</v>
      </c>
      <c r="E80" s="197">
        <v>41938</v>
      </c>
      <c r="F80" s="198">
        <v>44013</v>
      </c>
      <c r="G80" s="196">
        <v>17.685232000000003</v>
      </c>
      <c r="H80" s="196">
        <v>3</v>
      </c>
      <c r="I80" s="194">
        <v>601.80975341796875</v>
      </c>
      <c r="J80" s="194">
        <v>5.7579013518989086E-3</v>
      </c>
    </row>
    <row r="81" spans="1:10" x14ac:dyDescent="0.2">
      <c r="A81" s="197">
        <v>2020</v>
      </c>
      <c r="B81" s="195">
        <v>68</v>
      </c>
      <c r="C81" s="195" t="s">
        <v>276</v>
      </c>
      <c r="D81" s="198">
        <v>44013</v>
      </c>
      <c r="E81" s="197">
        <v>41973</v>
      </c>
      <c r="F81" s="198">
        <v>44013</v>
      </c>
      <c r="G81" s="196">
        <v>18.233628</v>
      </c>
      <c r="H81" s="196">
        <v>3</v>
      </c>
      <c r="I81" s="194">
        <v>-9.8887301981449127E-2</v>
      </c>
      <c r="J81" s="194">
        <v>5.9364465996623039E-3</v>
      </c>
    </row>
    <row r="82" spans="1:10" x14ac:dyDescent="0.2">
      <c r="A82" s="197">
        <v>2020</v>
      </c>
      <c r="B82" s="195">
        <v>82</v>
      </c>
      <c r="C82" s="195" t="s">
        <v>222</v>
      </c>
      <c r="D82" s="198">
        <v>44013</v>
      </c>
      <c r="E82" s="197">
        <v>41939</v>
      </c>
      <c r="F82" s="198">
        <v>44013</v>
      </c>
      <c r="G82" s="196">
        <v>18.62931</v>
      </c>
      <c r="H82" s="196">
        <v>3</v>
      </c>
      <c r="I82" s="194">
        <v>-2.4980118498206139E-2</v>
      </c>
      <c r="J82" s="194">
        <v>6.0652713291347027E-3</v>
      </c>
    </row>
    <row r="83" spans="1:10" x14ac:dyDescent="0.2">
      <c r="A83" s="197">
        <v>2020</v>
      </c>
      <c r="B83" s="195">
        <v>77</v>
      </c>
      <c r="C83" s="195" t="s">
        <v>238</v>
      </c>
      <c r="D83" s="198">
        <v>44013</v>
      </c>
      <c r="E83" s="197">
        <v>41934</v>
      </c>
      <c r="F83" s="198">
        <v>44013</v>
      </c>
      <c r="G83" s="196">
        <v>19.353273000000002</v>
      </c>
      <c r="H83" s="196">
        <v>3</v>
      </c>
      <c r="I83" s="194">
        <v>-0.11414870619773865</v>
      </c>
      <c r="J83" s="194">
        <v>6.3009769655764103E-3</v>
      </c>
    </row>
    <row r="84" spans="1:10" x14ac:dyDescent="0.2">
      <c r="A84" s="197">
        <v>2020</v>
      </c>
      <c r="B84" s="195">
        <v>43</v>
      </c>
      <c r="C84" s="195" t="s">
        <v>217</v>
      </c>
      <c r="D84" s="198">
        <v>44013</v>
      </c>
      <c r="E84" s="197">
        <v>41910</v>
      </c>
      <c r="F84" s="198">
        <v>44013</v>
      </c>
      <c r="G84" s="196">
        <v>19.634284000000001</v>
      </c>
      <c r="H84" s="196">
        <v>3</v>
      </c>
      <c r="I84" s="194">
        <v>5.1129870116710663E-2</v>
      </c>
      <c r="J84" s="194">
        <v>6.3924677670001984E-3</v>
      </c>
    </row>
    <row r="85" spans="1:10" x14ac:dyDescent="0.2">
      <c r="A85" s="197">
        <v>2020</v>
      </c>
      <c r="B85" s="195">
        <v>46</v>
      </c>
      <c r="C85" s="195" t="s">
        <v>225</v>
      </c>
      <c r="D85" s="198">
        <v>44013</v>
      </c>
      <c r="E85" s="197">
        <v>41902</v>
      </c>
      <c r="F85" s="198">
        <v>44013</v>
      </c>
      <c r="G85" s="196">
        <v>20.179686</v>
      </c>
      <c r="H85" s="196">
        <v>3</v>
      </c>
      <c r="I85" s="194">
        <v>-0.10673552006483078</v>
      </c>
      <c r="J85" s="194">
        <v>6.5700379200279713E-3</v>
      </c>
    </row>
    <row r="86" spans="1:10" x14ac:dyDescent="0.2">
      <c r="A86" s="197">
        <v>2020</v>
      </c>
      <c r="B86" s="195">
        <v>55</v>
      </c>
      <c r="C86" s="195" t="s">
        <v>302</v>
      </c>
      <c r="D86" s="198">
        <v>44013</v>
      </c>
      <c r="E86" s="197">
        <v>41913</v>
      </c>
      <c r="F86" s="198">
        <v>44013</v>
      </c>
      <c r="G86" s="196">
        <v>20.261662999999999</v>
      </c>
      <c r="H86" s="196">
        <v>3</v>
      </c>
      <c r="I86" s="194">
        <v>-0.13250568509101868</v>
      </c>
      <c r="J86" s="194">
        <v>6.5967277623713017E-3</v>
      </c>
    </row>
    <row r="87" spans="1:10" x14ac:dyDescent="0.2">
      <c r="A87" s="197">
        <v>2020</v>
      </c>
      <c r="B87" s="195">
        <v>22</v>
      </c>
      <c r="C87" s="195" t="s">
        <v>228</v>
      </c>
      <c r="D87" s="198">
        <v>44013</v>
      </c>
      <c r="E87" s="197">
        <v>41879</v>
      </c>
      <c r="F87" s="198">
        <v>44013</v>
      </c>
      <c r="G87" s="196">
        <v>20.436095000000002</v>
      </c>
      <c r="H87" s="196">
        <v>3</v>
      </c>
      <c r="I87" s="194">
        <v>-0.11124568432569504</v>
      </c>
      <c r="J87" s="194">
        <v>6.6535188816487789E-3</v>
      </c>
    </row>
    <row r="88" spans="1:10" x14ac:dyDescent="0.2">
      <c r="A88" s="197">
        <v>2020</v>
      </c>
      <c r="B88" s="195">
        <v>118</v>
      </c>
      <c r="C88" s="195" t="s">
        <v>300</v>
      </c>
      <c r="D88" s="198">
        <v>44013</v>
      </c>
      <c r="E88" s="197">
        <v>41974</v>
      </c>
      <c r="F88" s="198">
        <v>44013</v>
      </c>
      <c r="G88" s="196">
        <v>20.619422</v>
      </c>
      <c r="H88" s="196">
        <v>3</v>
      </c>
      <c r="I88" s="194">
        <v>-0.17287269234657288</v>
      </c>
      <c r="J88" s="194">
        <v>6.7132054828107357E-3</v>
      </c>
    </row>
    <row r="89" spans="1:10" x14ac:dyDescent="0.2">
      <c r="A89" s="197">
        <v>2020</v>
      </c>
      <c r="B89" s="195">
        <v>25</v>
      </c>
      <c r="C89" s="195" t="s">
        <v>286</v>
      </c>
      <c r="D89" s="198">
        <v>44013</v>
      </c>
      <c r="E89" s="197">
        <v>41881</v>
      </c>
      <c r="F89" s="198">
        <v>44013</v>
      </c>
      <c r="G89" s="196">
        <v>21.456469999999999</v>
      </c>
      <c r="H89" s="196">
        <v>3</v>
      </c>
      <c r="I89" s="194">
        <v>-0.16009408235549927</v>
      </c>
      <c r="J89" s="194">
        <v>6.985729094594717E-3</v>
      </c>
    </row>
    <row r="90" spans="1:10" x14ac:dyDescent="0.2">
      <c r="A90" s="197">
        <v>2020</v>
      </c>
      <c r="B90" s="195">
        <v>30</v>
      </c>
      <c r="C90" s="195" t="s">
        <v>226</v>
      </c>
      <c r="D90" s="198">
        <v>44013</v>
      </c>
      <c r="E90" s="197">
        <v>41876</v>
      </c>
      <c r="F90" s="198">
        <v>44013</v>
      </c>
      <c r="G90" s="196">
        <v>22.752842999999999</v>
      </c>
      <c r="H90" s="196">
        <v>3</v>
      </c>
      <c r="I90" s="194">
        <v>-0.28666934370994568</v>
      </c>
      <c r="J90" s="194">
        <v>7.4077979661524296E-3</v>
      </c>
    </row>
    <row r="91" spans="1:10" x14ac:dyDescent="0.2">
      <c r="A91" s="197">
        <v>2020</v>
      </c>
      <c r="B91" s="195">
        <v>105</v>
      </c>
      <c r="C91" s="195" t="s">
        <v>306</v>
      </c>
      <c r="D91" s="198">
        <v>44013</v>
      </c>
      <c r="E91" s="197">
        <v>41962</v>
      </c>
      <c r="F91" s="198">
        <v>44013</v>
      </c>
      <c r="G91" s="196">
        <v>23.159699000000003</v>
      </c>
      <c r="H91" s="196">
        <v>3</v>
      </c>
      <c r="I91" s="194">
        <v>-5.6611616164445877E-2</v>
      </c>
      <c r="J91" s="194">
        <v>7.5402609072625637E-3</v>
      </c>
    </row>
    <row r="92" spans="1:10" x14ac:dyDescent="0.2">
      <c r="A92" s="197">
        <v>2020</v>
      </c>
      <c r="B92" s="195">
        <v>21</v>
      </c>
      <c r="C92" s="195" t="s">
        <v>245</v>
      </c>
      <c r="D92" s="198">
        <v>44013</v>
      </c>
      <c r="E92" s="197">
        <v>41875</v>
      </c>
      <c r="F92" s="198">
        <v>44013</v>
      </c>
      <c r="G92" s="196">
        <v>23.302174999999998</v>
      </c>
      <c r="H92" s="196">
        <v>3</v>
      </c>
      <c r="I92" s="194">
        <v>-0.20824249088764191</v>
      </c>
      <c r="J92" s="194">
        <v>7.5866477563977242E-3</v>
      </c>
    </row>
    <row r="93" spans="1:10" x14ac:dyDescent="0.2">
      <c r="A93" s="197">
        <v>2020</v>
      </c>
      <c r="B93" s="195">
        <v>29</v>
      </c>
      <c r="C93" s="195" t="s">
        <v>270</v>
      </c>
      <c r="D93" s="198">
        <v>44013</v>
      </c>
      <c r="E93" s="197">
        <v>41885</v>
      </c>
      <c r="F93" s="198">
        <v>44013</v>
      </c>
      <c r="G93" s="196">
        <v>23.322112000000001</v>
      </c>
      <c r="H93" s="196">
        <v>3</v>
      </c>
      <c r="I93" s="194">
        <v>-8.3465434610843658E-2</v>
      </c>
      <c r="J93" s="194">
        <v>7.593139074742794E-3</v>
      </c>
    </row>
    <row r="94" spans="1:10" x14ac:dyDescent="0.2">
      <c r="A94" s="197">
        <v>2020</v>
      </c>
      <c r="B94" s="195">
        <v>94</v>
      </c>
      <c r="C94" s="195" t="s">
        <v>309</v>
      </c>
      <c r="D94" s="198">
        <v>44013</v>
      </c>
      <c r="E94" s="197">
        <v>41951</v>
      </c>
      <c r="F94" s="198">
        <v>44013</v>
      </c>
      <c r="G94" s="196">
        <v>23.491558999999999</v>
      </c>
      <c r="H94" s="196">
        <v>3</v>
      </c>
      <c r="I94" s="194">
        <v>-4.2174041271209717E-2</v>
      </c>
      <c r="J94" s="194">
        <v>7.6483068987727165E-3</v>
      </c>
    </row>
    <row r="95" spans="1:10" x14ac:dyDescent="0.2">
      <c r="A95" s="197">
        <v>2020</v>
      </c>
      <c r="B95" s="195">
        <v>88</v>
      </c>
      <c r="C95" s="195" t="s">
        <v>246</v>
      </c>
      <c r="D95" s="198">
        <v>44013</v>
      </c>
      <c r="E95" s="197">
        <v>41946</v>
      </c>
      <c r="F95" s="198">
        <v>44013</v>
      </c>
      <c r="G95" s="196">
        <v>23.679133999999998</v>
      </c>
      <c r="H95" s="196">
        <v>3</v>
      </c>
      <c r="I95" s="194">
        <v>-0.16356587409973145</v>
      </c>
      <c r="J95" s="194">
        <v>7.7093769796192646E-3</v>
      </c>
    </row>
    <row r="96" spans="1:10" x14ac:dyDescent="0.2">
      <c r="A96" s="197">
        <v>2020</v>
      </c>
      <c r="B96" s="195">
        <v>50</v>
      </c>
      <c r="C96" s="195" t="s">
        <v>210</v>
      </c>
      <c r="D96" s="198">
        <v>44013</v>
      </c>
      <c r="E96" s="197">
        <v>41906</v>
      </c>
      <c r="F96" s="198">
        <v>44013</v>
      </c>
      <c r="G96" s="196">
        <v>24.101644</v>
      </c>
      <c r="H96" s="196">
        <v>3</v>
      </c>
      <c r="I96" s="194">
        <v>-0.21685661375522614</v>
      </c>
      <c r="J96" s="194">
        <v>7.8469365835189819E-3</v>
      </c>
    </row>
    <row r="97" spans="1:10" x14ac:dyDescent="0.2">
      <c r="A97" s="197">
        <v>2020</v>
      </c>
      <c r="B97" s="195">
        <v>74</v>
      </c>
      <c r="C97" s="195" t="s">
        <v>279</v>
      </c>
      <c r="D97" s="198">
        <v>44013</v>
      </c>
      <c r="E97" s="197">
        <v>41931</v>
      </c>
      <c r="F97" s="198">
        <v>44013</v>
      </c>
      <c r="G97" s="196">
        <v>25.283435000000001</v>
      </c>
      <c r="H97" s="196">
        <v>3</v>
      </c>
      <c r="I97" s="194">
        <v>-0.13750304281711578</v>
      </c>
      <c r="J97" s="194">
        <v>8.2317003980278969E-3</v>
      </c>
    </row>
    <row r="98" spans="1:10" x14ac:dyDescent="0.2">
      <c r="A98" s="197">
        <v>2020</v>
      </c>
      <c r="B98" s="195">
        <v>16</v>
      </c>
      <c r="C98" s="195" t="s">
        <v>319</v>
      </c>
      <c r="D98" s="198">
        <v>44013</v>
      </c>
      <c r="E98" s="197">
        <v>41870</v>
      </c>
      <c r="F98" s="198">
        <v>44013</v>
      </c>
      <c r="G98" s="196">
        <v>26.076371000000002</v>
      </c>
      <c r="H98" s="196">
        <v>3</v>
      </c>
      <c r="I98" s="194">
        <v>-7.6003149151802063E-2</v>
      </c>
      <c r="J98" s="194">
        <v>8.4898620843887329E-3</v>
      </c>
    </row>
    <row r="99" spans="1:10" x14ac:dyDescent="0.2">
      <c r="A99" s="197">
        <v>2020</v>
      </c>
      <c r="B99" s="195">
        <v>116</v>
      </c>
      <c r="C99" s="195" t="s">
        <v>235</v>
      </c>
      <c r="D99" s="198">
        <v>44013</v>
      </c>
      <c r="E99" s="197">
        <v>41972</v>
      </c>
      <c r="F99" s="198">
        <v>44013</v>
      </c>
      <c r="G99" s="196">
        <v>28.795007999999996</v>
      </c>
      <c r="H99" s="196">
        <v>3</v>
      </c>
      <c r="I99" s="194">
        <v>-0.41056272387504578</v>
      </c>
      <c r="J99" s="194">
        <v>9.3749873340129852E-3</v>
      </c>
    </row>
    <row r="100" spans="1:10" x14ac:dyDescent="0.2">
      <c r="A100" s="197">
        <v>2020</v>
      </c>
      <c r="B100" s="195">
        <v>66</v>
      </c>
      <c r="C100" s="195" t="s">
        <v>220</v>
      </c>
      <c r="D100" s="198">
        <v>44013</v>
      </c>
      <c r="E100" s="197">
        <v>41922</v>
      </c>
      <c r="F100" s="198">
        <v>44013</v>
      </c>
      <c r="G100" s="196">
        <v>28.913500999999997</v>
      </c>
      <c r="H100" s="196">
        <v>3</v>
      </c>
      <c r="I100" s="194">
        <v>-4.7607157379388809E-2</v>
      </c>
      <c r="J100" s="194">
        <v>9.4135655090212822E-3</v>
      </c>
    </row>
    <row r="101" spans="1:10" x14ac:dyDescent="0.2">
      <c r="A101" s="197">
        <v>2020</v>
      </c>
      <c r="B101" s="195">
        <v>119</v>
      </c>
      <c r="C101" s="195" t="s">
        <v>322</v>
      </c>
      <c r="D101" s="198">
        <v>44013</v>
      </c>
      <c r="E101" s="197">
        <v>41975</v>
      </c>
      <c r="F101" s="198">
        <v>44013</v>
      </c>
      <c r="G101" s="196">
        <v>29.803646000000001</v>
      </c>
      <c r="H101" s="196">
        <v>3</v>
      </c>
      <c r="I101" s="194">
        <v>-0.1429317444562912</v>
      </c>
      <c r="J101" s="194">
        <v>9.703376330435276E-3</v>
      </c>
    </row>
    <row r="102" spans="1:10" x14ac:dyDescent="0.2">
      <c r="A102" s="197">
        <v>2020</v>
      </c>
      <c r="B102" s="195">
        <v>110</v>
      </c>
      <c r="C102" s="195" t="s">
        <v>284</v>
      </c>
      <c r="D102" s="198">
        <v>44013</v>
      </c>
      <c r="E102" s="197">
        <v>41967</v>
      </c>
      <c r="F102" s="198">
        <v>44013</v>
      </c>
      <c r="G102" s="196">
        <v>30.146394000000001</v>
      </c>
      <c r="H102" s="196">
        <v>3</v>
      </c>
      <c r="I102" s="194">
        <v>-0.181783527135849</v>
      </c>
      <c r="J102" s="194">
        <v>9.8149664700031281E-3</v>
      </c>
    </row>
    <row r="103" spans="1:10" x14ac:dyDescent="0.2">
      <c r="A103" s="197">
        <v>2020</v>
      </c>
      <c r="B103" s="195">
        <v>70</v>
      </c>
      <c r="C103" s="195" t="s">
        <v>214</v>
      </c>
      <c r="D103" s="198">
        <v>44013</v>
      </c>
      <c r="E103" s="197">
        <v>41891</v>
      </c>
      <c r="F103" s="198">
        <v>44013</v>
      </c>
      <c r="G103" s="196">
        <v>37.021378999999996</v>
      </c>
      <c r="H103" s="196">
        <v>3</v>
      </c>
      <c r="I103" s="194">
        <v>0.12442799657583237</v>
      </c>
      <c r="J103" s="194">
        <v>1.2053302489221096E-2</v>
      </c>
    </row>
    <row r="104" spans="1:10" x14ac:dyDescent="0.2">
      <c r="A104" s="197">
        <v>2020</v>
      </c>
      <c r="B104" s="195">
        <v>3</v>
      </c>
      <c r="C104" s="195" t="s">
        <v>215</v>
      </c>
      <c r="D104" s="198">
        <v>44013</v>
      </c>
      <c r="E104" s="197">
        <v>41859</v>
      </c>
      <c r="F104" s="198">
        <v>44013</v>
      </c>
      <c r="G104" s="196">
        <v>37.539594999999998</v>
      </c>
      <c r="H104" s="196">
        <v>3</v>
      </c>
      <c r="I104" s="194">
        <v>0.79330205917358398</v>
      </c>
      <c r="J104" s="194">
        <v>1.2222021818161011E-2</v>
      </c>
    </row>
    <row r="105" spans="1:10" x14ac:dyDescent="0.2">
      <c r="A105" s="197">
        <v>2020</v>
      </c>
      <c r="B105" s="195">
        <v>17</v>
      </c>
      <c r="C105" s="195" t="s">
        <v>262</v>
      </c>
      <c r="D105" s="198">
        <v>44013</v>
      </c>
      <c r="E105" s="197">
        <v>41871</v>
      </c>
      <c r="F105" s="198">
        <v>44013</v>
      </c>
      <c r="G105" s="196">
        <v>38.154139000000001</v>
      </c>
      <c r="H105" s="196">
        <v>3</v>
      </c>
      <c r="I105" s="194">
        <v>-0.23571489751338959</v>
      </c>
      <c r="J105" s="194">
        <v>1.2422103434801102E-2</v>
      </c>
    </row>
    <row r="106" spans="1:10" x14ac:dyDescent="0.2">
      <c r="A106" s="197">
        <v>2020</v>
      </c>
      <c r="B106" s="195">
        <v>78</v>
      </c>
      <c r="C106" s="195" t="s">
        <v>239</v>
      </c>
      <c r="D106" s="198">
        <v>44013</v>
      </c>
      <c r="E106" s="197">
        <v>41935</v>
      </c>
      <c r="F106" s="198">
        <v>44013</v>
      </c>
      <c r="G106" s="196">
        <v>38.406368999999998</v>
      </c>
      <c r="H106" s="196">
        <v>3</v>
      </c>
      <c r="I106" s="194">
        <v>-8.2354441285133362E-2</v>
      </c>
      <c r="J106" s="194">
        <v>1.2504222802817822E-2</v>
      </c>
    </row>
    <row r="107" spans="1:10" x14ac:dyDescent="0.2">
      <c r="A107" s="197">
        <v>2020</v>
      </c>
      <c r="B107" s="195">
        <v>35</v>
      </c>
      <c r="C107" s="195" t="s">
        <v>227</v>
      </c>
      <c r="D107" s="198">
        <v>44013</v>
      </c>
      <c r="E107" s="197">
        <v>41892</v>
      </c>
      <c r="F107" s="198">
        <v>44013</v>
      </c>
      <c r="G107" s="196">
        <v>39.138377999999996</v>
      </c>
      <c r="H107" s="196">
        <v>3</v>
      </c>
      <c r="I107" s="194">
        <v>-0.26866453886032104</v>
      </c>
      <c r="J107" s="194">
        <v>1.2742548249661922E-2</v>
      </c>
    </row>
    <row r="108" spans="1:10" x14ac:dyDescent="0.2">
      <c r="A108" s="197">
        <v>2020</v>
      </c>
      <c r="B108" s="195">
        <v>96</v>
      </c>
      <c r="C108" s="195" t="s">
        <v>252</v>
      </c>
      <c r="D108" s="198">
        <v>44013</v>
      </c>
      <c r="E108" s="197">
        <v>41953</v>
      </c>
      <c r="F108" s="198">
        <v>44013</v>
      </c>
      <c r="G108" s="196">
        <v>39.394960999999995</v>
      </c>
      <c r="H108" s="196">
        <v>3</v>
      </c>
      <c r="I108" s="194">
        <v>-0.18004339933395386</v>
      </c>
      <c r="J108" s="194">
        <v>1.2826086021959782E-2</v>
      </c>
    </row>
    <row r="109" spans="1:10" x14ac:dyDescent="0.2">
      <c r="A109" s="197">
        <v>2020</v>
      </c>
      <c r="B109" s="195">
        <v>85</v>
      </c>
      <c r="C109" s="195" t="s">
        <v>211</v>
      </c>
      <c r="D109" s="198">
        <v>44013</v>
      </c>
      <c r="E109" s="197">
        <v>41942</v>
      </c>
      <c r="F109" s="198">
        <v>44013</v>
      </c>
      <c r="G109" s="196">
        <v>39.665129999999998</v>
      </c>
      <c r="H109" s="196">
        <v>3</v>
      </c>
      <c r="I109" s="194">
        <v>-0.205166295170784</v>
      </c>
      <c r="J109" s="194">
        <v>1.291404664516449E-2</v>
      </c>
    </row>
    <row r="110" spans="1:10" x14ac:dyDescent="0.2">
      <c r="A110" s="197">
        <v>2020</v>
      </c>
      <c r="B110" s="195">
        <v>83</v>
      </c>
      <c r="C110" s="195" t="s">
        <v>218</v>
      </c>
      <c r="D110" s="198">
        <v>44013</v>
      </c>
      <c r="E110" s="197">
        <v>41940</v>
      </c>
      <c r="F110" s="198">
        <v>44013</v>
      </c>
      <c r="G110" s="196">
        <v>40.583947000000002</v>
      </c>
      <c r="H110" s="196">
        <v>3</v>
      </c>
      <c r="I110" s="194">
        <v>0.17336343228816986</v>
      </c>
      <c r="J110" s="194">
        <v>1.3213192112743855E-2</v>
      </c>
    </row>
    <row r="111" spans="1:10" x14ac:dyDescent="0.2">
      <c r="A111" s="197">
        <v>2020</v>
      </c>
      <c r="B111" s="195">
        <v>73</v>
      </c>
      <c r="C111" s="195" t="s">
        <v>240</v>
      </c>
      <c r="D111" s="198">
        <v>44013</v>
      </c>
      <c r="E111" s="197">
        <v>41929</v>
      </c>
      <c r="F111" s="198">
        <v>44013</v>
      </c>
      <c r="G111" s="196">
        <v>42.220180999999997</v>
      </c>
      <c r="H111" s="196">
        <v>3</v>
      </c>
      <c r="I111" s="194">
        <v>-0.10107316076755524</v>
      </c>
      <c r="J111" s="194">
        <v>1.3745912350714207E-2</v>
      </c>
    </row>
    <row r="112" spans="1:10" x14ac:dyDescent="0.2">
      <c r="A112" s="197">
        <v>2020</v>
      </c>
      <c r="B112" s="195">
        <v>91</v>
      </c>
      <c r="C112" s="195" t="s">
        <v>236</v>
      </c>
      <c r="D112" s="198">
        <v>44013</v>
      </c>
      <c r="E112" s="197">
        <v>41948</v>
      </c>
      <c r="F112" s="198">
        <v>44013</v>
      </c>
      <c r="G112" s="196">
        <v>43.047436000000005</v>
      </c>
      <c r="H112" s="196">
        <v>3</v>
      </c>
      <c r="I112" s="194">
        <v>-0.13125842809677124</v>
      </c>
      <c r="J112" s="194">
        <v>1.4015247114002705E-2</v>
      </c>
    </row>
    <row r="113" spans="1:10" x14ac:dyDescent="0.2">
      <c r="A113" s="197">
        <v>2020</v>
      </c>
      <c r="B113" s="195">
        <v>23</v>
      </c>
      <c r="C113" s="195" t="s">
        <v>204</v>
      </c>
      <c r="D113" s="198">
        <v>44013</v>
      </c>
      <c r="E113" s="197">
        <v>41980</v>
      </c>
      <c r="F113" s="198">
        <v>44013</v>
      </c>
      <c r="G113" s="196">
        <v>43.105653000000004</v>
      </c>
      <c r="H113" s="196">
        <v>3</v>
      </c>
      <c r="I113" s="194">
        <v>-0.27113872766494751</v>
      </c>
      <c r="J113" s="194">
        <v>1.4034201391041279E-2</v>
      </c>
    </row>
    <row r="114" spans="1:10" x14ac:dyDescent="0.2">
      <c r="A114" s="197">
        <v>2020</v>
      </c>
      <c r="B114" s="195">
        <v>13</v>
      </c>
      <c r="C114" s="195" t="s">
        <v>244</v>
      </c>
      <c r="D114" s="198">
        <v>44013</v>
      </c>
      <c r="E114" s="197">
        <v>41867</v>
      </c>
      <c r="F114" s="198">
        <v>44013</v>
      </c>
      <c r="G114" s="196">
        <v>44.541755999999999</v>
      </c>
      <c r="H114" s="196">
        <v>3</v>
      </c>
      <c r="I114" s="194">
        <v>-0.11896601319313049</v>
      </c>
      <c r="J114" s="194">
        <v>1.4501762576401234E-2</v>
      </c>
    </row>
    <row r="115" spans="1:10" x14ac:dyDescent="0.2">
      <c r="A115" s="197">
        <v>2020</v>
      </c>
      <c r="B115" s="195">
        <v>63</v>
      </c>
      <c r="C115" s="195" t="s">
        <v>205</v>
      </c>
      <c r="D115" s="198">
        <v>44013</v>
      </c>
      <c r="E115" s="197">
        <v>41919</v>
      </c>
      <c r="F115" s="198">
        <v>44013</v>
      </c>
      <c r="G115" s="196">
        <v>44.884344999999996</v>
      </c>
      <c r="H115" s="196">
        <v>3</v>
      </c>
      <c r="I115" s="194">
        <v>-9.1649442911148071E-2</v>
      </c>
      <c r="J115" s="194">
        <v>1.4613302424550056E-2</v>
      </c>
    </row>
    <row r="116" spans="1:10" x14ac:dyDescent="0.2">
      <c r="A116" s="197">
        <v>2020</v>
      </c>
      <c r="B116" s="195">
        <v>33</v>
      </c>
      <c r="C116" s="195" t="s">
        <v>249</v>
      </c>
      <c r="D116" s="198">
        <v>44013</v>
      </c>
      <c r="E116" s="197">
        <v>41886</v>
      </c>
      <c r="F116" s="198">
        <v>44013</v>
      </c>
      <c r="G116" s="196">
        <v>44.928845000000003</v>
      </c>
      <c r="H116" s="196">
        <v>3</v>
      </c>
      <c r="I116" s="194">
        <v>-0.20090043544769287</v>
      </c>
      <c r="J116" s="194">
        <v>1.4627790078520775E-2</v>
      </c>
    </row>
    <row r="117" spans="1:10" x14ac:dyDescent="0.2">
      <c r="A117" s="197">
        <v>2020</v>
      </c>
      <c r="B117" s="195">
        <v>124</v>
      </c>
      <c r="C117" s="195" t="s">
        <v>285</v>
      </c>
      <c r="D117" s="198">
        <v>44013</v>
      </c>
      <c r="E117" s="197">
        <v>41981</v>
      </c>
      <c r="F117" s="198">
        <v>44013</v>
      </c>
      <c r="G117" s="196">
        <v>46.092523999999997</v>
      </c>
      <c r="H117" s="196">
        <v>3</v>
      </c>
      <c r="I117" s="194">
        <v>-0.34388914704322815</v>
      </c>
      <c r="J117" s="194">
        <v>1.5006656758487225E-2</v>
      </c>
    </row>
    <row r="118" spans="1:10" x14ac:dyDescent="0.2">
      <c r="A118" s="197">
        <v>2020</v>
      </c>
      <c r="B118" s="195">
        <v>97</v>
      </c>
      <c r="C118" s="195" t="s">
        <v>201</v>
      </c>
      <c r="D118" s="198">
        <v>44013</v>
      </c>
      <c r="E118" s="197">
        <v>41954</v>
      </c>
      <c r="F118" s="198">
        <v>44013</v>
      </c>
      <c r="G118" s="196">
        <v>46.315655999999997</v>
      </c>
      <c r="H118" s="196">
        <v>3</v>
      </c>
      <c r="I118" s="194">
        <v>-0.16847650706768036</v>
      </c>
      <c r="J118" s="194">
        <v>1.507930364459753E-2</v>
      </c>
    </row>
    <row r="119" spans="1:10" x14ac:dyDescent="0.2">
      <c r="A119" s="197">
        <v>2020</v>
      </c>
      <c r="B119" s="195">
        <v>37</v>
      </c>
      <c r="C119" s="195" t="s">
        <v>256</v>
      </c>
      <c r="D119" s="198">
        <v>44013</v>
      </c>
      <c r="E119" s="197">
        <v>41889</v>
      </c>
      <c r="F119" s="198">
        <v>44013</v>
      </c>
      <c r="G119" s="196">
        <v>50.140810999999999</v>
      </c>
      <c r="H119" s="196">
        <v>3</v>
      </c>
      <c r="I119" s="194">
        <v>-9.8045475780963898E-2</v>
      </c>
      <c r="J119" s="194">
        <v>1.6324685886502266E-2</v>
      </c>
    </row>
    <row r="120" spans="1:10" x14ac:dyDescent="0.2">
      <c r="A120" s="197">
        <v>2020</v>
      </c>
      <c r="B120" s="195">
        <v>15</v>
      </c>
      <c r="C120" s="195" t="s">
        <v>313</v>
      </c>
      <c r="D120" s="198">
        <v>44013</v>
      </c>
      <c r="E120" s="197">
        <v>41869</v>
      </c>
      <c r="F120" s="198">
        <v>44013</v>
      </c>
      <c r="G120" s="196">
        <v>53.863864999999997</v>
      </c>
      <c r="H120" s="196">
        <v>3</v>
      </c>
      <c r="I120" s="194">
        <v>0.11779502034187317</v>
      </c>
      <c r="J120" s="194">
        <v>1.7536826431751251E-2</v>
      </c>
    </row>
    <row r="121" spans="1:10" x14ac:dyDescent="0.2">
      <c r="A121" s="197">
        <v>2020</v>
      </c>
      <c r="B121" s="195">
        <v>8</v>
      </c>
      <c r="C121" s="195" t="s">
        <v>206</v>
      </c>
      <c r="D121" s="198">
        <v>44013</v>
      </c>
      <c r="E121" s="197">
        <v>41863</v>
      </c>
      <c r="F121" s="198">
        <v>44013</v>
      </c>
      <c r="G121" s="196">
        <v>59.361103</v>
      </c>
      <c r="H121" s="196">
        <v>3</v>
      </c>
      <c r="I121" s="194">
        <v>-0.15231138467788696</v>
      </c>
      <c r="J121" s="194">
        <v>1.9326599314808846E-2</v>
      </c>
    </row>
    <row r="122" spans="1:10" x14ac:dyDescent="0.2">
      <c r="A122" s="197">
        <v>2020</v>
      </c>
      <c r="B122" s="195">
        <v>64</v>
      </c>
      <c r="C122" s="195" t="s">
        <v>303</v>
      </c>
      <c r="D122" s="198">
        <v>44013</v>
      </c>
      <c r="E122" s="197">
        <v>41920</v>
      </c>
      <c r="F122" s="198">
        <v>44013</v>
      </c>
      <c r="G122" s="196">
        <v>59.406748</v>
      </c>
      <c r="H122" s="196">
        <v>3</v>
      </c>
      <c r="I122" s="194">
        <v>-0.19273586571216583</v>
      </c>
      <c r="J122" s="194">
        <v>1.934145949780941E-2</v>
      </c>
    </row>
    <row r="123" spans="1:10" x14ac:dyDescent="0.2">
      <c r="A123" s="197">
        <v>2020</v>
      </c>
      <c r="B123" s="195">
        <v>18</v>
      </c>
      <c r="C123" s="195" t="s">
        <v>323</v>
      </c>
      <c r="D123" s="198">
        <v>44013</v>
      </c>
      <c r="E123" s="197">
        <v>41909</v>
      </c>
      <c r="F123" s="198">
        <v>44013</v>
      </c>
      <c r="G123" s="196">
        <v>67.965565999999995</v>
      </c>
      <c r="H123" s="196">
        <v>3</v>
      </c>
      <c r="I123" s="194">
        <v>-5.2796158939599991E-2</v>
      </c>
      <c r="J123" s="194">
        <v>2.2128012031316757E-2</v>
      </c>
    </row>
    <row r="124" spans="1:10" x14ac:dyDescent="0.2">
      <c r="A124" s="197">
        <v>2020</v>
      </c>
      <c r="B124" s="195">
        <v>53</v>
      </c>
      <c r="C124" s="195" t="s">
        <v>209</v>
      </c>
      <c r="D124" s="198">
        <v>44013</v>
      </c>
      <c r="E124" s="197">
        <v>41912</v>
      </c>
      <c r="F124" s="198">
        <v>44013</v>
      </c>
      <c r="G124" s="196">
        <v>68.905327</v>
      </c>
      <c r="H124" s="196">
        <v>3</v>
      </c>
      <c r="I124" s="194">
        <v>-0.17167291045188904</v>
      </c>
      <c r="J124" s="194">
        <v>2.2433977574110031E-2</v>
      </c>
    </row>
    <row r="125" spans="1:10" x14ac:dyDescent="0.2">
      <c r="A125" s="197">
        <v>2020</v>
      </c>
      <c r="B125" s="195">
        <v>67</v>
      </c>
      <c r="C125" s="195" t="s">
        <v>202</v>
      </c>
      <c r="D125" s="198">
        <v>44013</v>
      </c>
      <c r="E125" s="197">
        <v>41923</v>
      </c>
      <c r="F125" s="198">
        <v>44013</v>
      </c>
      <c r="G125" s="196">
        <v>70.677366000000006</v>
      </c>
      <c r="H125" s="196">
        <v>3</v>
      </c>
      <c r="I125" s="194">
        <v>-0.2563302218914032</v>
      </c>
      <c r="J125" s="194">
        <v>2.3010911419987679E-2</v>
      </c>
    </row>
    <row r="126" spans="1:10" x14ac:dyDescent="0.2">
      <c r="A126" s="197">
        <v>2020</v>
      </c>
      <c r="B126" s="195">
        <v>101</v>
      </c>
      <c r="C126" s="195" t="s">
        <v>212</v>
      </c>
      <c r="D126" s="198">
        <v>44013</v>
      </c>
      <c r="E126" s="197">
        <v>41958</v>
      </c>
      <c r="F126" s="198">
        <v>44013</v>
      </c>
      <c r="G126" s="196">
        <v>75.489924000000002</v>
      </c>
      <c r="H126" s="196">
        <v>3</v>
      </c>
      <c r="I126" s="194">
        <v>-0.24395440518856049</v>
      </c>
      <c r="J126" s="194">
        <v>2.457776851952076E-2</v>
      </c>
    </row>
    <row r="127" spans="1:10" x14ac:dyDescent="0.2">
      <c r="A127" s="197">
        <v>2020</v>
      </c>
      <c r="B127" s="195">
        <v>6</v>
      </c>
      <c r="C127" s="195" t="s">
        <v>230</v>
      </c>
      <c r="D127" s="198">
        <v>44013</v>
      </c>
      <c r="E127" s="197">
        <v>41862</v>
      </c>
      <c r="F127" s="198">
        <v>44013</v>
      </c>
      <c r="G127" s="196">
        <v>77.690391000000005</v>
      </c>
      <c r="H127" s="196">
        <v>3</v>
      </c>
      <c r="I127" s="194">
        <v>-7.1661904454231262E-2</v>
      </c>
      <c r="J127" s="194">
        <v>2.5294190272688866E-2</v>
      </c>
    </row>
    <row r="128" spans="1:10" x14ac:dyDescent="0.2">
      <c r="A128" s="197">
        <v>2020</v>
      </c>
      <c r="B128" s="195">
        <v>93</v>
      </c>
      <c r="C128" s="195" t="s">
        <v>317</v>
      </c>
      <c r="D128" s="198">
        <v>44013</v>
      </c>
      <c r="E128" s="197">
        <v>41950</v>
      </c>
      <c r="F128" s="198">
        <v>44013</v>
      </c>
      <c r="G128" s="196">
        <v>96.025518000000005</v>
      </c>
      <c r="H128" s="196">
        <v>3</v>
      </c>
      <c r="I128" s="194">
        <v>-0.14417777955532074</v>
      </c>
      <c r="J128" s="194">
        <v>3.1263682991266251E-2</v>
      </c>
    </row>
    <row r="129" spans="1:10" x14ac:dyDescent="0.2">
      <c r="A129" s="197">
        <v>2020</v>
      </c>
      <c r="B129" s="195">
        <v>98</v>
      </c>
      <c r="C129" s="195" t="s">
        <v>203</v>
      </c>
      <c r="D129" s="198">
        <v>44013</v>
      </c>
      <c r="E129" s="197">
        <v>41955</v>
      </c>
      <c r="F129" s="198">
        <v>44013</v>
      </c>
      <c r="G129" s="196">
        <v>103.54059099999999</v>
      </c>
      <c r="H129" s="196">
        <v>3</v>
      </c>
      <c r="I129" s="194">
        <v>-2.6297573000192642E-2</v>
      </c>
      <c r="J129" s="194">
        <v>3.3710416406393051E-2</v>
      </c>
    </row>
    <row r="130" spans="1:10" x14ac:dyDescent="0.2">
      <c r="A130" s="197">
        <v>2020</v>
      </c>
      <c r="B130" s="195">
        <v>120</v>
      </c>
      <c r="C130" s="195" t="s">
        <v>200</v>
      </c>
      <c r="D130" s="198">
        <v>44013</v>
      </c>
      <c r="E130" s="197">
        <v>41976</v>
      </c>
      <c r="F130" s="198">
        <v>44013</v>
      </c>
      <c r="G130" s="196">
        <v>242.613831</v>
      </c>
      <c r="H130" s="196">
        <v>3</v>
      </c>
      <c r="I130" s="194">
        <v>-0.22664347290992737</v>
      </c>
      <c r="J130" s="194">
        <v>7.8989438712596893E-2</v>
      </c>
    </row>
    <row r="131" spans="1:10" x14ac:dyDescent="0.2">
      <c r="A131" s="197">
        <v>2020</v>
      </c>
      <c r="B131" s="195">
        <v>39</v>
      </c>
      <c r="C131" s="195" t="s">
        <v>62</v>
      </c>
      <c r="D131" s="198">
        <v>44013</v>
      </c>
      <c r="E131" s="197">
        <v>41896</v>
      </c>
      <c r="F131" s="198">
        <v>44013</v>
      </c>
      <c r="G131" s="196">
        <v>388.98943500000001</v>
      </c>
      <c r="H131" s="196">
        <v>3</v>
      </c>
      <c r="I131" s="194">
        <v>-0.10314899682998657</v>
      </c>
      <c r="J131" s="194">
        <v>0.12664593756198883</v>
      </c>
    </row>
    <row r="132" spans="1:10" x14ac:dyDescent="0.2">
      <c r="A132" s="197">
        <v>2020</v>
      </c>
      <c r="B132" s="197">
        <v>0</v>
      </c>
      <c r="C132" s="195" t="s">
        <v>987</v>
      </c>
      <c r="D132" s="198">
        <v>44013</v>
      </c>
      <c r="E132" s="197">
        <v>29684</v>
      </c>
      <c r="F132" s="198">
        <v>44013</v>
      </c>
      <c r="G132" s="196">
        <v>3071.4718000000003</v>
      </c>
      <c r="H132" s="196">
        <v>3</v>
      </c>
      <c r="I132" s="194">
        <v>-0.13160876929759979</v>
      </c>
      <c r="J132" s="194">
        <v>1</v>
      </c>
    </row>
    <row r="134" spans="1:10" x14ac:dyDescent="0.2">
      <c r="G134" s="195">
        <f>G129*1000000</f>
        <v>103540590.99999999</v>
      </c>
    </row>
  </sheetData>
  <autoFilter ref="A5:J132" xr:uid="{F69EED5F-096C-490C-BB72-7FF6E034BB96}">
    <sortState ref="A6:J132">
      <sortCondition ref="J5:J132"/>
    </sortState>
  </autoFilter>
  <mergeCells count="1">
    <mergeCell ref="H1:I1"/>
  </mergeCells>
  <hyperlinks>
    <hyperlink ref="H1:I1" location="Index!A1" display="Regresar al Índice" xr:uid="{B103AC8D-1C6E-446D-A174-A7B5BACB940E}"/>
  </hyperlinks>
  <pageMargins left="0.7" right="0.7" top="0.75" bottom="0.75" header="0.3" footer="0.3"/>
  <pageSetup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BDBD-F3A7-4335-B777-D84B38D12C43}">
  <sheetPr codeName="Hoja49"/>
  <dimension ref="A1:AD296"/>
  <sheetViews>
    <sheetView topLeftCell="E1" zoomScale="106" zoomScaleNormal="106" workbookViewId="0">
      <selection activeCell="I7" sqref="I7"/>
    </sheetView>
  </sheetViews>
  <sheetFormatPr baseColWidth="10" defaultRowHeight="14.25" x14ac:dyDescent="0.2"/>
  <cols>
    <col min="1" max="16384" width="11.42578125" style="404"/>
  </cols>
  <sheetData>
    <row r="1" spans="1:26" ht="15" x14ac:dyDescent="0.25">
      <c r="A1" s="179" t="s">
        <v>1397</v>
      </c>
      <c r="H1" s="400" t="s">
        <v>39</v>
      </c>
      <c r="I1" s="400"/>
    </row>
    <row r="5" spans="1:26" x14ac:dyDescent="0.2">
      <c r="C5" s="534" t="s">
        <v>62</v>
      </c>
      <c r="D5" s="534"/>
      <c r="E5" s="534"/>
      <c r="F5" s="534"/>
      <c r="G5" s="534" t="s">
        <v>988</v>
      </c>
      <c r="H5" s="534"/>
      <c r="I5" s="534"/>
      <c r="J5" s="534"/>
      <c r="K5" s="534" t="s">
        <v>989</v>
      </c>
      <c r="L5" s="534"/>
      <c r="M5" s="534"/>
      <c r="N5" s="534"/>
      <c r="O5" s="534" t="s">
        <v>990</v>
      </c>
      <c r="P5" s="534"/>
      <c r="Q5" s="534"/>
      <c r="R5" s="534"/>
      <c r="S5" s="534" t="s">
        <v>991</v>
      </c>
      <c r="T5" s="534"/>
      <c r="U5" s="534"/>
      <c r="V5" s="534"/>
      <c r="W5" s="534" t="s">
        <v>1</v>
      </c>
      <c r="X5" s="534"/>
      <c r="Y5" s="534"/>
      <c r="Z5" s="534"/>
    </row>
    <row r="6" spans="1:26" x14ac:dyDescent="0.2">
      <c r="A6" s="404" t="s">
        <v>377</v>
      </c>
      <c r="B6" s="404" t="s">
        <v>992</v>
      </c>
      <c r="C6" s="404" t="s">
        <v>993</v>
      </c>
      <c r="D6" s="404" t="s">
        <v>994</v>
      </c>
      <c r="E6" s="404" t="s">
        <v>995</v>
      </c>
      <c r="F6" s="404" t="s">
        <v>996</v>
      </c>
      <c r="G6" s="404" t="s">
        <v>993</v>
      </c>
      <c r="H6" s="404" t="s">
        <v>994</v>
      </c>
      <c r="I6" s="404" t="s">
        <v>995</v>
      </c>
      <c r="J6" s="404" t="s">
        <v>996</v>
      </c>
      <c r="K6" s="404" t="s">
        <v>993</v>
      </c>
      <c r="L6" s="404" t="s">
        <v>994</v>
      </c>
      <c r="M6" s="404" t="s">
        <v>995</v>
      </c>
      <c r="N6" s="404" t="s">
        <v>996</v>
      </c>
      <c r="O6" s="404" t="s">
        <v>993</v>
      </c>
      <c r="P6" s="404" t="s">
        <v>994</v>
      </c>
      <c r="Q6" s="404" t="s">
        <v>995</v>
      </c>
      <c r="R6" s="404" t="s">
        <v>996</v>
      </c>
      <c r="S6" s="404" t="s">
        <v>993</v>
      </c>
      <c r="T6" s="404" t="s">
        <v>994</v>
      </c>
      <c r="U6" s="404" t="s">
        <v>995</v>
      </c>
      <c r="V6" s="404" t="s">
        <v>996</v>
      </c>
      <c r="W6" s="404" t="s">
        <v>993</v>
      </c>
      <c r="X6" s="404" t="s">
        <v>994</v>
      </c>
      <c r="Y6" s="404" t="s">
        <v>995</v>
      </c>
      <c r="Z6" s="404" t="s">
        <v>996</v>
      </c>
    </row>
    <row r="7" spans="1:26" x14ac:dyDescent="0.2">
      <c r="A7" s="404">
        <v>2005</v>
      </c>
      <c r="B7" s="404" t="s">
        <v>726</v>
      </c>
      <c r="C7" s="413">
        <v>55.276162460000002</v>
      </c>
      <c r="D7" s="413"/>
      <c r="E7" s="413"/>
      <c r="F7" s="413"/>
      <c r="G7" s="413">
        <v>50.891182329999999</v>
      </c>
      <c r="H7" s="413"/>
      <c r="I7" s="413"/>
      <c r="J7" s="413"/>
      <c r="K7" s="413">
        <v>50.441719110000001</v>
      </c>
      <c r="L7" s="413"/>
      <c r="M7" s="413"/>
      <c r="N7" s="413"/>
      <c r="O7" s="413">
        <v>47.158908930000003</v>
      </c>
      <c r="P7" s="413"/>
      <c r="Q7" s="413"/>
      <c r="R7" s="413"/>
      <c r="S7" s="413">
        <v>38.647440869999997</v>
      </c>
      <c r="T7" s="413"/>
      <c r="U7" s="413"/>
      <c r="V7" s="413"/>
      <c r="W7" s="413">
        <v>48.468733520000001</v>
      </c>
      <c r="X7" s="413"/>
      <c r="Y7" s="413"/>
      <c r="Z7" s="413"/>
    </row>
    <row r="8" spans="1:26" x14ac:dyDescent="0.2">
      <c r="B8" s="404" t="s">
        <v>727</v>
      </c>
      <c r="C8" s="413">
        <v>56.710018769999998</v>
      </c>
      <c r="D8" s="413">
        <v>2.5939867135993602</v>
      </c>
      <c r="E8" s="413"/>
      <c r="F8" s="413"/>
      <c r="G8" s="413">
        <v>52.684655749999997</v>
      </c>
      <c r="H8" s="413">
        <v>3.5241339223961399</v>
      </c>
      <c r="I8" s="413"/>
      <c r="J8" s="413"/>
      <c r="K8" s="413">
        <v>51.785540699999999</v>
      </c>
      <c r="L8" s="413">
        <v>2.66410743668248</v>
      </c>
      <c r="M8" s="413"/>
      <c r="N8" s="413"/>
      <c r="O8" s="413">
        <v>50.051115920000001</v>
      </c>
      <c r="P8" s="413">
        <v>6.1328963193211896</v>
      </c>
      <c r="Q8" s="413"/>
      <c r="R8" s="413"/>
      <c r="S8" s="413">
        <v>40.579504450000002</v>
      </c>
      <c r="T8" s="413">
        <v>4.9992018527150703</v>
      </c>
      <c r="U8" s="413"/>
      <c r="V8" s="413"/>
      <c r="W8" s="413">
        <v>50.147705360000003</v>
      </c>
      <c r="X8" s="413">
        <v>3.4640307638886401</v>
      </c>
      <c r="Y8" s="413"/>
      <c r="Z8" s="413"/>
    </row>
    <row r="9" spans="1:26" x14ac:dyDescent="0.2">
      <c r="B9" s="404" t="s">
        <v>728</v>
      </c>
      <c r="C9" s="413">
        <v>57.520392299999997</v>
      </c>
      <c r="D9" s="413">
        <v>1.4289777143023901</v>
      </c>
      <c r="E9" s="413"/>
      <c r="F9" s="413"/>
      <c r="G9" s="413">
        <v>53.705329249999998</v>
      </c>
      <c r="H9" s="413">
        <v>1.93732593573983</v>
      </c>
      <c r="I9" s="413"/>
      <c r="J9" s="413"/>
      <c r="K9" s="413">
        <v>52.645947970000002</v>
      </c>
      <c r="L9" s="413">
        <v>1.66148167687279</v>
      </c>
      <c r="M9" s="413"/>
      <c r="N9" s="413"/>
      <c r="O9" s="413">
        <v>51.32208928</v>
      </c>
      <c r="P9" s="413">
        <v>2.5393506950603899</v>
      </c>
      <c r="Q9" s="413"/>
      <c r="R9" s="413"/>
      <c r="S9" s="413">
        <v>41.899185340000002</v>
      </c>
      <c r="T9" s="413">
        <v>3.2520872491827602</v>
      </c>
      <c r="U9" s="413"/>
      <c r="V9" s="413"/>
      <c r="W9" s="413">
        <v>51.096868379999997</v>
      </c>
      <c r="X9" s="413">
        <v>1.89273469879858</v>
      </c>
      <c r="Y9" s="413"/>
      <c r="Z9" s="413"/>
    </row>
    <row r="10" spans="1:26" x14ac:dyDescent="0.2">
      <c r="B10" s="404" t="s">
        <v>729</v>
      </c>
      <c r="C10" s="413">
        <v>57.372083850000003</v>
      </c>
      <c r="D10" s="413">
        <v>-0.25783629782370998</v>
      </c>
      <c r="E10" s="413"/>
      <c r="F10" s="413"/>
      <c r="G10" s="413">
        <v>53.547348300000003</v>
      </c>
      <c r="H10" s="413">
        <v>-0.29416252019346401</v>
      </c>
      <c r="I10" s="413"/>
      <c r="J10" s="413"/>
      <c r="K10" s="413">
        <v>52.453705650000003</v>
      </c>
      <c r="L10" s="413">
        <v>-0.36516071495102898</v>
      </c>
      <c r="M10" s="413"/>
      <c r="N10" s="413"/>
      <c r="O10" s="413">
        <v>51.13295978</v>
      </c>
      <c r="P10" s="413">
        <v>-0.36851481039316097</v>
      </c>
      <c r="Q10" s="413"/>
      <c r="R10" s="413"/>
      <c r="S10" s="413">
        <v>41.776100829999997</v>
      </c>
      <c r="T10" s="413">
        <v>-0.29376349206126101</v>
      </c>
      <c r="U10" s="413"/>
      <c r="V10" s="413"/>
      <c r="W10" s="413">
        <v>50.988511819999999</v>
      </c>
      <c r="X10" s="413">
        <v>-0.21206105860376301</v>
      </c>
      <c r="Y10" s="413"/>
      <c r="Z10" s="413"/>
    </row>
    <row r="11" spans="1:26" x14ac:dyDescent="0.2">
      <c r="A11" s="404">
        <v>2006</v>
      </c>
      <c r="B11" s="404" t="s">
        <v>726</v>
      </c>
      <c r="C11" s="413">
        <v>58.644742610000002</v>
      </c>
      <c r="D11" s="413">
        <v>2.2182543749454502</v>
      </c>
      <c r="E11" s="413">
        <v>6.0940919197088697</v>
      </c>
      <c r="F11" s="413">
        <v>1.4898942504313599</v>
      </c>
      <c r="G11" s="413">
        <v>54.701508259999997</v>
      </c>
      <c r="H11" s="413">
        <v>2.1554007745328199</v>
      </c>
      <c r="I11" s="413">
        <v>7.4872026067152904</v>
      </c>
      <c r="J11" s="413">
        <v>1.82142953813933</v>
      </c>
      <c r="K11" s="413">
        <v>53.796898859999999</v>
      </c>
      <c r="L11" s="413">
        <v>2.5607212938634198</v>
      </c>
      <c r="M11" s="413">
        <v>6.6515967520520896</v>
      </c>
      <c r="N11" s="413">
        <v>1.6229599795834799</v>
      </c>
      <c r="O11" s="413">
        <v>51.801354609999997</v>
      </c>
      <c r="P11" s="413">
        <v>1.3071702339856099</v>
      </c>
      <c r="Q11" s="413">
        <v>9.8442601521824304</v>
      </c>
      <c r="R11" s="413">
        <v>2.3751007127300201</v>
      </c>
      <c r="S11" s="413">
        <v>42.684378950000003</v>
      </c>
      <c r="T11" s="413">
        <v>2.1741572381205998</v>
      </c>
      <c r="U11" s="413">
        <v>10.445550828525</v>
      </c>
      <c r="V11" s="413">
        <v>2.5149151036861999</v>
      </c>
      <c r="W11" s="413">
        <v>52.088654130000002</v>
      </c>
      <c r="X11" s="413">
        <v>2.1576278081692801</v>
      </c>
      <c r="Y11" s="413">
        <v>7.4685685948577403</v>
      </c>
      <c r="Z11" s="413">
        <v>1.8170163032652999</v>
      </c>
    </row>
    <row r="12" spans="1:26" x14ac:dyDescent="0.2">
      <c r="B12" s="404" t="s">
        <v>727</v>
      </c>
      <c r="C12" s="413">
        <v>60.472921290000002</v>
      </c>
      <c r="D12" s="413">
        <v>3.1173786406699402</v>
      </c>
      <c r="E12" s="413">
        <v>6.6353399304297298</v>
      </c>
      <c r="F12" s="413">
        <v>1.6190871806157601</v>
      </c>
      <c r="G12" s="413">
        <v>56.127713589999999</v>
      </c>
      <c r="H12" s="413">
        <v>2.6072504677954198</v>
      </c>
      <c r="I12" s="413">
        <v>6.5352193935517899</v>
      </c>
      <c r="J12" s="413">
        <v>1.5952260906825699</v>
      </c>
      <c r="K12" s="413">
        <v>55.543466029999998</v>
      </c>
      <c r="L12" s="413">
        <v>3.2465945194075898</v>
      </c>
      <c r="M12" s="413">
        <v>7.2567077203463404</v>
      </c>
      <c r="N12" s="413">
        <v>1.76679927820542</v>
      </c>
      <c r="O12" s="413">
        <v>53.122794239999998</v>
      </c>
      <c r="P12" s="413">
        <v>2.5509750467894299</v>
      </c>
      <c r="Q12" s="413">
        <v>6.1370825875484103</v>
      </c>
      <c r="R12" s="413">
        <v>1.5001739356946999</v>
      </c>
      <c r="S12" s="413">
        <v>43.819951459999999</v>
      </c>
      <c r="T12" s="413">
        <v>2.6603936567290498</v>
      </c>
      <c r="U12" s="413">
        <v>7.98542775206315</v>
      </c>
      <c r="V12" s="413">
        <v>1.9392157815436399</v>
      </c>
      <c r="W12" s="413">
        <v>53.452726030000001</v>
      </c>
      <c r="X12" s="413">
        <v>2.6187505182906601</v>
      </c>
      <c r="Y12" s="413">
        <v>6.5905720835558501</v>
      </c>
      <c r="Z12" s="413">
        <v>1.6084200225269201</v>
      </c>
    </row>
    <row r="13" spans="1:26" x14ac:dyDescent="0.2">
      <c r="B13" s="404" t="s">
        <v>728</v>
      </c>
      <c r="C13" s="413">
        <v>61.662042970000002</v>
      </c>
      <c r="D13" s="413">
        <v>1.9663704921704099</v>
      </c>
      <c r="E13" s="413">
        <v>7.2003171473502103</v>
      </c>
      <c r="F13" s="413">
        <v>1.75342058139047</v>
      </c>
      <c r="G13" s="413">
        <v>56.681499469999999</v>
      </c>
      <c r="H13" s="413">
        <v>0.98665319604016599</v>
      </c>
      <c r="I13" s="413">
        <v>5.5416664632029997</v>
      </c>
      <c r="J13" s="413">
        <v>1.3575225800005499</v>
      </c>
      <c r="K13" s="413">
        <v>56.644427280000002</v>
      </c>
      <c r="L13" s="413">
        <v>1.9821615910778001</v>
      </c>
      <c r="M13" s="413">
        <v>7.5950371570448603</v>
      </c>
      <c r="N13" s="413">
        <v>1.84695755324609</v>
      </c>
      <c r="O13" s="413">
        <v>53.711824890000003</v>
      </c>
      <c r="P13" s="413">
        <v>1.1088096144545001</v>
      </c>
      <c r="Q13" s="413">
        <v>4.6563490370827001</v>
      </c>
      <c r="R13" s="413">
        <v>1.1442958018324001</v>
      </c>
      <c r="S13" s="413">
        <v>44.42228712</v>
      </c>
      <c r="T13" s="413">
        <v>1.3745694368233901</v>
      </c>
      <c r="U13" s="413">
        <v>6.0218397076834398</v>
      </c>
      <c r="V13" s="413">
        <v>1.4726106706950599</v>
      </c>
      <c r="W13" s="413">
        <v>54.25530432</v>
      </c>
      <c r="X13" s="413">
        <v>1.50147307650794</v>
      </c>
      <c r="Y13" s="413">
        <v>6.1812710644244797</v>
      </c>
      <c r="Z13" s="413">
        <v>1.51073678024027</v>
      </c>
    </row>
    <row r="14" spans="1:26" x14ac:dyDescent="0.2">
      <c r="B14" s="404" t="s">
        <v>729</v>
      </c>
      <c r="C14" s="413">
        <v>61.888096019999999</v>
      </c>
      <c r="D14" s="413">
        <v>0.36660000076542698</v>
      </c>
      <c r="E14" s="413">
        <v>7.8714452516787796</v>
      </c>
      <c r="F14" s="413">
        <v>1.91230500063218</v>
      </c>
      <c r="G14" s="413">
        <v>57.056020609999997</v>
      </c>
      <c r="H14" s="413">
        <v>0.66074670483660103</v>
      </c>
      <c r="I14" s="413">
        <v>6.55246696875182</v>
      </c>
      <c r="J14" s="413">
        <v>1.5993377941646301</v>
      </c>
      <c r="K14" s="413">
        <v>57.201882249999997</v>
      </c>
      <c r="L14" s="413">
        <v>0.98413029625037396</v>
      </c>
      <c r="M14" s="413">
        <v>9.0521280454091109</v>
      </c>
      <c r="N14" s="413">
        <v>2.1900322492748798</v>
      </c>
      <c r="O14" s="413">
        <v>54.041005800000001</v>
      </c>
      <c r="P14" s="413">
        <v>0.61286487784422095</v>
      </c>
      <c r="Q14" s="413">
        <v>5.68722411632712</v>
      </c>
      <c r="R14" s="413">
        <v>1.3924512948493999</v>
      </c>
      <c r="S14" s="413">
        <v>44.833222360000001</v>
      </c>
      <c r="T14" s="413">
        <v>0.92506547195536604</v>
      </c>
      <c r="U14" s="413">
        <v>7.31787186755506</v>
      </c>
      <c r="V14" s="413">
        <v>1.78130454547234</v>
      </c>
      <c r="W14" s="413">
        <v>54.542989749999997</v>
      </c>
      <c r="X14" s="413">
        <v>0.53024387865048295</v>
      </c>
      <c r="Y14" s="413">
        <v>6.9711348755343998</v>
      </c>
      <c r="Z14" s="413">
        <v>1.69899257231432</v>
      </c>
    </row>
    <row r="15" spans="1:26" x14ac:dyDescent="0.2">
      <c r="A15" s="404">
        <v>2007</v>
      </c>
      <c r="B15" s="404" t="s">
        <v>726</v>
      </c>
      <c r="C15" s="413">
        <v>63.186108730000001</v>
      </c>
      <c r="D15" s="413">
        <v>2.09735440815715</v>
      </c>
      <c r="E15" s="413">
        <v>7.7438589000228903</v>
      </c>
      <c r="F15" s="413">
        <v>1.8821571003538</v>
      </c>
      <c r="G15" s="413">
        <v>58.65959771</v>
      </c>
      <c r="H15" s="413">
        <v>2.8105309183075899</v>
      </c>
      <c r="I15" s="413">
        <v>7.2357958233746098</v>
      </c>
      <c r="J15" s="413">
        <v>1.76183853383551</v>
      </c>
      <c r="K15" s="413">
        <v>58.465580809999999</v>
      </c>
      <c r="L15" s="413">
        <v>2.2091905201248898</v>
      </c>
      <c r="M15" s="413">
        <v>8.6783477280905998</v>
      </c>
      <c r="N15" s="413">
        <v>2.1023544182676002</v>
      </c>
      <c r="O15" s="413">
        <v>55.113475579999999</v>
      </c>
      <c r="P15" s="413">
        <v>1.9845481484358301</v>
      </c>
      <c r="Q15" s="413">
        <v>6.3938887215135001</v>
      </c>
      <c r="R15" s="413">
        <v>1.5615150084404801</v>
      </c>
      <c r="S15" s="413">
        <v>46.109583919999999</v>
      </c>
      <c r="T15" s="413">
        <v>2.8469101545972402</v>
      </c>
      <c r="U15" s="413">
        <v>8.0244929275232995</v>
      </c>
      <c r="V15" s="413">
        <v>1.9484340003981699</v>
      </c>
      <c r="W15" s="413">
        <v>55.971493649999999</v>
      </c>
      <c r="X15" s="413">
        <v>2.6190421657257899</v>
      </c>
      <c r="Y15" s="413">
        <v>7.4542903533453302</v>
      </c>
      <c r="Z15" s="413">
        <v>1.81363429026451</v>
      </c>
    </row>
    <row r="16" spans="1:26" x14ac:dyDescent="0.2">
      <c r="B16" s="404" t="s">
        <v>727</v>
      </c>
      <c r="C16" s="413">
        <v>64.467738220000001</v>
      </c>
      <c r="D16" s="413">
        <v>2.02834058903123</v>
      </c>
      <c r="E16" s="413">
        <v>6.60595989871684</v>
      </c>
      <c r="F16" s="413">
        <v>1.61208696726389</v>
      </c>
      <c r="G16" s="413">
        <v>60.212352369999998</v>
      </c>
      <c r="H16" s="413">
        <v>2.6470598514440402</v>
      </c>
      <c r="I16" s="413">
        <v>7.2774009820484498</v>
      </c>
      <c r="J16" s="413">
        <v>1.7717074436525999</v>
      </c>
      <c r="K16" s="413">
        <v>59.858929600000003</v>
      </c>
      <c r="L16" s="413">
        <v>2.3831949853163601</v>
      </c>
      <c r="M16" s="413">
        <v>7.7695251637143903</v>
      </c>
      <c r="N16" s="413">
        <v>1.8882240371947501</v>
      </c>
      <c r="O16" s="413">
        <v>56.906230020000002</v>
      </c>
      <c r="P16" s="413">
        <v>3.25284228790421</v>
      </c>
      <c r="Q16" s="413">
        <v>7.1220571773899399</v>
      </c>
      <c r="R16" s="413">
        <v>1.73484460882256</v>
      </c>
      <c r="S16" s="413">
        <v>47.8724937</v>
      </c>
      <c r="T16" s="413">
        <v>3.82330446325139</v>
      </c>
      <c r="U16" s="413">
        <v>9.2481668851214192</v>
      </c>
      <c r="V16" s="413">
        <v>2.2359271002074999</v>
      </c>
      <c r="W16" s="413">
        <v>57.568773729999997</v>
      </c>
      <c r="X16" s="413">
        <v>2.85373852980964</v>
      </c>
      <c r="Y16" s="413">
        <v>7.7003513304258604</v>
      </c>
      <c r="Z16" s="413">
        <v>1.8718703970867401</v>
      </c>
    </row>
    <row r="17" spans="1:26" x14ac:dyDescent="0.2">
      <c r="B17" s="404" t="s">
        <v>728</v>
      </c>
      <c r="C17" s="413">
        <v>65.387132780000002</v>
      </c>
      <c r="D17" s="413">
        <v>1.4261312485673201</v>
      </c>
      <c r="E17" s="413">
        <v>6.0411391361332898</v>
      </c>
      <c r="F17" s="413">
        <v>1.4772281856491301</v>
      </c>
      <c r="G17" s="413">
        <v>61.569019410000003</v>
      </c>
      <c r="H17" s="413">
        <v>2.2531374154980601</v>
      </c>
      <c r="I17" s="413">
        <v>8.6227781299025708</v>
      </c>
      <c r="J17" s="413">
        <v>2.08930012738031</v>
      </c>
      <c r="K17" s="413">
        <v>60.993035239999998</v>
      </c>
      <c r="L17" s="413">
        <v>1.8946306717786601</v>
      </c>
      <c r="M17" s="413">
        <v>7.67702697125761</v>
      </c>
      <c r="N17" s="413">
        <v>1.8663544236974701</v>
      </c>
      <c r="O17" s="413">
        <v>58.415298200000002</v>
      </c>
      <c r="P17" s="413">
        <v>2.6518505609484802</v>
      </c>
      <c r="Q17" s="413">
        <v>8.7568674488951892</v>
      </c>
      <c r="R17" s="413">
        <v>2.1207915709676901</v>
      </c>
      <c r="S17" s="413">
        <v>49.206555520000002</v>
      </c>
      <c r="T17" s="413">
        <v>2.7866979906250502</v>
      </c>
      <c r="U17" s="413">
        <v>10.7699731602653</v>
      </c>
      <c r="V17" s="413">
        <v>2.5901140491900301</v>
      </c>
      <c r="W17" s="413">
        <v>58.674016819999999</v>
      </c>
      <c r="X17" s="413">
        <v>1.9198656118395701</v>
      </c>
      <c r="Y17" s="413">
        <v>8.1442958534307497</v>
      </c>
      <c r="Z17" s="413">
        <v>1.97668834368889</v>
      </c>
    </row>
    <row r="18" spans="1:26" x14ac:dyDescent="0.2">
      <c r="B18" s="404" t="s">
        <v>729</v>
      </c>
      <c r="C18" s="413">
        <v>65.266816779999999</v>
      </c>
      <c r="D18" s="413">
        <v>-0.184005621419148</v>
      </c>
      <c r="E18" s="413">
        <v>5.4594033057797002</v>
      </c>
      <c r="F18" s="413">
        <v>1.3377663350781199</v>
      </c>
      <c r="G18" s="413">
        <v>61.644021000000002</v>
      </c>
      <c r="H18" s="413">
        <v>0.121817093594667</v>
      </c>
      <c r="I18" s="413">
        <v>8.0412204372975093</v>
      </c>
      <c r="J18" s="413">
        <v>1.95238043042127</v>
      </c>
      <c r="K18" s="413">
        <v>60.771695370000003</v>
      </c>
      <c r="L18" s="413">
        <v>-0.36289367979319698</v>
      </c>
      <c r="M18" s="413">
        <v>6.2407266676963298</v>
      </c>
      <c r="N18" s="413">
        <v>1.5249438883838</v>
      </c>
      <c r="O18" s="413">
        <v>58.534513240000003</v>
      </c>
      <c r="P18" s="413">
        <v>0.20408188209848399</v>
      </c>
      <c r="Q18" s="413">
        <v>8.3149959433212608</v>
      </c>
      <c r="R18" s="413">
        <v>2.0169057574672702</v>
      </c>
      <c r="S18" s="413">
        <v>49.356866340000003</v>
      </c>
      <c r="T18" s="413">
        <v>0.30546909535031902</v>
      </c>
      <c r="U18" s="413">
        <v>10.089937198081</v>
      </c>
      <c r="V18" s="413">
        <v>2.4322956559726698</v>
      </c>
      <c r="W18" s="413">
        <v>58.60738456</v>
      </c>
      <c r="X18" s="413">
        <v>-0.113563487913926</v>
      </c>
      <c r="Y18" s="413">
        <v>7.4517272130283398</v>
      </c>
      <c r="Z18" s="413">
        <v>1.81302713683129</v>
      </c>
    </row>
    <row r="19" spans="1:26" x14ac:dyDescent="0.2">
      <c r="A19" s="404">
        <v>2008</v>
      </c>
      <c r="B19" s="404" t="s">
        <v>726</v>
      </c>
      <c r="C19" s="413">
        <v>66.772838739999997</v>
      </c>
      <c r="D19" s="413">
        <v>2.3074849277182601</v>
      </c>
      <c r="E19" s="413">
        <v>5.6764533883965296</v>
      </c>
      <c r="F19" s="413">
        <v>1.3898679356635599</v>
      </c>
      <c r="G19" s="413">
        <v>62.632880450000002</v>
      </c>
      <c r="H19" s="413">
        <v>1.60414495024586</v>
      </c>
      <c r="I19" s="413">
        <v>6.7734571921938898</v>
      </c>
      <c r="J19" s="413">
        <v>1.6519762258742301</v>
      </c>
      <c r="K19" s="413">
        <v>61.239561889999997</v>
      </c>
      <c r="L19" s="413">
        <v>0.76987570801085903</v>
      </c>
      <c r="M19" s="413">
        <v>4.7446395666791004</v>
      </c>
      <c r="N19" s="413">
        <v>1.16562097656818</v>
      </c>
      <c r="O19" s="413">
        <v>58.871062260000002</v>
      </c>
      <c r="P19" s="413">
        <v>0.57495826200877298</v>
      </c>
      <c r="Q19" s="413">
        <v>6.8179091237780396</v>
      </c>
      <c r="R19" s="413">
        <v>1.6625545136214299</v>
      </c>
      <c r="S19" s="413">
        <v>50.218660470000003</v>
      </c>
      <c r="T19" s="413">
        <v>1.7460470931509999</v>
      </c>
      <c r="U19" s="413">
        <v>8.9115454980666104</v>
      </c>
      <c r="V19" s="413">
        <v>2.1570822154904201</v>
      </c>
      <c r="W19" s="413">
        <v>59.485070030000003</v>
      </c>
      <c r="X19" s="413">
        <v>1.49756805663537</v>
      </c>
      <c r="Y19" s="413">
        <v>6.2774390156014697</v>
      </c>
      <c r="Z19" s="413">
        <v>1.5337134447635199</v>
      </c>
    </row>
    <row r="20" spans="1:26" x14ac:dyDescent="0.2">
      <c r="B20" s="404" t="s">
        <v>727</v>
      </c>
      <c r="C20" s="413">
        <v>69.251503580000005</v>
      </c>
      <c r="D20" s="413">
        <v>3.7120854628502902</v>
      </c>
      <c r="E20" s="413">
        <v>7.4204020368685999</v>
      </c>
      <c r="F20" s="413">
        <v>1.8056059910354501</v>
      </c>
      <c r="G20" s="413">
        <v>64.497613830000006</v>
      </c>
      <c r="H20" s="413">
        <v>2.9772435286424801</v>
      </c>
      <c r="I20" s="413">
        <v>7.1169142066854096</v>
      </c>
      <c r="J20" s="413">
        <v>1.7336235046926201</v>
      </c>
      <c r="K20" s="413">
        <v>62.738029650000001</v>
      </c>
      <c r="L20" s="413">
        <v>2.4468949707569601</v>
      </c>
      <c r="M20" s="413">
        <v>4.8098087774693496</v>
      </c>
      <c r="N20" s="413">
        <v>1.1813529177143101</v>
      </c>
      <c r="O20" s="413">
        <v>60.656294680000002</v>
      </c>
      <c r="P20" s="413">
        <v>3.0324447215096102</v>
      </c>
      <c r="Q20" s="413">
        <v>6.5899017711804397</v>
      </c>
      <c r="R20" s="413">
        <v>1.6082602768273899</v>
      </c>
      <c r="S20" s="413">
        <v>51.836373649999999</v>
      </c>
      <c r="T20" s="413">
        <v>3.2213387710060299</v>
      </c>
      <c r="U20" s="413">
        <v>8.2800782738418306</v>
      </c>
      <c r="V20" s="413">
        <v>2.0086829271990201</v>
      </c>
      <c r="W20" s="413">
        <v>61.175790929999998</v>
      </c>
      <c r="X20" s="413">
        <v>2.8422609221899102</v>
      </c>
      <c r="Y20" s="413">
        <v>6.265579351954</v>
      </c>
      <c r="Z20" s="413">
        <v>1.53088075022632</v>
      </c>
    </row>
    <row r="21" spans="1:26" x14ac:dyDescent="0.2">
      <c r="B21" s="404" t="s">
        <v>728</v>
      </c>
      <c r="C21" s="413">
        <v>71.442053310000006</v>
      </c>
      <c r="D21" s="413">
        <v>3.1631800275202102</v>
      </c>
      <c r="E21" s="413">
        <v>9.2601101662803504</v>
      </c>
      <c r="F21" s="413">
        <v>2.2387211570840302</v>
      </c>
      <c r="G21" s="413">
        <v>66.251993400000003</v>
      </c>
      <c r="H21" s="413">
        <v>2.7200689542160599</v>
      </c>
      <c r="I21" s="413">
        <v>7.6060558294995397</v>
      </c>
      <c r="J21" s="413">
        <v>1.84956495782802</v>
      </c>
      <c r="K21" s="413">
        <v>63.988044520000003</v>
      </c>
      <c r="L21" s="413">
        <v>1.99243565182636</v>
      </c>
      <c r="M21" s="413">
        <v>4.91041193181323</v>
      </c>
      <c r="N21" s="413">
        <v>1.20562426562971</v>
      </c>
      <c r="O21" s="413">
        <v>62.280064719999999</v>
      </c>
      <c r="P21" s="413">
        <v>2.6770017004276401</v>
      </c>
      <c r="Q21" s="413">
        <v>6.61601778829914</v>
      </c>
      <c r="R21" s="413">
        <v>1.6144835663741499</v>
      </c>
      <c r="S21" s="413">
        <v>53.219930210000001</v>
      </c>
      <c r="T21" s="413">
        <v>2.66908439494977</v>
      </c>
      <c r="U21" s="413">
        <v>8.1561788822401198</v>
      </c>
      <c r="V21" s="413">
        <v>1.9794895593856101</v>
      </c>
      <c r="W21" s="413">
        <v>62.705439460000001</v>
      </c>
      <c r="X21" s="413">
        <v>2.5004147992958399</v>
      </c>
      <c r="Y21" s="413">
        <v>6.8708823061621702</v>
      </c>
      <c r="Z21" s="413">
        <v>1.6751563044962601</v>
      </c>
    </row>
    <row r="22" spans="1:26" x14ac:dyDescent="0.2">
      <c r="B22" s="404" t="s">
        <v>729</v>
      </c>
      <c r="C22" s="413">
        <v>72.616381720000007</v>
      </c>
      <c r="D22" s="413">
        <v>1.6437495222937999</v>
      </c>
      <c r="E22" s="413">
        <v>11.260798829478301</v>
      </c>
      <c r="F22" s="413">
        <v>2.7035708047904898</v>
      </c>
      <c r="G22" s="413">
        <v>66.857036140000005</v>
      </c>
      <c r="H22" s="413">
        <v>0.913244581709449</v>
      </c>
      <c r="I22" s="413">
        <v>8.4566435729427791</v>
      </c>
      <c r="J22" s="413">
        <v>2.0502422581754698</v>
      </c>
      <c r="K22" s="413">
        <v>64.609874669999996</v>
      </c>
      <c r="L22" s="413">
        <v>0.97179114421230794</v>
      </c>
      <c r="M22" s="413">
        <v>6.3157351076546</v>
      </c>
      <c r="N22" s="413">
        <v>1.54285889265831</v>
      </c>
      <c r="O22" s="413">
        <v>63.290505840000002</v>
      </c>
      <c r="P22" s="413">
        <v>1.6224150128018699</v>
      </c>
      <c r="Q22" s="413">
        <v>8.1251083108861497</v>
      </c>
      <c r="R22" s="413">
        <v>1.9721647295882101</v>
      </c>
      <c r="S22" s="413">
        <v>53.981779469999999</v>
      </c>
      <c r="T22" s="413">
        <v>1.4315111970155201</v>
      </c>
      <c r="U22" s="413">
        <v>9.3703540620686692</v>
      </c>
      <c r="V22" s="413">
        <v>2.2645012259867601</v>
      </c>
      <c r="W22" s="413">
        <v>63.359029020000001</v>
      </c>
      <c r="X22" s="413">
        <v>1.0423171667857101</v>
      </c>
      <c r="Y22" s="413">
        <v>8.1075866047826395</v>
      </c>
      <c r="Z22" s="413">
        <v>1.9680333235793801</v>
      </c>
    </row>
    <row r="23" spans="1:26" x14ac:dyDescent="0.2">
      <c r="A23" s="404">
        <v>2009</v>
      </c>
      <c r="B23" s="404" t="s">
        <v>726</v>
      </c>
      <c r="C23" s="413">
        <v>73.382333259999996</v>
      </c>
      <c r="D23" s="413">
        <v>1.05479166251137</v>
      </c>
      <c r="E23" s="413">
        <v>9.8984776515733195</v>
      </c>
      <c r="F23" s="413">
        <v>2.3877310833970302</v>
      </c>
      <c r="G23" s="413">
        <v>67.784110400000003</v>
      </c>
      <c r="H23" s="413">
        <v>1.3866517475568101</v>
      </c>
      <c r="I23" s="413">
        <v>8.2244819541905692</v>
      </c>
      <c r="J23" s="413">
        <v>1.9955863360857</v>
      </c>
      <c r="K23" s="413">
        <v>65.658636290000004</v>
      </c>
      <c r="L23" s="413">
        <v>1.62322187646493</v>
      </c>
      <c r="M23" s="413">
        <v>7.2160450917948298</v>
      </c>
      <c r="N23" s="413">
        <v>1.7571525761884501</v>
      </c>
      <c r="O23" s="413">
        <v>63.991083430000003</v>
      </c>
      <c r="P23" s="413">
        <v>1.1069236699910101</v>
      </c>
      <c r="Q23" s="413">
        <v>8.6970082982158203</v>
      </c>
      <c r="R23" s="413">
        <v>2.1067369965747802</v>
      </c>
      <c r="S23" s="413">
        <v>54.537616450000002</v>
      </c>
      <c r="T23" s="413">
        <v>1.02967517087669</v>
      </c>
      <c r="U23" s="413">
        <v>8.6003010426375095</v>
      </c>
      <c r="V23" s="413">
        <v>2.0840184354770299</v>
      </c>
      <c r="W23" s="413">
        <v>64.229796690000001</v>
      </c>
      <c r="X23" s="413">
        <v>1.3743387224654799</v>
      </c>
      <c r="Y23" s="413">
        <v>7.9763319730599598</v>
      </c>
      <c r="Z23" s="413">
        <v>1.9370690894225699</v>
      </c>
    </row>
    <row r="24" spans="1:26" x14ac:dyDescent="0.2">
      <c r="B24" s="404" t="s">
        <v>727</v>
      </c>
      <c r="C24" s="413">
        <v>74.141840290000005</v>
      </c>
      <c r="D24" s="413">
        <v>1.03499983750723</v>
      </c>
      <c r="E24" s="413">
        <v>7.0617047388012804</v>
      </c>
      <c r="F24" s="413">
        <v>1.72051225803453</v>
      </c>
      <c r="G24" s="413">
        <v>68.658682529999993</v>
      </c>
      <c r="H24" s="413">
        <v>1.2902317738465101</v>
      </c>
      <c r="I24" s="413">
        <v>6.4515079751129401</v>
      </c>
      <c r="J24" s="413">
        <v>1.5752627685092999</v>
      </c>
      <c r="K24" s="413">
        <v>66.731746150000006</v>
      </c>
      <c r="L24" s="413">
        <v>1.6343773197790901</v>
      </c>
      <c r="M24" s="413">
        <v>6.36570278390949</v>
      </c>
      <c r="N24" s="413">
        <v>1.55478790458685</v>
      </c>
      <c r="O24" s="413">
        <v>64.457669289999998</v>
      </c>
      <c r="P24" s="413">
        <v>0.72914199133757895</v>
      </c>
      <c r="Q24" s="413">
        <v>6.2670735659911898</v>
      </c>
      <c r="R24" s="413">
        <v>1.5312376580515199</v>
      </c>
      <c r="S24" s="413">
        <v>55.156211239999998</v>
      </c>
      <c r="T24" s="413">
        <v>1.1342534387565699</v>
      </c>
      <c r="U24" s="413">
        <v>6.4044557059789602</v>
      </c>
      <c r="V24" s="413">
        <v>1.5640366734428499</v>
      </c>
      <c r="W24" s="413">
        <v>65.037221869999996</v>
      </c>
      <c r="X24" s="413">
        <v>1.2570881765311599</v>
      </c>
      <c r="Y24" s="413">
        <v>6.3120245464720197</v>
      </c>
      <c r="Z24" s="413">
        <v>1.5419728857055199</v>
      </c>
    </row>
    <row r="25" spans="1:26" x14ac:dyDescent="0.2">
      <c r="B25" s="404" t="s">
        <v>728</v>
      </c>
      <c r="C25" s="413">
        <v>73.907315920000002</v>
      </c>
      <c r="D25" s="413">
        <v>-0.31631851742912598</v>
      </c>
      <c r="E25" s="413">
        <v>3.45071634391969</v>
      </c>
      <c r="F25" s="413">
        <v>0.85173536794478399</v>
      </c>
      <c r="G25" s="413">
        <v>68.874321289999997</v>
      </c>
      <c r="H25" s="413">
        <v>0.31407354766206402</v>
      </c>
      <c r="I25" s="413">
        <v>3.9581116815120598</v>
      </c>
      <c r="J25" s="413">
        <v>0.97517059437837195</v>
      </c>
      <c r="K25" s="413">
        <v>66.781121830000004</v>
      </c>
      <c r="L25" s="413">
        <v>7.3991290275854396E-2</v>
      </c>
      <c r="M25" s="413">
        <v>4.3649986977286197</v>
      </c>
      <c r="N25" s="413">
        <v>1.0738288906023199</v>
      </c>
      <c r="O25" s="413">
        <v>64.25761996</v>
      </c>
      <c r="P25" s="413">
        <v>-0.31035768466892699</v>
      </c>
      <c r="Q25" s="413">
        <v>3.1752620182569302</v>
      </c>
      <c r="R25" s="413">
        <v>0.78453470168855499</v>
      </c>
      <c r="S25" s="413">
        <v>55.28010725</v>
      </c>
      <c r="T25" s="413">
        <v>0.224627484764861</v>
      </c>
      <c r="U25" s="413">
        <v>3.8710630244548798</v>
      </c>
      <c r="V25" s="413">
        <v>0.95402622618225896</v>
      </c>
      <c r="W25" s="413">
        <v>65.20043656</v>
      </c>
      <c r="X25" s="413">
        <v>0.25095581469676298</v>
      </c>
      <c r="Y25" s="413">
        <v>3.9789165365654799</v>
      </c>
      <c r="Z25" s="413">
        <v>0.98022218706874698</v>
      </c>
    </row>
    <row r="26" spans="1:26" x14ac:dyDescent="0.2">
      <c r="B26" s="404" t="s">
        <v>729</v>
      </c>
      <c r="C26" s="413">
        <v>73.447182999999995</v>
      </c>
      <c r="D26" s="413">
        <v>-0.62258101822838496</v>
      </c>
      <c r="E26" s="413">
        <v>1.14409622225939</v>
      </c>
      <c r="F26" s="413">
        <v>0.28480503513446098</v>
      </c>
      <c r="G26" s="413">
        <v>68.820660360000005</v>
      </c>
      <c r="H26" s="413">
        <v>-7.7911373927086497E-2</v>
      </c>
      <c r="I26" s="413">
        <v>2.93704946161257</v>
      </c>
      <c r="J26" s="413">
        <v>0.72631106447109695</v>
      </c>
      <c r="K26" s="413">
        <v>66.139770889999994</v>
      </c>
      <c r="L26" s="413">
        <v>-0.96037760736132904</v>
      </c>
      <c r="M26" s="413">
        <v>2.3678984486722201</v>
      </c>
      <c r="N26" s="413">
        <v>0.58678954846229603</v>
      </c>
      <c r="O26" s="413">
        <v>64.094076599999994</v>
      </c>
      <c r="P26" s="413">
        <v>-0.25451200978469102</v>
      </c>
      <c r="Q26" s="413">
        <v>1.2696545071569501</v>
      </c>
      <c r="R26" s="413">
        <v>0.31591345180608199</v>
      </c>
      <c r="S26" s="413">
        <v>55.415270159999999</v>
      </c>
      <c r="T26" s="413">
        <v>0.24450551332821899</v>
      </c>
      <c r="U26" s="413">
        <v>2.65550840315787</v>
      </c>
      <c r="V26" s="413">
        <v>0.65736668291869205</v>
      </c>
      <c r="W26" s="413">
        <v>65.151277809999996</v>
      </c>
      <c r="X26" s="413">
        <v>-7.5396350996459499E-2</v>
      </c>
      <c r="Y26" s="413">
        <v>2.8287188388481201</v>
      </c>
      <c r="Z26" s="413">
        <v>0.69979958727277602</v>
      </c>
    </row>
    <row r="27" spans="1:26" x14ac:dyDescent="0.2">
      <c r="A27" s="404">
        <v>2010</v>
      </c>
      <c r="B27" s="404" t="s">
        <v>726</v>
      </c>
      <c r="C27" s="413">
        <v>73.803824550000002</v>
      </c>
      <c r="D27" s="413">
        <v>0.48557553255650399</v>
      </c>
      <c r="E27" s="413">
        <v>0.57437706226459695</v>
      </c>
      <c r="F27" s="413">
        <v>0.143286008080312</v>
      </c>
      <c r="G27" s="413">
        <v>69.119847289999996</v>
      </c>
      <c r="H27" s="413">
        <v>0.43473417493373701</v>
      </c>
      <c r="I27" s="413">
        <v>1.9705752308582201</v>
      </c>
      <c r="J27" s="413">
        <v>0.48904462748100602</v>
      </c>
      <c r="K27" s="413">
        <v>66.239880510000006</v>
      </c>
      <c r="L27" s="413">
        <v>0.151360699701408</v>
      </c>
      <c r="M27" s="413">
        <v>0.88525173966875803</v>
      </c>
      <c r="N27" s="413">
        <v>0.22058201467414201</v>
      </c>
      <c r="O27" s="413">
        <v>65.822424799999993</v>
      </c>
      <c r="P27" s="413">
        <v>2.6965802328135799</v>
      </c>
      <c r="Q27" s="413">
        <v>2.8618696103236001</v>
      </c>
      <c r="R27" s="413">
        <v>0.707914714482483</v>
      </c>
      <c r="S27" s="413">
        <v>56.439868830000002</v>
      </c>
      <c r="T27" s="413">
        <v>1.84894644931206</v>
      </c>
      <c r="U27" s="413">
        <v>3.48796391155815</v>
      </c>
      <c r="V27" s="413">
        <v>0.86081209277681903</v>
      </c>
      <c r="W27" s="413">
        <v>65.654706300000001</v>
      </c>
      <c r="X27" s="413">
        <v>0.77270700886042898</v>
      </c>
      <c r="Y27" s="413">
        <v>2.2184557377274801</v>
      </c>
      <c r="Z27" s="413">
        <v>0.55005879848217798</v>
      </c>
    </row>
    <row r="28" spans="1:26" x14ac:dyDescent="0.2">
      <c r="B28" s="404" t="s">
        <v>727</v>
      </c>
      <c r="C28" s="413">
        <v>73.876114049999998</v>
      </c>
      <c r="D28" s="413">
        <v>9.7948176047468694E-2</v>
      </c>
      <c r="E28" s="413">
        <v>-0.35840254161568802</v>
      </c>
      <c r="F28" s="413">
        <v>-8.9721311902379905E-2</v>
      </c>
      <c r="G28" s="413">
        <v>69.495066429999994</v>
      </c>
      <c r="H28" s="413">
        <v>0.542852964396356</v>
      </c>
      <c r="I28" s="413">
        <v>1.2181764478724799</v>
      </c>
      <c r="J28" s="413">
        <v>0.30316270913664001</v>
      </c>
      <c r="K28" s="413">
        <v>66.428298859999998</v>
      </c>
      <c r="L28" s="413">
        <v>0.28444850526496701</v>
      </c>
      <c r="M28" s="413">
        <v>-0.45472703399356301</v>
      </c>
      <c r="N28" s="413">
        <v>-0.11387612745452599</v>
      </c>
      <c r="O28" s="413">
        <v>67.409480790000003</v>
      </c>
      <c r="P28" s="413">
        <v>2.4111174798288699</v>
      </c>
      <c r="Q28" s="413">
        <v>4.5794573904302602</v>
      </c>
      <c r="R28" s="413">
        <v>1.12571285114671</v>
      </c>
      <c r="S28" s="413">
        <v>57.572705419999998</v>
      </c>
      <c r="T28" s="413">
        <v>2.0071566668805798</v>
      </c>
      <c r="U28" s="413">
        <v>4.3811823286504596</v>
      </c>
      <c r="V28" s="413">
        <v>1.07774698204266</v>
      </c>
      <c r="W28" s="413">
        <v>66.354193339999995</v>
      </c>
      <c r="X28" s="413">
        <v>1.0654027402145201</v>
      </c>
      <c r="Y28" s="413">
        <v>2.0249503778504399</v>
      </c>
      <c r="Z28" s="413">
        <v>0.50243823211364402</v>
      </c>
    </row>
    <row r="29" spans="1:26" x14ac:dyDescent="0.2">
      <c r="B29" s="404" t="s">
        <v>728</v>
      </c>
      <c r="C29" s="413">
        <v>74.399051790000001</v>
      </c>
      <c r="D29" s="413">
        <v>0.70785767054026805</v>
      </c>
      <c r="E29" s="413">
        <v>0.66534126409389904</v>
      </c>
      <c r="F29" s="413">
        <v>0.16592190785707001</v>
      </c>
      <c r="G29" s="413">
        <v>69.87098159</v>
      </c>
      <c r="H29" s="413">
        <v>0.54092352063388505</v>
      </c>
      <c r="I29" s="413">
        <v>1.4470709566828199</v>
      </c>
      <c r="J29" s="413">
        <v>0.35982100895839397</v>
      </c>
      <c r="K29" s="413">
        <v>67.04475454</v>
      </c>
      <c r="L29" s="413">
        <v>0.92800160560968503</v>
      </c>
      <c r="M29" s="413">
        <v>0.39477131077718702</v>
      </c>
      <c r="N29" s="413">
        <v>9.8547059123577099E-2</v>
      </c>
      <c r="O29" s="413">
        <v>68.484785700000003</v>
      </c>
      <c r="P29" s="413">
        <v>1.59518349258598</v>
      </c>
      <c r="Q29" s="413">
        <v>6.5784660910743096</v>
      </c>
      <c r="R29" s="413">
        <v>1.60553486313237</v>
      </c>
      <c r="S29" s="413">
        <v>58.59828761</v>
      </c>
      <c r="T29" s="413">
        <v>1.7813687623644801</v>
      </c>
      <c r="U29" s="413">
        <v>6.0024853877250797</v>
      </c>
      <c r="V29" s="413">
        <v>1.4679793894481801</v>
      </c>
      <c r="W29" s="413">
        <v>67.191454070000006</v>
      </c>
      <c r="X29" s="413">
        <v>1.26180530250721</v>
      </c>
      <c r="Y29" s="413">
        <v>3.0536873908318101</v>
      </c>
      <c r="Z29" s="413">
        <v>0.75483218396274998</v>
      </c>
    </row>
    <row r="30" spans="1:26" x14ac:dyDescent="0.2">
      <c r="B30" s="404" t="s">
        <v>729</v>
      </c>
      <c r="C30" s="413">
        <v>74.728235519999998</v>
      </c>
      <c r="D30" s="413">
        <v>0.442456889005993</v>
      </c>
      <c r="E30" s="413">
        <v>1.7441819654267801</v>
      </c>
      <c r="F30" s="413">
        <v>0.43322213056029601</v>
      </c>
      <c r="G30" s="413">
        <v>70.431644849999998</v>
      </c>
      <c r="H30" s="413">
        <v>0.80242648269912598</v>
      </c>
      <c r="I30" s="413">
        <v>2.34084427782726</v>
      </c>
      <c r="J30" s="413">
        <v>0.58014302653137695</v>
      </c>
      <c r="K30" s="413">
        <v>68.088983799999994</v>
      </c>
      <c r="L30" s="413">
        <v>1.5575107510864099</v>
      </c>
      <c r="M30" s="413">
        <v>2.9471116754272102</v>
      </c>
      <c r="N30" s="413">
        <v>0.72877250214946598</v>
      </c>
      <c r="O30" s="413">
        <v>69.338174780000003</v>
      </c>
      <c r="P30" s="413">
        <v>1.24610024150225</v>
      </c>
      <c r="Q30" s="413">
        <v>8.1818764824829593</v>
      </c>
      <c r="R30" s="413">
        <v>1.98554652885312</v>
      </c>
      <c r="S30" s="413">
        <v>59.39735769</v>
      </c>
      <c r="T30" s="413">
        <v>1.36364066697341</v>
      </c>
      <c r="U30" s="413">
        <v>7.1859029442652904</v>
      </c>
      <c r="V30" s="413">
        <v>1.74999995618077</v>
      </c>
      <c r="W30" s="413">
        <v>68.021551079999995</v>
      </c>
      <c r="X30" s="413">
        <v>1.23542051811409</v>
      </c>
      <c r="Y30" s="413">
        <v>4.4055517658004204</v>
      </c>
      <c r="Z30" s="413">
        <v>1.08364601509561</v>
      </c>
    </row>
    <row r="31" spans="1:26" x14ac:dyDescent="0.2">
      <c r="A31" s="404">
        <v>2011</v>
      </c>
      <c r="B31" s="404" t="s">
        <v>726</v>
      </c>
      <c r="C31" s="413">
        <v>75.411858480000006</v>
      </c>
      <c r="D31" s="413">
        <v>0.91481212588921901</v>
      </c>
      <c r="E31" s="413">
        <v>2.17879485217003</v>
      </c>
      <c r="F31" s="413">
        <v>0.54030399266142803</v>
      </c>
      <c r="G31" s="413">
        <v>71.427505839999995</v>
      </c>
      <c r="H31" s="413">
        <v>1.41393970298564</v>
      </c>
      <c r="I31" s="413">
        <v>3.3386337506186199</v>
      </c>
      <c r="J31" s="413">
        <v>0.82440757377555396</v>
      </c>
      <c r="K31" s="413">
        <v>69.531131200000004</v>
      </c>
      <c r="L31" s="413">
        <v>2.11803337267609</v>
      </c>
      <c r="M31" s="413">
        <v>4.9686845215596698</v>
      </c>
      <c r="N31" s="413">
        <v>1.21967502974063</v>
      </c>
      <c r="O31" s="413">
        <v>70.471694200000002</v>
      </c>
      <c r="P31" s="413">
        <v>1.6347696252410699</v>
      </c>
      <c r="Q31" s="413">
        <v>7.0633517591105299</v>
      </c>
      <c r="R31" s="413">
        <v>1.7209034688402001</v>
      </c>
      <c r="S31" s="413">
        <v>60.536332469999998</v>
      </c>
      <c r="T31" s="413">
        <v>1.9175512586677701</v>
      </c>
      <c r="U31" s="413">
        <v>7.2581026939285902</v>
      </c>
      <c r="V31" s="413">
        <v>1.7671301696414501</v>
      </c>
      <c r="W31" s="413">
        <v>69.336019539999995</v>
      </c>
      <c r="X31" s="413">
        <v>1.93242941263432</v>
      </c>
      <c r="Y31" s="413">
        <v>5.6070820318329604</v>
      </c>
      <c r="Z31" s="413">
        <v>1.3732244816103201</v>
      </c>
    </row>
    <row r="32" spans="1:26" x14ac:dyDescent="0.2">
      <c r="B32" s="404" t="s">
        <v>727</v>
      </c>
      <c r="C32" s="413">
        <v>76.155771250000001</v>
      </c>
      <c r="D32" s="413">
        <v>0.98646656506586905</v>
      </c>
      <c r="E32" s="413">
        <v>3.0857838549238199</v>
      </c>
      <c r="F32" s="413">
        <v>0.76267638707396801</v>
      </c>
      <c r="G32" s="413">
        <v>72.372403539999993</v>
      </c>
      <c r="H32" s="413">
        <v>1.32287651498935</v>
      </c>
      <c r="I32" s="413">
        <v>4.1403473049388904</v>
      </c>
      <c r="J32" s="413">
        <v>1.0193931876890701</v>
      </c>
      <c r="K32" s="413">
        <v>70.691434020000003</v>
      </c>
      <c r="L32" s="413">
        <v>1.66875297435114</v>
      </c>
      <c r="M32" s="413">
        <v>6.4176491542929899</v>
      </c>
      <c r="N32" s="413">
        <v>1.5671848441615801</v>
      </c>
      <c r="O32" s="413">
        <v>71.455643660000007</v>
      </c>
      <c r="P32" s="413">
        <v>1.39623358168108</v>
      </c>
      <c r="Q32" s="413">
        <v>6.0023646860669002</v>
      </c>
      <c r="R32" s="413">
        <v>1.46795050484574</v>
      </c>
      <c r="S32" s="413">
        <v>61.670230650000001</v>
      </c>
      <c r="T32" s="413">
        <v>1.8730870102874599</v>
      </c>
      <c r="U32" s="413">
        <v>7.1171316340061601</v>
      </c>
      <c r="V32" s="413">
        <v>1.73367512971496</v>
      </c>
      <c r="W32" s="413">
        <v>70.421700049999998</v>
      </c>
      <c r="X32" s="413">
        <v>1.56582468564361</v>
      </c>
      <c r="Y32" s="413">
        <v>6.1299919496542197</v>
      </c>
      <c r="Z32" s="413">
        <v>1.4984786775601899</v>
      </c>
    </row>
    <row r="33" spans="1:26" x14ac:dyDescent="0.2">
      <c r="B33" s="404" t="s">
        <v>728</v>
      </c>
      <c r="C33" s="413">
        <v>76.457605830000006</v>
      </c>
      <c r="D33" s="413">
        <v>0.39633841932893399</v>
      </c>
      <c r="E33" s="413">
        <v>2.76690897326288</v>
      </c>
      <c r="F33" s="413">
        <v>0.68466362951138404</v>
      </c>
      <c r="G33" s="413">
        <v>73.075973309999995</v>
      </c>
      <c r="H33" s="413">
        <v>0.97215200212488195</v>
      </c>
      <c r="I33" s="413">
        <v>4.5870140179320202</v>
      </c>
      <c r="J33" s="413">
        <v>1.12753956897567</v>
      </c>
      <c r="K33" s="413">
        <v>71.428970509999999</v>
      </c>
      <c r="L33" s="413">
        <v>1.04331804867805</v>
      </c>
      <c r="M33" s="413">
        <v>6.5392378569814902</v>
      </c>
      <c r="N33" s="413">
        <v>1.59618410937441</v>
      </c>
      <c r="O33" s="413">
        <v>72.251092909999997</v>
      </c>
      <c r="P33" s="413">
        <v>1.1132070320223999</v>
      </c>
      <c r="Q33" s="413">
        <v>5.4994801714039596</v>
      </c>
      <c r="R33" s="413">
        <v>1.3473926018611</v>
      </c>
      <c r="S33" s="413">
        <v>62.795988620000003</v>
      </c>
      <c r="T33" s="413">
        <v>1.82544796433317</v>
      </c>
      <c r="U33" s="413">
        <v>7.1635216338363596</v>
      </c>
      <c r="V33" s="413">
        <v>1.7446879780803199</v>
      </c>
      <c r="W33" s="413">
        <v>71.186199560000006</v>
      </c>
      <c r="X33" s="413">
        <v>1.0856021786710599</v>
      </c>
      <c r="Y33" s="413">
        <v>5.94531781651619</v>
      </c>
      <c r="Z33" s="413">
        <v>1.45429609841827</v>
      </c>
    </row>
    <row r="34" spans="1:26" x14ac:dyDescent="0.2">
      <c r="B34" s="404" t="s">
        <v>729</v>
      </c>
      <c r="C34" s="413">
        <v>76.488733690000004</v>
      </c>
      <c r="D34" s="413">
        <v>4.0712574847301397E-2</v>
      </c>
      <c r="E34" s="413">
        <v>2.3558674412014402</v>
      </c>
      <c r="F34" s="413">
        <v>0.58383399849613005</v>
      </c>
      <c r="G34" s="413">
        <v>73.594687070000006</v>
      </c>
      <c r="H34" s="413">
        <v>0.70982805497443702</v>
      </c>
      <c r="I34" s="413">
        <v>4.4909390185852196</v>
      </c>
      <c r="J34" s="413">
        <v>1.10430729417677</v>
      </c>
      <c r="K34" s="413">
        <v>71.934564480000006</v>
      </c>
      <c r="L34" s="413">
        <v>0.70782760326808503</v>
      </c>
      <c r="M34" s="413">
        <v>5.6478749797408598</v>
      </c>
      <c r="N34" s="413">
        <v>1.3830124468543299</v>
      </c>
      <c r="O34" s="413">
        <v>72.745110609999998</v>
      </c>
      <c r="P34" s="413">
        <v>0.68375117953631803</v>
      </c>
      <c r="Q34" s="413">
        <v>4.9135066517249903</v>
      </c>
      <c r="R34" s="413">
        <v>1.2063706157541501</v>
      </c>
      <c r="S34" s="413">
        <v>63.712702380000003</v>
      </c>
      <c r="T34" s="413">
        <v>1.4598285338691701</v>
      </c>
      <c r="U34" s="413">
        <v>7.2652132314069604</v>
      </c>
      <c r="V34" s="413">
        <v>1.7688167578487499</v>
      </c>
      <c r="W34" s="413">
        <v>71.759843720000006</v>
      </c>
      <c r="X34" s="413">
        <v>0.80583619233176595</v>
      </c>
      <c r="Y34" s="413">
        <v>5.4957474221712701</v>
      </c>
      <c r="Z34" s="413">
        <v>1.34649612962054</v>
      </c>
    </row>
    <row r="35" spans="1:26" x14ac:dyDescent="0.2">
      <c r="A35" s="404">
        <v>2012</v>
      </c>
      <c r="B35" s="404" t="s">
        <v>726</v>
      </c>
      <c r="C35" s="413">
        <v>76.339368980000003</v>
      </c>
      <c r="D35" s="413">
        <v>-0.195276745730111</v>
      </c>
      <c r="E35" s="413">
        <v>1.2299265907178101</v>
      </c>
      <c r="F35" s="413">
        <v>0.306073562769482</v>
      </c>
      <c r="G35" s="413">
        <v>73.905828740000004</v>
      </c>
      <c r="H35" s="413">
        <v>0.42277735307720798</v>
      </c>
      <c r="I35" s="413">
        <v>3.4697038218743499</v>
      </c>
      <c r="J35" s="413">
        <v>0.85636266387776305</v>
      </c>
      <c r="K35" s="413">
        <v>72.103647100000003</v>
      </c>
      <c r="L35" s="413">
        <v>0.235050592468666</v>
      </c>
      <c r="M35" s="413">
        <v>3.69980446974232</v>
      </c>
      <c r="N35" s="413">
        <v>0.91238820858288205</v>
      </c>
      <c r="O35" s="413">
        <v>73.12374835</v>
      </c>
      <c r="P35" s="413">
        <v>0.52049922919210601</v>
      </c>
      <c r="Q35" s="413">
        <v>3.7632898997339601</v>
      </c>
      <c r="R35" s="413">
        <v>0.92782940478541898</v>
      </c>
      <c r="S35" s="413">
        <v>64.585703839999994</v>
      </c>
      <c r="T35" s="413">
        <v>1.37021571427496</v>
      </c>
      <c r="U35" s="413">
        <v>6.6891587329092701</v>
      </c>
      <c r="V35" s="413">
        <v>1.6319065302103899</v>
      </c>
      <c r="W35" s="413">
        <v>72.153617499999996</v>
      </c>
      <c r="X35" s="413">
        <v>0.54873834666704402</v>
      </c>
      <c r="Y35" s="413">
        <v>4.06368577067584</v>
      </c>
      <c r="Z35" s="413">
        <v>1.0007970320794499</v>
      </c>
    </row>
    <row r="36" spans="1:26" x14ac:dyDescent="0.2">
      <c r="B36" s="404" t="s">
        <v>727</v>
      </c>
      <c r="C36" s="413">
        <v>76.467885670000001</v>
      </c>
      <c r="D36" s="413">
        <v>0.16834916468024799</v>
      </c>
      <c r="E36" s="413">
        <v>0.409836857899326</v>
      </c>
      <c r="F36" s="413">
        <v>0.10230212151984799</v>
      </c>
      <c r="G36" s="413">
        <v>74.110347009999998</v>
      </c>
      <c r="H36" s="413">
        <v>0.27672820058548497</v>
      </c>
      <c r="I36" s="413">
        <v>2.4013897355771099</v>
      </c>
      <c r="J36" s="413">
        <v>0.59501568148629902</v>
      </c>
      <c r="K36" s="413">
        <v>72.308608770000006</v>
      </c>
      <c r="L36" s="413">
        <v>0.28425978191608497</v>
      </c>
      <c r="M36" s="413">
        <v>2.2876530550257002</v>
      </c>
      <c r="N36" s="413">
        <v>0.567071452109147</v>
      </c>
      <c r="O36" s="413">
        <v>73.434423240000001</v>
      </c>
      <c r="P36" s="413">
        <v>0.424861822609235</v>
      </c>
      <c r="Q36" s="413">
        <v>2.7692418382170301</v>
      </c>
      <c r="R36" s="413">
        <v>0.68523502385922097</v>
      </c>
      <c r="S36" s="413">
        <v>65.278700220000005</v>
      </c>
      <c r="T36" s="413">
        <v>1.0729872693139499</v>
      </c>
      <c r="U36" s="413">
        <v>5.85123410755397</v>
      </c>
      <c r="V36" s="413">
        <v>1.4317647185373601</v>
      </c>
      <c r="W36" s="413">
        <v>72.579566990000004</v>
      </c>
      <c r="X36" s="413">
        <v>0.59033698483657004</v>
      </c>
      <c r="Y36" s="413">
        <v>3.0642073941241201</v>
      </c>
      <c r="Z36" s="413">
        <v>0.75740341799597199</v>
      </c>
    </row>
    <row r="37" spans="1:26" x14ac:dyDescent="0.2">
      <c r="B37" s="404" t="s">
        <v>728</v>
      </c>
      <c r="C37" s="413">
        <v>76.973255839999993</v>
      </c>
      <c r="D37" s="413">
        <v>0.66089204058934503</v>
      </c>
      <c r="E37" s="413">
        <v>0.67442604879168799</v>
      </c>
      <c r="F37" s="413">
        <v>0.16818175972945801</v>
      </c>
      <c r="G37" s="413">
        <v>74.664357030000005</v>
      </c>
      <c r="H37" s="413">
        <v>0.74754746449270404</v>
      </c>
      <c r="I37" s="413">
        <v>2.1736059720502499</v>
      </c>
      <c r="J37" s="413">
        <v>0.53902754993069302</v>
      </c>
      <c r="K37" s="413">
        <v>72.837043949999995</v>
      </c>
      <c r="L37" s="413">
        <v>0.73080534806144704</v>
      </c>
      <c r="M37" s="413">
        <v>1.9712918021167001</v>
      </c>
      <c r="N37" s="413">
        <v>0.48922116706424701</v>
      </c>
      <c r="O37" s="413">
        <v>73.924904380000001</v>
      </c>
      <c r="P37" s="413">
        <v>0.66791719517833603</v>
      </c>
      <c r="Q37" s="413">
        <v>2.3166590325284</v>
      </c>
      <c r="R37" s="413">
        <v>0.57420021100216301</v>
      </c>
      <c r="S37" s="413">
        <v>66.123111640000005</v>
      </c>
      <c r="T37" s="413">
        <v>1.29354815147085</v>
      </c>
      <c r="U37" s="413">
        <v>5.2983050241211398</v>
      </c>
      <c r="V37" s="413">
        <v>1.2990436139702899</v>
      </c>
      <c r="W37" s="413">
        <v>73.229009230000003</v>
      </c>
      <c r="X37" s="413">
        <v>0.894800378306848</v>
      </c>
      <c r="Y37" s="413">
        <v>2.8696709230532802</v>
      </c>
      <c r="Z37" s="413">
        <v>0.70982414796896298</v>
      </c>
    </row>
    <row r="38" spans="1:26" x14ac:dyDescent="0.2">
      <c r="B38" s="404" t="s">
        <v>729</v>
      </c>
      <c r="C38" s="413">
        <v>77.500343020000003</v>
      </c>
      <c r="D38" s="413">
        <v>0.68476664296965895</v>
      </c>
      <c r="E38" s="413">
        <v>1.3225599133330299</v>
      </c>
      <c r="F38" s="413">
        <v>0.32901267377079002</v>
      </c>
      <c r="G38" s="413">
        <v>75.108071469999999</v>
      </c>
      <c r="H38" s="413">
        <v>0.594278793322633</v>
      </c>
      <c r="I38" s="413">
        <v>2.0563772471245501</v>
      </c>
      <c r="J38" s="413">
        <v>0.51017681027720796</v>
      </c>
      <c r="K38" s="413">
        <v>73.572862830000005</v>
      </c>
      <c r="L38" s="413">
        <v>1.0102261707725499</v>
      </c>
      <c r="M38" s="413">
        <v>2.27748421338603</v>
      </c>
      <c r="N38" s="413">
        <v>0.56457191105956395</v>
      </c>
      <c r="O38" s="413">
        <v>74.491458199999997</v>
      </c>
      <c r="P38" s="413">
        <v>0.76639100821518402</v>
      </c>
      <c r="Q38" s="413">
        <v>2.4006391293601701</v>
      </c>
      <c r="R38" s="413">
        <v>0.59483133962356904</v>
      </c>
      <c r="S38" s="413">
        <v>66.746725150000003</v>
      </c>
      <c r="T38" s="413">
        <v>0.94310974564415495</v>
      </c>
      <c r="U38" s="413">
        <v>4.7620374849339298</v>
      </c>
      <c r="V38" s="413">
        <v>1.16982157717282</v>
      </c>
      <c r="W38" s="413">
        <v>73.754061199999995</v>
      </c>
      <c r="X38" s="413">
        <v>0.71699996425036405</v>
      </c>
      <c r="Y38" s="413">
        <v>2.7790159184031</v>
      </c>
      <c r="Z38" s="413">
        <v>0.68762890759028705</v>
      </c>
    </row>
    <row r="39" spans="1:26" x14ac:dyDescent="0.2">
      <c r="A39" s="404">
        <v>2013</v>
      </c>
      <c r="B39" s="404" t="s">
        <v>726</v>
      </c>
      <c r="C39" s="413">
        <v>78.613611199999994</v>
      </c>
      <c r="D39" s="413">
        <v>1.4364687130645299</v>
      </c>
      <c r="E39" s="413">
        <v>2.97912106215577</v>
      </c>
      <c r="F39" s="413">
        <v>0.73660149876608705</v>
      </c>
      <c r="G39" s="413">
        <v>76.259948969999996</v>
      </c>
      <c r="H39" s="413">
        <v>1.5336267826555601</v>
      </c>
      <c r="I39" s="413">
        <v>3.1852971140906301</v>
      </c>
      <c r="J39" s="413">
        <v>0.78698525417071297</v>
      </c>
      <c r="K39" s="413">
        <v>74.866237339999998</v>
      </c>
      <c r="L39" s="413">
        <v>1.75795050002132</v>
      </c>
      <c r="M39" s="413">
        <v>3.8314154014547701</v>
      </c>
      <c r="N39" s="413">
        <v>0.94439129970689295</v>
      </c>
      <c r="O39" s="413">
        <v>75.561649939999995</v>
      </c>
      <c r="P39" s="413">
        <v>1.43666370059057</v>
      </c>
      <c r="Q39" s="413">
        <v>3.33393958188686</v>
      </c>
      <c r="R39" s="413">
        <v>0.82326256433757905</v>
      </c>
      <c r="S39" s="413">
        <v>67.844734410000001</v>
      </c>
      <c r="T39" s="413">
        <v>1.6450384008090999</v>
      </c>
      <c r="U39" s="413">
        <v>5.0460556690280702</v>
      </c>
      <c r="V39" s="413">
        <v>1.2383218258905599</v>
      </c>
      <c r="W39" s="413">
        <v>74.881929999999997</v>
      </c>
      <c r="X39" s="413">
        <v>1.52922941686091</v>
      </c>
      <c r="Y39" s="413">
        <v>3.78125531959641</v>
      </c>
      <c r="Z39" s="413">
        <v>0.93219774429757996</v>
      </c>
    </row>
    <row r="40" spans="1:26" x14ac:dyDescent="0.2">
      <c r="B40" s="404" t="s">
        <v>727</v>
      </c>
      <c r="C40" s="413">
        <v>80.178655770000006</v>
      </c>
      <c r="D40" s="413">
        <v>1.99080610356188</v>
      </c>
      <c r="E40" s="413">
        <v>4.8527170164138802</v>
      </c>
      <c r="F40" s="413">
        <v>1.1917070233093101</v>
      </c>
      <c r="G40" s="413">
        <v>77.565571219999995</v>
      </c>
      <c r="H40" s="413">
        <v>1.7120680876846901</v>
      </c>
      <c r="I40" s="413">
        <v>4.6622696416922302</v>
      </c>
      <c r="J40" s="413">
        <v>1.14572625179057</v>
      </c>
      <c r="K40" s="413">
        <v>76.423405889999998</v>
      </c>
      <c r="L40" s="413">
        <v>2.0799343005956299</v>
      </c>
      <c r="M40" s="413">
        <v>5.69060474263636</v>
      </c>
      <c r="N40" s="413">
        <v>1.3932620973843499</v>
      </c>
      <c r="O40" s="413">
        <v>76.803794159999995</v>
      </c>
      <c r="P40" s="413">
        <v>1.6438818117210601</v>
      </c>
      <c r="Q40" s="413">
        <v>4.5882717822786496</v>
      </c>
      <c r="R40" s="413">
        <v>1.12784360777369</v>
      </c>
      <c r="S40" s="413">
        <v>69.29233533</v>
      </c>
      <c r="T40" s="413">
        <v>2.1336967895722698</v>
      </c>
      <c r="U40" s="413">
        <v>6.1484605184744403</v>
      </c>
      <c r="V40" s="413">
        <v>1.5028940395386501</v>
      </c>
      <c r="W40" s="413">
        <v>76.277425289999996</v>
      </c>
      <c r="X40" s="413">
        <v>1.8635941808657901</v>
      </c>
      <c r="Y40" s="413">
        <v>5.0949026748940103</v>
      </c>
      <c r="Z40" s="413">
        <v>1.2500888712467599</v>
      </c>
    </row>
    <row r="41" spans="1:26" x14ac:dyDescent="0.2">
      <c r="B41" s="404" t="s">
        <v>728</v>
      </c>
      <c r="C41" s="413">
        <v>81.131739899999999</v>
      </c>
      <c r="D41" s="413">
        <v>1.1887005598272899</v>
      </c>
      <c r="E41" s="413">
        <v>5.4025050839008504</v>
      </c>
      <c r="F41" s="413">
        <v>1.32409494713037</v>
      </c>
      <c r="G41" s="413">
        <v>78.332642070000006</v>
      </c>
      <c r="H41" s="413">
        <v>0.98893212276405196</v>
      </c>
      <c r="I41" s="413">
        <v>4.9130337230736298</v>
      </c>
      <c r="J41" s="413">
        <v>1.20625656115145</v>
      </c>
      <c r="K41" s="413">
        <v>77.683127010000007</v>
      </c>
      <c r="L41" s="413">
        <v>1.6483446469438801</v>
      </c>
      <c r="M41" s="413">
        <v>6.6533219872660903</v>
      </c>
      <c r="N41" s="413">
        <v>1.6233709496273501</v>
      </c>
      <c r="O41" s="413">
        <v>78.309227070000006</v>
      </c>
      <c r="P41" s="413">
        <v>1.9601022663852301</v>
      </c>
      <c r="Q41" s="413">
        <v>5.9307789800620503</v>
      </c>
      <c r="R41" s="413">
        <v>1.45081528548201</v>
      </c>
      <c r="S41" s="413">
        <v>70.610593350000002</v>
      </c>
      <c r="T41" s="413">
        <v>1.90245863950449</v>
      </c>
      <c r="U41" s="413">
        <v>6.7865555608326504</v>
      </c>
      <c r="V41" s="413">
        <v>1.65509360599179</v>
      </c>
      <c r="W41" s="413">
        <v>77.406730249999995</v>
      </c>
      <c r="X41" s="413">
        <v>1.48052317668887</v>
      </c>
      <c r="Y41" s="413">
        <v>5.70500825277926</v>
      </c>
      <c r="Z41" s="413">
        <v>1.3967163879853099</v>
      </c>
    </row>
    <row r="42" spans="1:26" x14ac:dyDescent="0.2">
      <c r="B42" s="404" t="s">
        <v>729</v>
      </c>
      <c r="C42" s="413">
        <v>81.575412249999999</v>
      </c>
      <c r="D42" s="413">
        <v>0.546854228131743</v>
      </c>
      <c r="E42" s="413">
        <v>5.25813057233613</v>
      </c>
      <c r="F42" s="413">
        <v>1.2893800777675799</v>
      </c>
      <c r="G42" s="413">
        <v>78.611663539999995</v>
      </c>
      <c r="H42" s="413">
        <v>0.35620076461948502</v>
      </c>
      <c r="I42" s="413">
        <v>4.6647344305723797</v>
      </c>
      <c r="J42" s="413">
        <v>1.1463217401661101</v>
      </c>
      <c r="K42" s="413">
        <v>78.250593440000003</v>
      </c>
      <c r="L42" s="413">
        <v>0.73048865544116404</v>
      </c>
      <c r="M42" s="413">
        <v>6.3579564938345898</v>
      </c>
      <c r="N42" s="413">
        <v>1.5529388726384801</v>
      </c>
      <c r="O42" s="413">
        <v>79.266904060000002</v>
      </c>
      <c r="P42" s="413">
        <v>1.22294271803236</v>
      </c>
      <c r="Q42" s="413">
        <v>6.41072946535499</v>
      </c>
      <c r="R42" s="413">
        <v>1.56553373067374</v>
      </c>
      <c r="S42" s="413">
        <v>71.603163570000007</v>
      </c>
      <c r="T42" s="413">
        <v>1.40569590610868</v>
      </c>
      <c r="U42" s="413">
        <v>7.2759201430274301</v>
      </c>
      <c r="V42" s="413">
        <v>1.77135623199391</v>
      </c>
      <c r="W42" s="413">
        <v>78.077993140000004</v>
      </c>
      <c r="X42" s="413">
        <v>0.86718931006648503</v>
      </c>
      <c r="Y42" s="413">
        <v>5.8626357242548703</v>
      </c>
      <c r="Z42" s="413">
        <v>1.4344960031601199</v>
      </c>
    </row>
    <row r="43" spans="1:26" x14ac:dyDescent="0.2">
      <c r="A43" s="404">
        <v>2014</v>
      </c>
      <c r="B43" s="404" t="s">
        <v>726</v>
      </c>
      <c r="C43" s="413">
        <v>82.624888010000006</v>
      </c>
      <c r="D43" s="413">
        <v>1.28650990666617</v>
      </c>
      <c r="E43" s="413">
        <v>5.1025220044846398</v>
      </c>
      <c r="F43" s="413">
        <v>1.2519239669687601</v>
      </c>
      <c r="G43" s="413">
        <v>79.409260939999996</v>
      </c>
      <c r="H43" s="413">
        <v>1.0146044035744799</v>
      </c>
      <c r="I43" s="413">
        <v>4.1297063695110898</v>
      </c>
      <c r="J43" s="413">
        <v>1.0168125787831399</v>
      </c>
      <c r="K43" s="413">
        <v>79.158491929999997</v>
      </c>
      <c r="L43" s="413">
        <v>1.16024486216344</v>
      </c>
      <c r="M43" s="413">
        <v>5.73323135034423</v>
      </c>
      <c r="N43" s="413">
        <v>1.4034839077605299</v>
      </c>
      <c r="O43" s="413">
        <v>80.492720480000003</v>
      </c>
      <c r="P43" s="413">
        <v>1.54644165119926</v>
      </c>
      <c r="Q43" s="413">
        <v>6.5258905065142603</v>
      </c>
      <c r="R43" s="413">
        <v>1.5930019400284701</v>
      </c>
      <c r="S43" s="413">
        <v>72.968265209999998</v>
      </c>
      <c r="T43" s="413">
        <v>1.9064823004160301</v>
      </c>
      <c r="U43" s="413">
        <v>7.5518473829338397</v>
      </c>
      <c r="V43" s="413">
        <v>1.8367354056902701</v>
      </c>
      <c r="W43" s="413">
        <v>79.147626540000005</v>
      </c>
      <c r="X43" s="413">
        <v>1.3699550372434199</v>
      </c>
      <c r="Y43" s="413">
        <v>5.6965632963787298</v>
      </c>
      <c r="Z43" s="413">
        <v>1.39469113743578</v>
      </c>
    </row>
    <row r="44" spans="1:26" x14ac:dyDescent="0.2">
      <c r="B44" s="404" t="s">
        <v>727</v>
      </c>
      <c r="C44" s="413">
        <v>82.162883370000003</v>
      </c>
      <c r="D44" s="413">
        <v>-0.55915917240830804</v>
      </c>
      <c r="E44" s="413">
        <v>2.4747578778221602</v>
      </c>
      <c r="F44" s="413">
        <v>0.61302932195912396</v>
      </c>
      <c r="G44" s="413">
        <v>79.448517510000002</v>
      </c>
      <c r="H44" s="413">
        <v>4.9435757914517701E-2</v>
      </c>
      <c r="I44" s="413">
        <v>2.42755421043621</v>
      </c>
      <c r="J44" s="413">
        <v>0.60144079840671605</v>
      </c>
      <c r="K44" s="413">
        <v>79.368303030000007</v>
      </c>
      <c r="L44" s="413">
        <v>0.26505191658470201</v>
      </c>
      <c r="M44" s="413">
        <v>3.8533968824142</v>
      </c>
      <c r="N44" s="413">
        <v>0.94973344753379596</v>
      </c>
      <c r="O44" s="413">
        <v>81.084847300000007</v>
      </c>
      <c r="P44" s="413">
        <v>0.73562778903357695</v>
      </c>
      <c r="Q44" s="413">
        <v>5.57401256906864</v>
      </c>
      <c r="R44" s="413">
        <v>1.3652876280047199</v>
      </c>
      <c r="S44" s="413">
        <v>73.801244269999998</v>
      </c>
      <c r="T44" s="413">
        <v>1.14156346954764</v>
      </c>
      <c r="U44" s="413">
        <v>6.50708179847976</v>
      </c>
      <c r="V44" s="413">
        <v>1.5885172095197799</v>
      </c>
      <c r="W44" s="413">
        <v>79.484378969999995</v>
      </c>
      <c r="X44" s="413">
        <v>0.42547381990007999</v>
      </c>
      <c r="Y44" s="413">
        <v>4.2043286959509301</v>
      </c>
      <c r="Z44" s="413">
        <v>1.03490560169173</v>
      </c>
    </row>
    <row r="45" spans="1:26" x14ac:dyDescent="0.2">
      <c r="B45" s="404" t="s">
        <v>728</v>
      </c>
      <c r="C45" s="413">
        <v>82.074155279999999</v>
      </c>
      <c r="D45" s="413">
        <v>-0.10799047740381899</v>
      </c>
      <c r="E45" s="413">
        <v>1.1615865518989099</v>
      </c>
      <c r="F45" s="413">
        <v>0.28914018822945298</v>
      </c>
      <c r="G45" s="413">
        <v>79.837317299999995</v>
      </c>
      <c r="H45" s="413">
        <v>0.48937324721138897</v>
      </c>
      <c r="I45" s="413">
        <v>1.9208789468065901</v>
      </c>
      <c r="J45" s="413">
        <v>0.47679882754456698</v>
      </c>
      <c r="K45" s="413">
        <v>79.818049579999993</v>
      </c>
      <c r="L45" s="413">
        <v>0.56665763639924804</v>
      </c>
      <c r="M45" s="413">
        <v>2.7482448920022899</v>
      </c>
      <c r="N45" s="413">
        <v>0.68009183991570898</v>
      </c>
      <c r="O45" s="413">
        <v>81.550898970000006</v>
      </c>
      <c r="P45" s="413">
        <v>0.57477036156421402</v>
      </c>
      <c r="Q45" s="413">
        <v>4.1395784651306702</v>
      </c>
      <c r="R45" s="413">
        <v>1.0192067375092799</v>
      </c>
      <c r="S45" s="413">
        <v>74.665291819999993</v>
      </c>
      <c r="T45" s="413">
        <v>1.1707763988895601</v>
      </c>
      <c r="U45" s="413">
        <v>5.7423373429278604</v>
      </c>
      <c r="V45" s="413">
        <v>1.40566711341117</v>
      </c>
      <c r="W45" s="413">
        <v>80.000284050000005</v>
      </c>
      <c r="X45" s="413">
        <v>0.64906474289083704</v>
      </c>
      <c r="Y45" s="413">
        <v>3.3505533583754601</v>
      </c>
      <c r="Z45" s="413">
        <v>0.82731484903133501</v>
      </c>
    </row>
    <row r="46" spans="1:26" x14ac:dyDescent="0.2">
      <c r="B46" s="404" t="s">
        <v>729</v>
      </c>
      <c r="C46" s="413">
        <v>82.753421290000006</v>
      </c>
      <c r="D46" s="413">
        <v>0.82762473482993504</v>
      </c>
      <c r="E46" s="413">
        <v>1.4440736583589899</v>
      </c>
      <c r="F46" s="413">
        <v>0.359079706983567</v>
      </c>
      <c r="G46" s="413">
        <v>80.819997290000003</v>
      </c>
      <c r="H46" s="413">
        <v>1.23085296855285</v>
      </c>
      <c r="I46" s="413">
        <v>2.8091680681408699</v>
      </c>
      <c r="J46" s="413">
        <v>0.69501274586443196</v>
      </c>
      <c r="K46" s="413">
        <v>80.632689839999998</v>
      </c>
      <c r="L46" s="413">
        <v>1.0206216066248399</v>
      </c>
      <c r="M46" s="413">
        <v>3.0441895649347499</v>
      </c>
      <c r="N46" s="413">
        <v>0.752510615094093</v>
      </c>
      <c r="O46" s="413">
        <v>82.338163699999996</v>
      </c>
      <c r="P46" s="413">
        <v>0.96536609644193305</v>
      </c>
      <c r="Q46" s="413">
        <v>3.8745800361715199</v>
      </c>
      <c r="R46" s="413">
        <v>0.95488077598318</v>
      </c>
      <c r="S46" s="413">
        <v>76.167365770000004</v>
      </c>
      <c r="T46" s="413">
        <v>2.0117432255152101</v>
      </c>
      <c r="U46" s="413">
        <v>6.3743024364251601</v>
      </c>
      <c r="V46" s="413">
        <v>1.55684051503191</v>
      </c>
      <c r="W46" s="413">
        <v>81.077445339999997</v>
      </c>
      <c r="X46" s="413">
        <v>1.34644683177221</v>
      </c>
      <c r="Y46" s="413">
        <v>3.8416102660601599</v>
      </c>
      <c r="Z46" s="413">
        <v>0.94686905778271802</v>
      </c>
    </row>
    <row r="47" spans="1:26" x14ac:dyDescent="0.2">
      <c r="A47" s="404">
        <v>2015</v>
      </c>
      <c r="B47" s="404" t="s">
        <v>726</v>
      </c>
      <c r="C47" s="413">
        <v>83.937807840000005</v>
      </c>
      <c r="D47" s="413">
        <v>1.43122366608801</v>
      </c>
      <c r="E47" s="413">
        <v>1.58901253801529</v>
      </c>
      <c r="F47" s="413">
        <v>0.39490768851915298</v>
      </c>
      <c r="G47" s="413">
        <v>82.274677609999998</v>
      </c>
      <c r="H47" s="413">
        <v>1.7999014708949701</v>
      </c>
      <c r="I47" s="413">
        <v>3.60841624274157</v>
      </c>
      <c r="J47" s="413">
        <v>0.89014792182795499</v>
      </c>
      <c r="K47" s="413">
        <v>82.128221530000005</v>
      </c>
      <c r="L47" s="413">
        <v>1.85474612463952</v>
      </c>
      <c r="M47" s="413">
        <v>3.75162478161679</v>
      </c>
      <c r="N47" s="413">
        <v>0.92499269661670003</v>
      </c>
      <c r="O47" s="413">
        <v>83.616207869999997</v>
      </c>
      <c r="P47" s="413">
        <v>1.55218930392542</v>
      </c>
      <c r="Q47" s="413">
        <v>3.8804594643761399</v>
      </c>
      <c r="R47" s="413">
        <v>0.95630928807708404</v>
      </c>
      <c r="S47" s="413">
        <v>77.845195799999999</v>
      </c>
      <c r="T47" s="413">
        <v>2.2028200831658999</v>
      </c>
      <c r="U47" s="413">
        <v>6.6836323653363099</v>
      </c>
      <c r="V47" s="413">
        <v>1.6305904026171001</v>
      </c>
      <c r="W47" s="413">
        <v>82.56545002</v>
      </c>
      <c r="X47" s="413">
        <v>1.8352880677974199</v>
      </c>
      <c r="Y47" s="413">
        <v>4.3182892897902301</v>
      </c>
      <c r="Z47" s="413">
        <v>1.0625178875511001</v>
      </c>
    </row>
    <row r="48" spans="1:26" x14ac:dyDescent="0.2">
      <c r="B48" s="404" t="s">
        <v>727</v>
      </c>
      <c r="C48" s="413">
        <v>86.341756439999997</v>
      </c>
      <c r="D48" s="413">
        <v>2.8639640012785699</v>
      </c>
      <c r="E48" s="413">
        <v>5.0860837626419197</v>
      </c>
      <c r="F48" s="413">
        <v>1.2479647345714899</v>
      </c>
      <c r="G48" s="413">
        <v>85.224864589999996</v>
      </c>
      <c r="H48" s="413">
        <v>3.5857776240516301</v>
      </c>
      <c r="I48" s="413">
        <v>7.2705536377981401</v>
      </c>
      <c r="J48" s="413">
        <v>1.7700834236120699</v>
      </c>
      <c r="K48" s="413">
        <v>85.079311500000003</v>
      </c>
      <c r="L48" s="413">
        <v>3.5932714906312899</v>
      </c>
      <c r="M48" s="413">
        <v>7.1955784009156902</v>
      </c>
      <c r="N48" s="413">
        <v>1.75229607060301</v>
      </c>
      <c r="O48" s="413">
        <v>86.484497770000004</v>
      </c>
      <c r="P48" s="413">
        <v>3.4303037330506698</v>
      </c>
      <c r="Q48" s="413">
        <v>6.65925959017006</v>
      </c>
      <c r="R48" s="413">
        <v>1.6247853139773201</v>
      </c>
      <c r="S48" s="413">
        <v>81.214137710000003</v>
      </c>
      <c r="T48" s="413">
        <v>4.3277454380813696</v>
      </c>
      <c r="U48" s="413">
        <v>10.0444017080256</v>
      </c>
      <c r="V48" s="413">
        <v>2.4217019801481099</v>
      </c>
      <c r="W48" s="413">
        <v>85.57127036</v>
      </c>
      <c r="X48" s="413">
        <v>3.6405304389086401</v>
      </c>
      <c r="Y48" s="413">
        <v>7.6579718793517797</v>
      </c>
      <c r="Z48" s="413">
        <v>1.8618474233953499</v>
      </c>
    </row>
    <row r="49" spans="1:27" x14ac:dyDescent="0.2">
      <c r="B49" s="404" t="s">
        <v>728</v>
      </c>
      <c r="C49" s="413">
        <v>88.7935509</v>
      </c>
      <c r="D49" s="413">
        <v>2.83963931368918</v>
      </c>
      <c r="E49" s="413">
        <v>8.1869811478125598</v>
      </c>
      <c r="F49" s="413">
        <v>1.98674957895899</v>
      </c>
      <c r="G49" s="413">
        <v>87.835871589999996</v>
      </c>
      <c r="H49" s="413">
        <v>3.0636681120715701</v>
      </c>
      <c r="I49" s="413">
        <v>10.0185659544951</v>
      </c>
      <c r="J49" s="413">
        <v>2.4156899186346101</v>
      </c>
      <c r="K49" s="413">
        <v>87.984998959999999</v>
      </c>
      <c r="L49" s="413">
        <v>3.41526912803003</v>
      </c>
      <c r="M49" s="413">
        <v>10.2319580883951</v>
      </c>
      <c r="N49" s="413">
        <v>2.4653152349649399</v>
      </c>
      <c r="O49" s="413">
        <v>89.088589279999994</v>
      </c>
      <c r="P49" s="413">
        <v>3.0110500461312699</v>
      </c>
      <c r="Q49" s="413">
        <v>9.2429273069974105</v>
      </c>
      <c r="R49" s="413">
        <v>2.2347012609627499</v>
      </c>
      <c r="S49" s="413">
        <v>84.405362299999993</v>
      </c>
      <c r="T49" s="413">
        <v>3.92939539836676</v>
      </c>
      <c r="U49" s="413">
        <v>13.044977448800401</v>
      </c>
      <c r="V49" s="413">
        <v>3.1128564413609401</v>
      </c>
      <c r="W49" s="413">
        <v>88.257309550000002</v>
      </c>
      <c r="X49" s="413">
        <v>3.1389497651487202</v>
      </c>
      <c r="Y49" s="413">
        <v>10.3212452281286</v>
      </c>
      <c r="Z49" s="413">
        <v>2.4860579883704901</v>
      </c>
    </row>
    <row r="50" spans="1:27" x14ac:dyDescent="0.2">
      <c r="B50" s="404" t="s">
        <v>729</v>
      </c>
      <c r="C50" s="413">
        <v>89.845349839999997</v>
      </c>
      <c r="D50" s="413">
        <v>1.1845442932950601</v>
      </c>
      <c r="E50" s="413">
        <v>8.5699520810712304</v>
      </c>
      <c r="F50" s="413">
        <v>2.0768857004665402</v>
      </c>
      <c r="G50" s="413">
        <v>88.754655690000007</v>
      </c>
      <c r="H50" s="413">
        <v>1.04602377521648</v>
      </c>
      <c r="I50" s="413">
        <v>9.8176919896800996</v>
      </c>
      <c r="J50" s="413">
        <v>2.3689097541761002</v>
      </c>
      <c r="K50" s="413">
        <v>89.262596939999995</v>
      </c>
      <c r="L50" s="413">
        <v>1.4520634143336399</v>
      </c>
      <c r="M50" s="413">
        <v>10.702739939749501</v>
      </c>
      <c r="N50" s="413">
        <v>2.5745434165129502</v>
      </c>
      <c r="O50" s="413">
        <v>90.067372950000006</v>
      </c>
      <c r="P50" s="413">
        <v>1.0986633393910401</v>
      </c>
      <c r="Q50" s="413">
        <v>9.3871528130763995</v>
      </c>
      <c r="R50" s="413">
        <v>2.26842783152768</v>
      </c>
      <c r="S50" s="413">
        <v>86.311519709999999</v>
      </c>
      <c r="T50" s="413">
        <v>2.2583368616143198</v>
      </c>
      <c r="U50" s="413">
        <v>13.318241792202601</v>
      </c>
      <c r="V50" s="413">
        <v>3.1751138750347998</v>
      </c>
      <c r="W50" s="413">
        <v>89.364508040000004</v>
      </c>
      <c r="X50" s="413">
        <v>1.2545119442744199</v>
      </c>
      <c r="Y50" s="413">
        <v>10.221168988795901</v>
      </c>
      <c r="Z50" s="413">
        <v>2.46280791066174</v>
      </c>
    </row>
    <row r="51" spans="1:27" x14ac:dyDescent="0.2">
      <c r="A51" s="404">
        <v>2016</v>
      </c>
      <c r="B51" s="404" t="s">
        <v>726</v>
      </c>
      <c r="C51" s="413">
        <v>90.439870139999996</v>
      </c>
      <c r="D51" s="413">
        <v>0.66171515950324</v>
      </c>
      <c r="E51" s="413">
        <v>7.7462855741885104</v>
      </c>
      <c r="F51" s="413">
        <v>1.88273075882719</v>
      </c>
      <c r="G51" s="413">
        <v>89.707165259999996</v>
      </c>
      <c r="H51" s="413">
        <v>1.07319392159764</v>
      </c>
      <c r="I51" s="413">
        <v>9.0337487376512406</v>
      </c>
      <c r="J51" s="413">
        <v>2.1857262792735099</v>
      </c>
      <c r="K51" s="413">
        <v>90.441459140000006</v>
      </c>
      <c r="L51" s="413">
        <v>1.32066760369118</v>
      </c>
      <c r="M51" s="413">
        <v>10.1222666887573</v>
      </c>
      <c r="N51" s="413">
        <v>2.4398150065345598</v>
      </c>
      <c r="O51" s="413">
        <v>90.975987750000002</v>
      </c>
      <c r="P51" s="413">
        <v>1.00881681150444</v>
      </c>
      <c r="Q51" s="413">
        <v>8.8018579979642499</v>
      </c>
      <c r="R51" s="413">
        <v>2.1313512671586401</v>
      </c>
      <c r="S51" s="413">
        <v>87.966872960000003</v>
      </c>
      <c r="T51" s="413">
        <v>1.9178821732740401</v>
      </c>
      <c r="U51" s="413">
        <v>13.002314472950401</v>
      </c>
      <c r="V51" s="413">
        <v>3.1031264115080299</v>
      </c>
      <c r="W51" s="413">
        <v>90.459310400000007</v>
      </c>
      <c r="X51" s="413">
        <v>1.2250975068423899</v>
      </c>
      <c r="Y51" s="413">
        <v>9.5607307633978298</v>
      </c>
      <c r="Z51" s="413">
        <v>2.3089741621367601</v>
      </c>
    </row>
    <row r="52" spans="1:27" x14ac:dyDescent="0.2">
      <c r="B52" s="404" t="s">
        <v>727</v>
      </c>
      <c r="C52" s="413">
        <v>91.978040870000001</v>
      </c>
      <c r="D52" s="413">
        <v>1.70076618599622</v>
      </c>
      <c r="E52" s="413">
        <v>6.5278778917553497</v>
      </c>
      <c r="F52" s="413">
        <v>1.5934757755889</v>
      </c>
      <c r="G52" s="413">
        <v>91.466491739999995</v>
      </c>
      <c r="H52" s="413">
        <v>1.96118835647177</v>
      </c>
      <c r="I52" s="413">
        <v>7.3237161244282802</v>
      </c>
      <c r="J52" s="413">
        <v>1.78269020456905</v>
      </c>
      <c r="K52" s="413">
        <v>92.287175739999995</v>
      </c>
      <c r="L52" s="413">
        <v>2.04078595983606</v>
      </c>
      <c r="M52" s="413">
        <v>8.4719353188465796</v>
      </c>
      <c r="N52" s="413">
        <v>2.0538391882943601</v>
      </c>
      <c r="O52" s="413">
        <v>92.642371359999999</v>
      </c>
      <c r="P52" s="413">
        <v>1.8316741056763099</v>
      </c>
      <c r="Q52" s="413">
        <v>7.1202050642376102</v>
      </c>
      <c r="R52" s="413">
        <v>1.7344048635674401</v>
      </c>
      <c r="S52" s="413">
        <v>90.109675249999995</v>
      </c>
      <c r="T52" s="413">
        <v>2.4359195887005698</v>
      </c>
      <c r="U52" s="413">
        <v>10.9531884359399</v>
      </c>
      <c r="V52" s="413">
        <v>2.63250917746785</v>
      </c>
      <c r="W52" s="413">
        <v>92.237719310000003</v>
      </c>
      <c r="X52" s="413">
        <v>1.9659766387076101</v>
      </c>
      <c r="Y52" s="413">
        <v>7.7905223586772996</v>
      </c>
      <c r="Z52" s="413">
        <v>1.89318650364994</v>
      </c>
    </row>
    <row r="53" spans="1:27" x14ac:dyDescent="0.2">
      <c r="B53" s="404" t="s">
        <v>728</v>
      </c>
      <c r="C53" s="413">
        <v>93.006714459999998</v>
      </c>
      <c r="D53" s="413">
        <v>1.1183904117439301</v>
      </c>
      <c r="E53" s="413">
        <v>4.7448981567872002</v>
      </c>
      <c r="F53" s="413">
        <v>1.1656834150966899</v>
      </c>
      <c r="G53" s="413">
        <v>92.906004300000006</v>
      </c>
      <c r="H53" s="413">
        <v>1.57381411773387</v>
      </c>
      <c r="I53" s="413">
        <v>5.77228029758317</v>
      </c>
      <c r="J53" s="413">
        <v>1.41284508723143</v>
      </c>
      <c r="K53" s="413">
        <v>93.584890150000007</v>
      </c>
      <c r="L53" s="413">
        <v>1.4061698167642001</v>
      </c>
      <c r="M53" s="413">
        <v>6.3645976657291898</v>
      </c>
      <c r="N53" s="413">
        <v>1.5545241201226201</v>
      </c>
      <c r="O53" s="413">
        <v>93.759521820000003</v>
      </c>
      <c r="P53" s="413">
        <v>1.2058742059385199</v>
      </c>
      <c r="Q53" s="413">
        <v>5.2430199846576802</v>
      </c>
      <c r="R53" s="413">
        <v>1.2857446710479199</v>
      </c>
      <c r="S53" s="413">
        <v>91.96773881</v>
      </c>
      <c r="T53" s="413">
        <v>2.06200228204685</v>
      </c>
      <c r="U53" s="413">
        <v>8.9595924997291299</v>
      </c>
      <c r="V53" s="413">
        <v>2.1683471591679999</v>
      </c>
      <c r="W53" s="413">
        <v>93.631838950000002</v>
      </c>
      <c r="X53" s="413">
        <v>1.5114420113907301</v>
      </c>
      <c r="Y53" s="413">
        <v>6.0896139111913401</v>
      </c>
      <c r="Z53" s="413">
        <v>1.48882331472648</v>
      </c>
    </row>
    <row r="54" spans="1:27" x14ac:dyDescent="0.2">
      <c r="B54" s="404" t="s">
        <v>729</v>
      </c>
      <c r="C54" s="413">
        <v>93.547579970000001</v>
      </c>
      <c r="D54" s="413">
        <v>0.58153383133710002</v>
      </c>
      <c r="E54" s="413">
        <v>4.1206697248027604</v>
      </c>
      <c r="F54" s="413">
        <v>1.014620882519</v>
      </c>
      <c r="G54" s="413">
        <v>94.007634289999999</v>
      </c>
      <c r="H54" s="413">
        <v>1.18574681830332</v>
      </c>
      <c r="I54" s="413">
        <v>5.9185386492258703</v>
      </c>
      <c r="J54" s="413">
        <v>1.4478844910358999</v>
      </c>
      <c r="K54" s="413">
        <v>94.454400730000003</v>
      </c>
      <c r="L54" s="413">
        <v>0.92911428181015099</v>
      </c>
      <c r="M54" s="413">
        <v>5.8163261746572399</v>
      </c>
      <c r="N54" s="413">
        <v>1.4234010673409301</v>
      </c>
      <c r="O54" s="413">
        <v>94.681014970000007</v>
      </c>
      <c r="P54" s="413">
        <v>0.98282620486172001</v>
      </c>
      <c r="Q54" s="413">
        <v>5.1224343165434902</v>
      </c>
      <c r="R54" s="413">
        <v>1.2567193245011099</v>
      </c>
      <c r="S54" s="413">
        <v>93.398721420000001</v>
      </c>
      <c r="T54" s="413">
        <v>1.5559615018439601</v>
      </c>
      <c r="U54" s="413">
        <v>8.2111886499188493</v>
      </c>
      <c r="V54" s="413">
        <v>1.9924541408640399</v>
      </c>
      <c r="W54" s="413">
        <v>94.608908099999994</v>
      </c>
      <c r="X54" s="413">
        <v>1.0435223327417</v>
      </c>
      <c r="Y54" s="413">
        <v>5.8685491309956799</v>
      </c>
      <c r="Z54" s="413">
        <v>1.4359124870405999</v>
      </c>
    </row>
    <row r="55" spans="1:27" x14ac:dyDescent="0.2">
      <c r="A55" s="404">
        <v>2017</v>
      </c>
      <c r="B55" s="404" t="s">
        <v>726</v>
      </c>
      <c r="C55" s="413">
        <v>96.315118299999995</v>
      </c>
      <c r="D55" s="413">
        <v>2.9584285674600301</v>
      </c>
      <c r="E55" s="413">
        <v>6.4963031801186499</v>
      </c>
      <c r="F55" s="413">
        <v>1.5859468982412701</v>
      </c>
      <c r="G55" s="413">
        <v>96.741157509999994</v>
      </c>
      <c r="H55" s="413">
        <v>2.9077672687384899</v>
      </c>
      <c r="I55" s="413">
        <v>7.8410595515009804</v>
      </c>
      <c r="J55" s="413">
        <v>1.9051274665364999</v>
      </c>
      <c r="K55" s="413">
        <v>96.969936759999996</v>
      </c>
      <c r="L55" s="413">
        <v>2.66322798150052</v>
      </c>
      <c r="M55" s="413">
        <v>7.2184567587461697</v>
      </c>
      <c r="N55" s="413">
        <v>1.7577247906637601</v>
      </c>
      <c r="O55" s="413">
        <v>97.160604989999996</v>
      </c>
      <c r="P55" s="413">
        <v>2.6188882964400602</v>
      </c>
      <c r="Q55" s="413">
        <v>6.7980764957399398</v>
      </c>
      <c r="R55" s="413">
        <v>1.65783532364205</v>
      </c>
      <c r="S55" s="413">
        <v>96.356020270000002</v>
      </c>
      <c r="T55" s="413">
        <v>3.1663162033037699</v>
      </c>
      <c r="U55" s="413">
        <v>9.5367119777176601</v>
      </c>
      <c r="V55" s="413">
        <v>2.3033664518028201</v>
      </c>
      <c r="W55" s="413">
        <v>97.12105511</v>
      </c>
      <c r="X55" s="413">
        <v>2.6552964836510999</v>
      </c>
      <c r="Y55" s="413">
        <v>7.3643549575412202</v>
      </c>
      <c r="Z55" s="413">
        <v>1.7923240084868799</v>
      </c>
    </row>
    <row r="56" spans="1:27" x14ac:dyDescent="0.2">
      <c r="B56" s="404" t="s">
        <v>727</v>
      </c>
      <c r="C56" s="413">
        <v>98.696539200000004</v>
      </c>
      <c r="D56" s="413">
        <v>2.4725307324883401</v>
      </c>
      <c r="E56" s="413">
        <v>7.3044590496288198</v>
      </c>
      <c r="F56" s="413">
        <v>1.7781241849450999</v>
      </c>
      <c r="G56" s="413">
        <v>99.006128419999996</v>
      </c>
      <c r="H56" s="413">
        <v>2.3412691850062601</v>
      </c>
      <c r="I56" s="413">
        <v>8.2430587820422296</v>
      </c>
      <c r="J56" s="413">
        <v>1.99996296248157</v>
      </c>
      <c r="K56" s="413">
        <v>99.039047659999994</v>
      </c>
      <c r="L56" s="413">
        <v>2.1337653391700502</v>
      </c>
      <c r="M56" s="413">
        <v>7.3161540223335004</v>
      </c>
      <c r="N56" s="413">
        <v>1.7808972377840699</v>
      </c>
      <c r="O56" s="413">
        <v>98.99856321</v>
      </c>
      <c r="P56" s="413">
        <v>1.8916702095352</v>
      </c>
      <c r="Q56" s="413">
        <v>6.8609986517944401</v>
      </c>
      <c r="R56" s="413">
        <v>1.67280543741624</v>
      </c>
      <c r="S56" s="413">
        <v>98.923447609999997</v>
      </c>
      <c r="T56" s="413">
        <v>2.6645219808848299</v>
      </c>
      <c r="U56" s="413">
        <v>9.7811609414273093</v>
      </c>
      <c r="V56" s="413">
        <v>2.3603953925458701</v>
      </c>
      <c r="W56" s="413">
        <v>99.138611749999995</v>
      </c>
      <c r="X56" s="413">
        <v>2.0773627692933299</v>
      </c>
      <c r="Y56" s="413">
        <v>7.48163819706655</v>
      </c>
      <c r="Z56" s="413">
        <v>1.8201117367394199</v>
      </c>
    </row>
    <row r="57" spans="1:27" x14ac:dyDescent="0.2">
      <c r="B57" s="404" t="s">
        <v>728</v>
      </c>
      <c r="C57" s="413">
        <v>101.3264188</v>
      </c>
      <c r="D57" s="413">
        <v>2.6646117698927401</v>
      </c>
      <c r="E57" s="413">
        <v>8.9452728099304295</v>
      </c>
      <c r="F57" s="413">
        <v>2.1649902010680599</v>
      </c>
      <c r="G57" s="413">
        <v>101.0660733</v>
      </c>
      <c r="H57" s="413">
        <v>2.0806236067139099</v>
      </c>
      <c r="I57" s="413">
        <v>8.7831449231747794</v>
      </c>
      <c r="J57" s="413">
        <v>2.12695953403834</v>
      </c>
      <c r="K57" s="413">
        <v>100.99189130000001</v>
      </c>
      <c r="L57" s="413">
        <v>1.97179161769012</v>
      </c>
      <c r="M57" s="413">
        <v>7.9147404438129696</v>
      </c>
      <c r="N57" s="413">
        <v>1.92252932106096</v>
      </c>
      <c r="O57" s="413">
        <v>101.0500273</v>
      </c>
      <c r="P57" s="413">
        <v>2.0722160236288798</v>
      </c>
      <c r="Q57" s="413">
        <v>7.7757494262783702</v>
      </c>
      <c r="R57" s="413">
        <v>1.8896951518788001</v>
      </c>
      <c r="S57" s="413">
        <v>101.38608000000001</v>
      </c>
      <c r="T57" s="413">
        <v>2.4894324343696499</v>
      </c>
      <c r="U57" s="413">
        <v>10.2409185132384</v>
      </c>
      <c r="V57" s="413">
        <v>2.46739744593705</v>
      </c>
      <c r="W57" s="413">
        <v>101.0276468</v>
      </c>
      <c r="X57" s="413">
        <v>1.90544835826794</v>
      </c>
      <c r="Y57" s="413">
        <v>7.8988172537649302</v>
      </c>
      <c r="Z57" s="413">
        <v>1.9187693583196701</v>
      </c>
    </row>
    <row r="58" spans="1:27" x14ac:dyDescent="0.2">
      <c r="B58" s="404" t="s">
        <v>729</v>
      </c>
      <c r="C58" s="413">
        <v>103.6619237</v>
      </c>
      <c r="D58" s="413">
        <v>2.3049318506063599</v>
      </c>
      <c r="E58" s="413">
        <v>10.811977961635799</v>
      </c>
      <c r="F58" s="413">
        <v>2.5998384008904001</v>
      </c>
      <c r="G58" s="413">
        <v>103.18664080000001</v>
      </c>
      <c r="H58" s="413">
        <v>2.0981991589852398</v>
      </c>
      <c r="I58" s="413">
        <v>9.7641075422492793</v>
      </c>
      <c r="J58" s="413">
        <v>2.3564199964897701</v>
      </c>
      <c r="K58" s="413">
        <v>102.99912430000001</v>
      </c>
      <c r="L58" s="413">
        <v>1.98751897222862</v>
      </c>
      <c r="M58" s="413">
        <v>9.0464007012497802</v>
      </c>
      <c r="N58" s="413">
        <v>2.1886904849689501</v>
      </c>
      <c r="O58" s="413">
        <v>102.79080449999999</v>
      </c>
      <c r="P58" s="413">
        <v>1.7226885004513</v>
      </c>
      <c r="Q58" s="413">
        <v>8.56538085546463</v>
      </c>
      <c r="R58" s="413">
        <v>2.0758112230618901</v>
      </c>
      <c r="S58" s="413">
        <v>103.33445209999999</v>
      </c>
      <c r="T58" s="413">
        <v>1.92173531119852</v>
      </c>
      <c r="U58" s="413">
        <v>10.6379729068458</v>
      </c>
      <c r="V58" s="413">
        <v>2.5595372231932898</v>
      </c>
      <c r="W58" s="413">
        <v>102.7126863</v>
      </c>
      <c r="X58" s="413">
        <v>1.66789938533933</v>
      </c>
      <c r="Y58" s="413">
        <v>8.5655551498749603</v>
      </c>
      <c r="Z58" s="413">
        <v>2.07585219199802</v>
      </c>
    </row>
    <row r="59" spans="1:27" x14ac:dyDescent="0.2">
      <c r="A59" s="404">
        <v>2018</v>
      </c>
      <c r="B59" s="404" t="s">
        <v>726</v>
      </c>
      <c r="C59" s="413">
        <v>106.9015704</v>
      </c>
      <c r="D59" s="413">
        <v>3.12520411002173</v>
      </c>
      <c r="E59" s="413">
        <v>10.991474948954099</v>
      </c>
      <c r="F59" s="413">
        <v>2.6413618580055398</v>
      </c>
      <c r="G59" s="413">
        <v>106.0212976</v>
      </c>
      <c r="H59" s="413">
        <v>2.7471160782278199</v>
      </c>
      <c r="I59" s="413">
        <v>9.5927527940119308</v>
      </c>
      <c r="J59" s="413">
        <v>2.31644897100283</v>
      </c>
      <c r="K59" s="413">
        <v>105.82976739999999</v>
      </c>
      <c r="L59" s="413">
        <v>2.74822054967703</v>
      </c>
      <c r="M59" s="413">
        <v>9.1366777539806208</v>
      </c>
      <c r="N59" s="413">
        <v>2.20983384938256</v>
      </c>
      <c r="O59" s="413">
        <v>105.4717515</v>
      </c>
      <c r="P59" s="413">
        <v>2.60815839805981</v>
      </c>
      <c r="Q59" s="413">
        <v>8.5540291879156101</v>
      </c>
      <c r="R59" s="413">
        <v>2.0731428399605001</v>
      </c>
      <c r="S59" s="413">
        <v>105.87624820000001</v>
      </c>
      <c r="T59" s="413">
        <v>2.4597760459795599</v>
      </c>
      <c r="U59" s="413">
        <v>9.8802627000609693</v>
      </c>
      <c r="V59" s="413">
        <v>2.3834882960439798</v>
      </c>
      <c r="W59" s="413">
        <v>105.3066668</v>
      </c>
      <c r="X59" s="413">
        <v>2.5254723573518301</v>
      </c>
      <c r="Y59" s="413">
        <v>8.4282565512997305</v>
      </c>
      <c r="Z59" s="413">
        <v>2.0435640439194098</v>
      </c>
    </row>
    <row r="60" spans="1:27" x14ac:dyDescent="0.2">
      <c r="B60" s="404" t="s">
        <v>727</v>
      </c>
      <c r="C60" s="413">
        <v>109.9802801</v>
      </c>
      <c r="D60" s="413">
        <v>2.8799480573393099</v>
      </c>
      <c r="E60" s="413">
        <v>11.432762477248</v>
      </c>
      <c r="F60" s="413">
        <v>2.7432322436426602</v>
      </c>
      <c r="G60" s="413">
        <v>108.536235</v>
      </c>
      <c r="H60" s="413">
        <v>2.3721058475330499</v>
      </c>
      <c r="I60" s="413">
        <v>9.6257744162783201</v>
      </c>
      <c r="J60" s="413">
        <v>2.3241553962668</v>
      </c>
      <c r="K60" s="413">
        <v>108.3647764</v>
      </c>
      <c r="L60" s="413">
        <v>2.3953648035703901</v>
      </c>
      <c r="M60" s="413">
        <v>9.4162140694396896</v>
      </c>
      <c r="N60" s="413">
        <v>2.27521965504318</v>
      </c>
      <c r="O60" s="413">
        <v>108.03163600000001</v>
      </c>
      <c r="P60" s="413">
        <v>2.42708067666821</v>
      </c>
      <c r="Q60" s="413">
        <v>9.1244483728906793</v>
      </c>
      <c r="R60" s="413">
        <v>2.2069704317786698</v>
      </c>
      <c r="S60" s="413">
        <v>108.44320089999999</v>
      </c>
      <c r="T60" s="413">
        <v>2.4244840024469001</v>
      </c>
      <c r="U60" s="413">
        <v>9.6233537346282798</v>
      </c>
      <c r="V60" s="413">
        <v>2.3235905285208198</v>
      </c>
      <c r="W60" s="413">
        <v>107.73332190000001</v>
      </c>
      <c r="X60" s="413">
        <v>2.3043698692018602</v>
      </c>
      <c r="Y60" s="413">
        <v>8.6693872329718396</v>
      </c>
      <c r="Z60" s="413">
        <v>2.1002497765520798</v>
      </c>
    </row>
    <row r="61" spans="1:27" x14ac:dyDescent="0.2">
      <c r="B61" s="404" t="s">
        <v>728</v>
      </c>
      <c r="C61" s="413">
        <v>112.80265609999999</v>
      </c>
      <c r="D61" s="413">
        <v>2.5662564210909</v>
      </c>
      <c r="E61" s="413">
        <v>11.326007013681201</v>
      </c>
      <c r="F61" s="413">
        <v>2.7186157308447298</v>
      </c>
      <c r="G61" s="413">
        <v>111.21094720000001</v>
      </c>
      <c r="H61" s="413">
        <v>2.4643495326699001</v>
      </c>
      <c r="I61" s="413">
        <v>10.0378629234822</v>
      </c>
      <c r="J61" s="413">
        <v>2.42018048438208</v>
      </c>
      <c r="K61" s="413">
        <v>110.6512326</v>
      </c>
      <c r="L61" s="413">
        <v>2.10996255052487</v>
      </c>
      <c r="M61" s="413">
        <v>9.5644721330216296</v>
      </c>
      <c r="N61" s="413">
        <v>2.3098475836260199</v>
      </c>
      <c r="O61" s="413">
        <v>110.2349275</v>
      </c>
      <c r="P61" s="413">
        <v>2.0394873035154202</v>
      </c>
      <c r="Q61" s="413">
        <v>9.0894584053219791</v>
      </c>
      <c r="R61" s="413">
        <v>2.19877646442592</v>
      </c>
      <c r="S61" s="413">
        <v>111.2562612</v>
      </c>
      <c r="T61" s="413">
        <v>2.5940402686877899</v>
      </c>
      <c r="U61" s="413">
        <v>9.7352429445935602</v>
      </c>
      <c r="V61" s="413">
        <v>2.3496901821112899</v>
      </c>
      <c r="W61" s="413">
        <v>110.1686119</v>
      </c>
      <c r="X61" s="413">
        <v>2.26047981910413</v>
      </c>
      <c r="Y61" s="413">
        <v>9.04798378417739</v>
      </c>
      <c r="Z61" s="413">
        <v>2.1890613644513599</v>
      </c>
      <c r="AA61" s="413">
        <f>AVERAGE(W59:W61)</f>
        <v>107.7362002</v>
      </c>
    </row>
    <row r="62" spans="1:27" x14ac:dyDescent="0.2">
      <c r="B62" s="404" t="s">
        <v>729</v>
      </c>
      <c r="C62" s="413">
        <v>115.60531760000001</v>
      </c>
      <c r="D62" s="413">
        <v>2.48457048521573</v>
      </c>
      <c r="E62" s="413">
        <v>11.521485878039901</v>
      </c>
      <c r="F62" s="413">
        <v>2.7636773270399901</v>
      </c>
      <c r="G62" s="413">
        <v>113.4340825</v>
      </c>
      <c r="H62" s="413">
        <v>1.99902559592622</v>
      </c>
      <c r="I62" s="413">
        <v>9.9309771309078307</v>
      </c>
      <c r="J62" s="413">
        <v>2.3952998392918801</v>
      </c>
      <c r="K62" s="413">
        <v>112.79402</v>
      </c>
      <c r="L62" s="413">
        <v>1.93652375093381</v>
      </c>
      <c r="M62" s="413">
        <v>9.5096883265443495</v>
      </c>
      <c r="N62" s="413">
        <v>2.2970560873466699</v>
      </c>
      <c r="O62" s="413">
        <v>111.5973683</v>
      </c>
      <c r="P62" s="413">
        <v>1.2359429365071299</v>
      </c>
      <c r="Q62" s="413">
        <v>8.5674626663710995</v>
      </c>
      <c r="R62" s="413">
        <v>2.0763005618533099</v>
      </c>
      <c r="S62" s="413">
        <v>113.6780017</v>
      </c>
      <c r="T62" s="413">
        <v>2.1767228863160701</v>
      </c>
      <c r="U62" s="413">
        <v>10.009778336067599</v>
      </c>
      <c r="V62" s="413">
        <v>2.4136447707211701</v>
      </c>
      <c r="W62" s="413">
        <v>112.2814187</v>
      </c>
      <c r="X62" s="413">
        <v>1.91779379222623</v>
      </c>
      <c r="Y62" s="413">
        <v>9.3160180545292608</v>
      </c>
      <c r="Z62" s="413">
        <v>2.25179741727219</v>
      </c>
    </row>
    <row r="63" spans="1:27" x14ac:dyDescent="0.2">
      <c r="A63" s="404">
        <v>2019</v>
      </c>
      <c r="B63" s="404" t="s">
        <v>726</v>
      </c>
      <c r="C63" s="413">
        <v>118.8858577</v>
      </c>
      <c r="D63" s="413">
        <v>2.8377069222289801</v>
      </c>
      <c r="E63" s="413">
        <v>11.210581149704099</v>
      </c>
      <c r="F63" s="413">
        <v>2.6919800013322601</v>
      </c>
      <c r="G63" s="413">
        <v>115.987815</v>
      </c>
      <c r="H63" s="413">
        <v>2.25129206647394</v>
      </c>
      <c r="I63" s="413">
        <v>9.4004861528878401</v>
      </c>
      <c r="J63" s="413">
        <v>2.2715440964213398</v>
      </c>
      <c r="K63" s="413">
        <v>115.14339080000001</v>
      </c>
      <c r="L63" s="413">
        <v>2.0828859544149698</v>
      </c>
      <c r="M63" s="413">
        <v>8.8005706039187697</v>
      </c>
      <c r="N63" s="413">
        <v>2.13104914943907</v>
      </c>
      <c r="O63" s="413">
        <v>113.5609444</v>
      </c>
      <c r="P63" s="413">
        <v>1.75951828426764</v>
      </c>
      <c r="Q63" s="413">
        <v>7.6695350034079901</v>
      </c>
      <c r="R63" s="413">
        <v>1.8645824594556399</v>
      </c>
      <c r="S63" s="413">
        <v>116.64235619999999</v>
      </c>
      <c r="T63" s="413">
        <v>2.60767646833115</v>
      </c>
      <c r="U63" s="413">
        <v>10.1685771672442</v>
      </c>
      <c r="V63" s="413">
        <v>2.4505832395045299</v>
      </c>
      <c r="W63" s="413">
        <v>114.8188581</v>
      </c>
      <c r="X63" s="413">
        <v>2.2598925355402399</v>
      </c>
      <c r="Y63" s="413">
        <v>9.0328481463245698</v>
      </c>
      <c r="Z63" s="413">
        <v>2.18551527152384</v>
      </c>
    </row>
    <row r="64" spans="1:27" x14ac:dyDescent="0.2">
      <c r="B64" s="404" t="s">
        <v>727</v>
      </c>
      <c r="C64" s="413">
        <v>122.556510748512</v>
      </c>
      <c r="D64" s="413">
        <v>3.0875439009529799</v>
      </c>
      <c r="E64" s="413">
        <v>11.4349869240895</v>
      </c>
      <c r="F64" s="413">
        <v>2.7437449859065</v>
      </c>
      <c r="G64" s="413">
        <v>118.86711821207901</v>
      </c>
      <c r="H64" s="413">
        <v>2.4824187024119699</v>
      </c>
      <c r="I64" s="413">
        <v>9.5183725620102901</v>
      </c>
      <c r="J64" s="413">
        <v>2.2990840935418899</v>
      </c>
      <c r="K64" s="413">
        <v>117.680956979936</v>
      </c>
      <c r="L64" s="413">
        <v>2.2038313812936501</v>
      </c>
      <c r="M64" s="413">
        <v>8.5970560632615296</v>
      </c>
      <c r="N64" s="413">
        <v>2.08325585875511</v>
      </c>
      <c r="O64" s="413">
        <v>115.88561694397301</v>
      </c>
      <c r="P64" s="413">
        <v>2.04707045741424</v>
      </c>
      <c r="Q64" s="413">
        <v>7.2700749843064498</v>
      </c>
      <c r="R64" s="413">
        <v>1.7699698959811301</v>
      </c>
      <c r="S64" s="413">
        <v>119.80894679838801</v>
      </c>
      <c r="T64" s="413">
        <v>2.7147862076435199</v>
      </c>
      <c r="U64" s="413">
        <v>10.480828492759899</v>
      </c>
      <c r="V64" s="413">
        <v>2.5231002538038698</v>
      </c>
      <c r="W64" s="413">
        <v>117.621465033443</v>
      </c>
      <c r="X64" s="413">
        <v>2.44089427452945</v>
      </c>
      <c r="Y64" s="413">
        <v>9.1783516548587905</v>
      </c>
      <c r="Z64" s="413">
        <v>2.2195896729423801</v>
      </c>
    </row>
    <row r="65" spans="1:30" x14ac:dyDescent="0.2">
      <c r="B65" s="404" t="s">
        <v>728</v>
      </c>
      <c r="C65" s="495">
        <v>125.333050545421</v>
      </c>
      <c r="D65" s="495">
        <v>2.2655179883560099</v>
      </c>
      <c r="E65" s="413">
        <v>11.108244148358301</v>
      </c>
      <c r="F65" s="495">
        <v>2.6683473181163202</v>
      </c>
      <c r="G65" s="495">
        <v>120.811948454259</v>
      </c>
      <c r="H65" s="495">
        <v>1.6361381275434601</v>
      </c>
      <c r="I65" s="413">
        <v>8.6331440348158299</v>
      </c>
      <c r="J65" s="495">
        <v>2.0917356435014698</v>
      </c>
      <c r="K65" s="413">
        <v>119.968659720167</v>
      </c>
      <c r="L65" s="413">
        <v>1.94398719974809</v>
      </c>
      <c r="M65" s="413">
        <v>8.4205362210913108</v>
      </c>
      <c r="N65" s="413">
        <v>2.0417475639003402</v>
      </c>
      <c r="O65" s="413">
        <v>117.54076792832301</v>
      </c>
      <c r="P65" s="413">
        <v>1.4282626507051499</v>
      </c>
      <c r="Q65" s="413">
        <v>6.6275186948555804</v>
      </c>
      <c r="R65" s="413">
        <v>1.6172238005172299</v>
      </c>
      <c r="S65" s="413">
        <v>120.991318700805</v>
      </c>
      <c r="T65" s="413">
        <v>0.98688114202911703</v>
      </c>
      <c r="U65" s="413">
        <v>8.7501210231258497</v>
      </c>
      <c r="V65" s="413">
        <v>2.1192078402502998</v>
      </c>
      <c r="W65" s="413">
        <v>119.469101405668</v>
      </c>
      <c r="X65" s="413">
        <v>1.5708326466599101</v>
      </c>
      <c r="Y65" s="413">
        <v>8.4420501858642396</v>
      </c>
      <c r="Z65" s="413">
        <v>2.0468092415598198</v>
      </c>
      <c r="AA65" s="413">
        <f>AVERAGE(W63:W65)</f>
        <v>117.303141513037</v>
      </c>
      <c r="AB65" s="535">
        <f>AA65/AA61-1</f>
        <v>8.8799691239129119E-2</v>
      </c>
      <c r="AC65" s="535">
        <f>((AVERAGE(C63:C65)/(AVERAGE(C59:C61))-1))</f>
        <v>0.11250426286769599</v>
      </c>
      <c r="AD65" s="413"/>
    </row>
    <row r="66" spans="1:30" x14ac:dyDescent="0.2">
      <c r="B66" s="404" t="s">
        <v>729</v>
      </c>
      <c r="C66" s="413">
        <v>127.52452846180699</v>
      </c>
      <c r="D66" s="413">
        <v>1.74852355930792</v>
      </c>
      <c r="E66" s="413">
        <v>10.3102617675841</v>
      </c>
      <c r="F66" s="413">
        <v>2.4835070436269602</v>
      </c>
      <c r="G66" s="413">
        <v>122.57676698660499</v>
      </c>
      <c r="H66" s="413">
        <v>1.4607980046064599</v>
      </c>
      <c r="I66" s="413">
        <v>8.0599095837047106</v>
      </c>
      <c r="J66" s="413">
        <v>1.95678911668309</v>
      </c>
      <c r="K66" s="413">
        <v>121.81024279452799</v>
      </c>
      <c r="L66" s="413">
        <v>1.5350534703451499</v>
      </c>
      <c r="M66" s="413">
        <v>7.9935290847227503</v>
      </c>
      <c r="N66" s="413">
        <v>1.94112766049459</v>
      </c>
      <c r="O66" s="413">
        <v>119.218536190029</v>
      </c>
      <c r="P66" s="413">
        <v>1.4273926325963</v>
      </c>
      <c r="Q66" s="413">
        <v>6.8291645279138704</v>
      </c>
      <c r="R66" s="413">
        <v>1.66523245390071</v>
      </c>
      <c r="S66" s="413">
        <v>121.648648400936</v>
      </c>
      <c r="T66" s="413">
        <v>0.543286664852771</v>
      </c>
      <c r="U66" s="413">
        <v>7.0115999417115003</v>
      </c>
      <c r="V66" s="413">
        <v>1.7086088880337</v>
      </c>
      <c r="W66" s="413">
        <v>120.88012516027401</v>
      </c>
      <c r="X66" s="413">
        <v>1.1810784027032699</v>
      </c>
      <c r="Y66" s="413">
        <v>7.6581740414667596</v>
      </c>
      <c r="Z66" s="413">
        <v>1.8618952428732101</v>
      </c>
    </row>
    <row r="67" spans="1:30" x14ac:dyDescent="0.2">
      <c r="A67" s="404">
        <v>2020</v>
      </c>
      <c r="B67" s="404" t="s">
        <v>726</v>
      </c>
      <c r="C67" s="413">
        <v>130.06891532713399</v>
      </c>
      <c r="D67" s="413">
        <v>1.99521370203617</v>
      </c>
      <c r="E67" s="413">
        <v>9.4065499828866397</v>
      </c>
      <c r="F67" s="413">
        <v>2.2729612390435898</v>
      </c>
      <c r="G67" s="413">
        <v>124.76905493648199</v>
      </c>
      <c r="H67" s="413">
        <v>1.7885020169577299</v>
      </c>
      <c r="I67" s="413">
        <v>7.5708296914481803</v>
      </c>
      <c r="J67" s="413">
        <v>1.84122851400721</v>
      </c>
      <c r="K67" s="413">
        <v>123.925257421493</v>
      </c>
      <c r="L67" s="413">
        <v>1.73631919487482</v>
      </c>
      <c r="M67" s="413">
        <v>7.6268959603133402</v>
      </c>
      <c r="N67" s="413">
        <v>1.85449591664852</v>
      </c>
      <c r="O67" s="413">
        <v>121.18652970755799</v>
      </c>
      <c r="P67" s="413">
        <v>1.65074457414249</v>
      </c>
      <c r="Q67" s="413">
        <v>6.7149717254006998</v>
      </c>
      <c r="R67" s="413">
        <v>1.6380533254484</v>
      </c>
      <c r="S67" s="413">
        <v>123.33526306364401</v>
      </c>
      <c r="T67" s="413">
        <v>1.38646395572697</v>
      </c>
      <c r="U67" s="413">
        <v>5.7379729642704298</v>
      </c>
      <c r="V67" s="413">
        <v>1.4046207501697201</v>
      </c>
      <c r="W67" s="413">
        <v>122.89885778855</v>
      </c>
      <c r="X67" s="413">
        <v>1.6700285721903201</v>
      </c>
      <c r="Y67" s="413">
        <v>7.0371712645956004</v>
      </c>
      <c r="Z67" s="413">
        <v>1.7146843757696</v>
      </c>
    </row>
    <row r="68" spans="1:30" x14ac:dyDescent="0.2">
      <c r="B68" s="404" t="s">
        <v>727</v>
      </c>
      <c r="C68" s="413">
        <v>132.44274459437599</v>
      </c>
      <c r="D68" s="413">
        <v>1.8250550189271799</v>
      </c>
      <c r="E68" s="413">
        <v>8.0666737209504191</v>
      </c>
      <c r="F68" s="413">
        <v>1.9583846055406799</v>
      </c>
      <c r="G68" s="413">
        <v>126.952102240724</v>
      </c>
      <c r="H68" s="413">
        <v>1.7496704654478299</v>
      </c>
      <c r="I68" s="413">
        <v>6.8016993683821099</v>
      </c>
      <c r="J68" s="413">
        <v>1.65869743819875</v>
      </c>
      <c r="K68" s="413">
        <v>126.021287405384</v>
      </c>
      <c r="L68" s="413">
        <v>1.69136625374278</v>
      </c>
      <c r="M68" s="413">
        <v>7.08723878483584</v>
      </c>
      <c r="N68" s="413">
        <v>1.72657676070522</v>
      </c>
      <c r="O68" s="413">
        <v>122.646964209003</v>
      </c>
      <c r="P68" s="413">
        <v>1.20511289907324</v>
      </c>
      <c r="Q68" s="413">
        <v>5.8345008149707702</v>
      </c>
      <c r="R68" s="413">
        <v>1.42775581860097</v>
      </c>
      <c r="S68" s="413">
        <v>123.317617479636</v>
      </c>
      <c r="T68" s="413">
        <v>-1.43070064227313E-2</v>
      </c>
      <c r="U68" s="413">
        <v>2.9285548158204802</v>
      </c>
      <c r="V68" s="413">
        <v>0.72423294775154601</v>
      </c>
      <c r="W68" s="413">
        <v>124.403305116475</v>
      </c>
      <c r="X68" s="413">
        <v>1.2241345078352299</v>
      </c>
      <c r="Y68" s="413">
        <v>5.7658184083183599</v>
      </c>
      <c r="Z68" s="413">
        <v>1.4112961615894599</v>
      </c>
    </row>
    <row r="69" spans="1:30" x14ac:dyDescent="0.2">
      <c r="B69" s="404" t="s">
        <v>728</v>
      </c>
      <c r="C69" s="413">
        <v>134.300080022966</v>
      </c>
      <c r="D69" s="413">
        <v>1.40236857389082</v>
      </c>
      <c r="E69" s="413">
        <v>7.1545609386530797</v>
      </c>
      <c r="F69" s="413">
        <v>1.74256101428074</v>
      </c>
      <c r="G69" s="413">
        <v>129.026568358058</v>
      </c>
      <c r="H69" s="413">
        <v>1.6340541674531901</v>
      </c>
      <c r="I69" s="413">
        <v>6.7995094929779798</v>
      </c>
      <c r="J69" s="413">
        <v>1.6581763285296001</v>
      </c>
      <c r="K69" s="413">
        <v>127.731657716304</v>
      </c>
      <c r="L69" s="413">
        <v>1.35720745767189</v>
      </c>
      <c r="M69" s="413">
        <v>6.4708549834970199</v>
      </c>
      <c r="N69" s="413">
        <v>1.5798776480368</v>
      </c>
      <c r="O69" s="413">
        <v>123.361615708711</v>
      </c>
      <c r="P69" s="413">
        <v>0.58268992169276901</v>
      </c>
      <c r="Q69" s="413">
        <v>4.95219478567435</v>
      </c>
      <c r="R69" s="413">
        <v>1.2156995963786801</v>
      </c>
      <c r="S69" s="413">
        <v>122.29298734954401</v>
      </c>
      <c r="T69" s="413">
        <v>-0.83088706304368398</v>
      </c>
      <c r="U69" s="413">
        <v>1.0758364010874599</v>
      </c>
      <c r="V69" s="413">
        <v>0.26788077502468699</v>
      </c>
      <c r="W69" s="413">
        <v>125.487558316828</v>
      </c>
      <c r="X69" s="413">
        <v>0.87156301782966805</v>
      </c>
      <c r="Y69" s="413">
        <v>5.0376681839464004</v>
      </c>
      <c r="Z69" s="413">
        <v>1.2363009019855</v>
      </c>
    </row>
    <row r="70" spans="1:30" x14ac:dyDescent="0.2">
      <c r="C70" s="495"/>
      <c r="D70" s="495"/>
      <c r="E70" s="495"/>
      <c r="F70" s="495"/>
      <c r="K70" s="495"/>
      <c r="L70" s="495"/>
      <c r="M70" s="495"/>
      <c r="N70" s="495"/>
      <c r="O70" s="495"/>
      <c r="P70" s="495"/>
      <c r="Q70" s="495"/>
      <c r="R70" s="495"/>
      <c r="S70" s="495"/>
      <c r="T70" s="495"/>
    </row>
    <row r="71" spans="1:30" x14ac:dyDescent="0.2">
      <c r="C71" s="495"/>
      <c r="D71" s="495"/>
      <c r="E71" s="495"/>
      <c r="F71" s="495"/>
      <c r="G71" s="495"/>
      <c r="H71" s="495"/>
      <c r="I71" s="495"/>
      <c r="J71" s="495"/>
      <c r="K71" s="495"/>
      <c r="L71" s="495"/>
      <c r="M71" s="495"/>
      <c r="N71" s="495"/>
      <c r="O71" s="495"/>
      <c r="P71" s="495"/>
      <c r="Q71" s="495"/>
      <c r="R71" s="495"/>
      <c r="S71" s="495"/>
      <c r="T71" s="495"/>
    </row>
    <row r="72" spans="1:30" x14ac:dyDescent="0.2">
      <c r="C72" s="495"/>
      <c r="D72" s="495"/>
      <c r="E72" s="495"/>
      <c r="F72" s="495"/>
      <c r="G72" s="495"/>
      <c r="H72" s="495"/>
      <c r="I72" s="495"/>
      <c r="J72" s="495"/>
      <c r="K72" s="495"/>
      <c r="L72" s="495"/>
      <c r="M72" s="495"/>
      <c r="N72" s="495"/>
      <c r="O72" s="495"/>
      <c r="P72" s="495"/>
      <c r="Q72" s="495"/>
      <c r="R72" s="495"/>
      <c r="S72" s="495"/>
      <c r="T72" s="495"/>
    </row>
    <row r="73" spans="1:30" x14ac:dyDescent="0.2">
      <c r="C73" s="495"/>
      <c r="D73" s="495"/>
      <c r="E73" s="495"/>
      <c r="F73" s="495"/>
      <c r="G73" s="495"/>
      <c r="H73" s="495"/>
      <c r="I73" s="495"/>
      <c r="J73" s="495"/>
      <c r="K73" s="495"/>
      <c r="L73" s="495"/>
      <c r="M73" s="495"/>
      <c r="N73" s="495"/>
      <c r="O73" s="495"/>
      <c r="P73" s="495"/>
      <c r="Q73" s="495"/>
      <c r="R73" s="495"/>
      <c r="S73" s="495"/>
      <c r="T73" s="495"/>
    </row>
    <row r="74" spans="1:30" x14ac:dyDescent="0.2">
      <c r="C74" s="495"/>
      <c r="D74" s="495"/>
      <c r="E74" s="495"/>
      <c r="F74" s="495"/>
      <c r="G74" s="495"/>
      <c r="H74" s="495"/>
      <c r="I74" s="495"/>
      <c r="J74" s="495"/>
      <c r="K74" s="495"/>
      <c r="L74" s="495"/>
      <c r="M74" s="495"/>
      <c r="N74" s="495"/>
      <c r="O74" s="495"/>
      <c r="P74" s="495"/>
      <c r="Q74" s="495"/>
      <c r="R74" s="495"/>
      <c r="S74" s="495"/>
      <c r="T74" s="495"/>
    </row>
    <row r="75" spans="1:30" x14ac:dyDescent="0.2">
      <c r="C75" s="495"/>
      <c r="D75" s="495"/>
      <c r="E75" s="495"/>
      <c r="F75" s="495"/>
      <c r="G75" s="495"/>
      <c r="H75" s="495"/>
      <c r="I75" s="495"/>
      <c r="J75" s="495"/>
      <c r="K75" s="495"/>
      <c r="L75" s="495"/>
      <c r="M75" s="495"/>
      <c r="N75" s="495"/>
      <c r="O75" s="495"/>
      <c r="P75" s="495"/>
      <c r="Q75" s="495"/>
      <c r="R75" s="495"/>
      <c r="S75" s="495"/>
      <c r="T75" s="495"/>
    </row>
    <row r="76" spans="1:30" x14ac:dyDescent="0.2">
      <c r="C76" s="495"/>
      <c r="D76" s="495"/>
      <c r="E76" s="495"/>
      <c r="F76" s="495"/>
      <c r="G76" s="495"/>
      <c r="H76" s="495"/>
      <c r="I76" s="495"/>
      <c r="J76" s="495"/>
      <c r="K76" s="495"/>
      <c r="L76" s="495"/>
      <c r="M76" s="495"/>
      <c r="N76" s="495"/>
      <c r="O76" s="495"/>
      <c r="P76" s="495"/>
      <c r="Q76" s="495"/>
      <c r="R76" s="495"/>
      <c r="S76" s="495"/>
      <c r="T76" s="495"/>
    </row>
    <row r="77" spans="1:30" x14ac:dyDescent="0.2">
      <c r="C77" s="495"/>
      <c r="D77" s="495"/>
      <c r="E77" s="495"/>
      <c r="F77" s="495"/>
      <c r="G77" s="495"/>
      <c r="H77" s="495"/>
      <c r="I77" s="495"/>
      <c r="J77" s="495"/>
      <c r="K77" s="495"/>
      <c r="L77" s="495"/>
      <c r="M77" s="495"/>
      <c r="N77" s="495"/>
      <c r="O77" s="495"/>
      <c r="P77" s="495"/>
      <c r="Q77" s="495"/>
      <c r="R77" s="495"/>
      <c r="S77" s="495"/>
      <c r="T77" s="495"/>
    </row>
    <row r="78" spans="1:30" x14ac:dyDescent="0.2">
      <c r="C78" s="495"/>
      <c r="D78" s="495"/>
      <c r="E78" s="495"/>
      <c r="F78" s="495"/>
      <c r="G78" s="495"/>
      <c r="H78" s="495"/>
      <c r="I78" s="495"/>
      <c r="J78" s="495"/>
      <c r="K78" s="495"/>
      <c r="L78" s="495"/>
      <c r="M78" s="495"/>
      <c r="N78" s="495"/>
      <c r="O78" s="495"/>
      <c r="P78" s="495"/>
      <c r="Q78" s="495"/>
      <c r="R78" s="495"/>
      <c r="S78" s="495"/>
      <c r="T78" s="495"/>
    </row>
    <row r="79" spans="1:30" x14ac:dyDescent="0.2">
      <c r="C79" s="495"/>
      <c r="D79" s="495"/>
      <c r="E79" s="495"/>
      <c r="F79" s="495"/>
      <c r="G79" s="495"/>
      <c r="H79" s="495"/>
      <c r="I79" s="495"/>
      <c r="J79" s="495"/>
      <c r="K79" s="495"/>
      <c r="L79" s="495"/>
      <c r="M79" s="495"/>
      <c r="N79" s="495"/>
      <c r="O79" s="495"/>
      <c r="P79" s="495"/>
      <c r="Q79" s="495"/>
      <c r="R79" s="495"/>
      <c r="S79" s="495"/>
      <c r="T79" s="495"/>
    </row>
    <row r="80" spans="1:30" x14ac:dyDescent="0.2">
      <c r="C80" s="495"/>
      <c r="D80" s="495"/>
      <c r="E80" s="495"/>
      <c r="F80" s="495"/>
      <c r="G80" s="495"/>
      <c r="H80" s="495"/>
      <c r="I80" s="495"/>
      <c r="J80" s="495"/>
      <c r="K80" s="495"/>
      <c r="L80" s="495"/>
      <c r="M80" s="495"/>
      <c r="N80" s="495"/>
      <c r="O80" s="495"/>
      <c r="P80" s="495"/>
      <c r="Q80" s="495"/>
      <c r="R80" s="495"/>
      <c r="S80" s="495"/>
      <c r="T80" s="495"/>
    </row>
    <row r="81" spans="3:20" x14ac:dyDescent="0.2">
      <c r="C81" s="495"/>
      <c r="D81" s="495"/>
      <c r="E81" s="495"/>
      <c r="F81" s="495"/>
      <c r="G81" s="495"/>
      <c r="H81" s="495"/>
      <c r="I81" s="495"/>
      <c r="J81" s="495"/>
      <c r="K81" s="495"/>
      <c r="L81" s="495"/>
      <c r="M81" s="495"/>
      <c r="N81" s="495"/>
      <c r="O81" s="495"/>
      <c r="P81" s="495"/>
      <c r="Q81" s="495"/>
      <c r="R81" s="495"/>
      <c r="S81" s="495"/>
      <c r="T81" s="495"/>
    </row>
    <row r="82" spans="3:20" x14ac:dyDescent="0.2">
      <c r="C82" s="495"/>
      <c r="D82" s="495"/>
      <c r="E82" s="495"/>
      <c r="F82" s="495"/>
      <c r="G82" s="495"/>
      <c r="H82" s="495"/>
      <c r="I82" s="495"/>
      <c r="J82" s="495"/>
      <c r="K82" s="495"/>
      <c r="L82" s="495"/>
      <c r="M82" s="495"/>
      <c r="N82" s="495"/>
      <c r="O82" s="495"/>
      <c r="P82" s="495"/>
      <c r="Q82" s="495"/>
      <c r="R82" s="495"/>
      <c r="S82" s="495"/>
      <c r="T82" s="495"/>
    </row>
    <row r="83" spans="3:20" x14ac:dyDescent="0.2">
      <c r="C83" s="495"/>
      <c r="D83" s="495"/>
      <c r="E83" s="495"/>
      <c r="F83" s="495"/>
      <c r="G83" s="495"/>
      <c r="H83" s="495"/>
      <c r="I83" s="495"/>
      <c r="J83" s="495"/>
      <c r="K83" s="495"/>
      <c r="L83" s="495"/>
      <c r="M83" s="495"/>
      <c r="N83" s="495"/>
      <c r="O83" s="495"/>
      <c r="P83" s="495"/>
      <c r="Q83" s="495"/>
      <c r="R83" s="495"/>
      <c r="S83" s="495"/>
      <c r="T83" s="495"/>
    </row>
    <row r="84" spans="3:20" x14ac:dyDescent="0.2">
      <c r="C84" s="495"/>
      <c r="D84" s="495"/>
      <c r="E84" s="495"/>
      <c r="F84" s="495"/>
      <c r="G84" s="495"/>
      <c r="H84" s="495"/>
      <c r="I84" s="495"/>
      <c r="J84" s="495"/>
      <c r="K84" s="495"/>
      <c r="L84" s="495"/>
      <c r="M84" s="495"/>
      <c r="N84" s="495"/>
      <c r="O84" s="495"/>
      <c r="P84" s="495"/>
      <c r="Q84" s="495"/>
      <c r="R84" s="495"/>
      <c r="S84" s="495"/>
      <c r="T84" s="495"/>
    </row>
    <row r="85" spans="3:20" x14ac:dyDescent="0.2">
      <c r="C85" s="495"/>
      <c r="D85" s="495"/>
      <c r="E85" s="495"/>
      <c r="F85" s="495"/>
      <c r="G85" s="495"/>
      <c r="H85" s="495"/>
      <c r="I85" s="495"/>
      <c r="J85" s="495"/>
      <c r="K85" s="495"/>
      <c r="L85" s="495"/>
      <c r="M85" s="495"/>
      <c r="N85" s="495"/>
      <c r="O85" s="495"/>
      <c r="P85" s="495"/>
      <c r="Q85" s="495"/>
      <c r="R85" s="495"/>
      <c r="S85" s="495"/>
      <c r="T85" s="495"/>
    </row>
    <row r="86" spans="3:20" x14ac:dyDescent="0.2">
      <c r="C86" s="495"/>
      <c r="D86" s="495"/>
      <c r="E86" s="495"/>
      <c r="F86" s="495"/>
      <c r="G86" s="495"/>
      <c r="H86" s="495"/>
      <c r="I86" s="495"/>
      <c r="J86" s="495"/>
      <c r="K86" s="495"/>
      <c r="L86" s="495"/>
      <c r="M86" s="495"/>
      <c r="N86" s="495"/>
      <c r="O86" s="495"/>
      <c r="P86" s="495"/>
      <c r="Q86" s="495"/>
      <c r="R86" s="495"/>
      <c r="S86" s="495"/>
      <c r="T86" s="495"/>
    </row>
    <row r="87" spans="3:20" x14ac:dyDescent="0.2">
      <c r="C87" s="495"/>
      <c r="D87" s="495"/>
      <c r="E87" s="495"/>
      <c r="F87" s="495"/>
      <c r="G87" s="495"/>
      <c r="H87" s="495"/>
      <c r="I87" s="495"/>
      <c r="J87" s="495"/>
      <c r="K87" s="495"/>
      <c r="L87" s="495"/>
      <c r="M87" s="495"/>
      <c r="N87" s="495"/>
      <c r="O87" s="495"/>
      <c r="P87" s="495"/>
      <c r="Q87" s="495"/>
      <c r="R87" s="495"/>
      <c r="S87" s="495"/>
      <c r="T87" s="495"/>
    </row>
    <row r="88" spans="3:20" x14ac:dyDescent="0.2">
      <c r="C88" s="495"/>
      <c r="D88" s="495"/>
      <c r="E88" s="495"/>
      <c r="F88" s="495"/>
      <c r="G88" s="495"/>
      <c r="H88" s="495"/>
      <c r="I88" s="495"/>
      <c r="J88" s="495"/>
      <c r="K88" s="495"/>
      <c r="L88" s="495"/>
      <c r="M88" s="495"/>
      <c r="N88" s="495"/>
      <c r="O88" s="495"/>
      <c r="P88" s="495"/>
      <c r="Q88" s="495"/>
      <c r="R88" s="495"/>
      <c r="S88" s="495"/>
      <c r="T88" s="495"/>
    </row>
    <row r="89" spans="3:20" x14ac:dyDescent="0.2">
      <c r="C89" s="495"/>
      <c r="D89" s="495"/>
      <c r="E89" s="495"/>
      <c r="F89" s="495"/>
      <c r="G89" s="495"/>
      <c r="H89" s="495"/>
      <c r="I89" s="495"/>
      <c r="J89" s="495"/>
      <c r="K89" s="495"/>
      <c r="L89" s="495"/>
      <c r="M89" s="495"/>
      <c r="N89" s="495"/>
      <c r="O89" s="495"/>
      <c r="P89" s="495"/>
      <c r="Q89" s="495"/>
      <c r="R89" s="495"/>
      <c r="S89" s="495"/>
      <c r="T89" s="495"/>
    </row>
    <row r="90" spans="3:20" x14ac:dyDescent="0.2">
      <c r="C90" s="495"/>
      <c r="D90" s="495"/>
      <c r="E90" s="495"/>
      <c r="F90" s="495"/>
      <c r="G90" s="495"/>
      <c r="H90" s="495"/>
      <c r="I90" s="495"/>
      <c r="J90" s="495"/>
      <c r="K90" s="495"/>
      <c r="L90" s="495"/>
      <c r="M90" s="495"/>
      <c r="N90" s="495"/>
      <c r="O90" s="495"/>
      <c r="P90" s="495"/>
      <c r="Q90" s="495"/>
      <c r="R90" s="495"/>
      <c r="S90" s="495"/>
      <c r="T90" s="495"/>
    </row>
    <row r="91" spans="3:20" x14ac:dyDescent="0.2">
      <c r="C91" s="495"/>
      <c r="D91" s="495"/>
      <c r="E91" s="495"/>
      <c r="F91" s="495"/>
      <c r="G91" s="495"/>
      <c r="H91" s="495"/>
      <c r="I91" s="495"/>
      <c r="J91" s="495"/>
      <c r="K91" s="495"/>
      <c r="L91" s="495"/>
      <c r="M91" s="495"/>
      <c r="N91" s="495"/>
      <c r="O91" s="495"/>
      <c r="P91" s="495"/>
      <c r="Q91" s="495"/>
      <c r="R91" s="495"/>
      <c r="S91" s="495"/>
      <c r="T91" s="495"/>
    </row>
    <row r="92" spans="3:20" x14ac:dyDescent="0.2">
      <c r="C92" s="495"/>
      <c r="D92" s="495"/>
      <c r="E92" s="495"/>
      <c r="F92" s="495"/>
      <c r="G92" s="495"/>
      <c r="H92" s="495"/>
      <c r="I92" s="495"/>
      <c r="J92" s="495"/>
      <c r="K92" s="495"/>
      <c r="L92" s="495"/>
      <c r="M92" s="495"/>
      <c r="N92" s="495"/>
      <c r="O92" s="495"/>
      <c r="P92" s="495"/>
      <c r="Q92" s="495"/>
      <c r="R92" s="495"/>
      <c r="S92" s="495"/>
      <c r="T92" s="495"/>
    </row>
    <row r="93" spans="3:20" x14ac:dyDescent="0.2">
      <c r="C93" s="495"/>
      <c r="D93" s="495"/>
      <c r="E93" s="495"/>
      <c r="F93" s="495"/>
      <c r="G93" s="495"/>
      <c r="H93" s="495"/>
      <c r="I93" s="495"/>
      <c r="J93" s="495"/>
      <c r="K93" s="495"/>
      <c r="L93" s="495"/>
      <c r="M93" s="495"/>
      <c r="N93" s="495"/>
      <c r="O93" s="495"/>
      <c r="P93" s="495"/>
      <c r="Q93" s="495"/>
      <c r="R93" s="495"/>
      <c r="S93" s="495"/>
      <c r="T93" s="495"/>
    </row>
    <row r="94" spans="3:20" x14ac:dyDescent="0.2">
      <c r="C94" s="495"/>
      <c r="D94" s="495"/>
      <c r="E94" s="495"/>
      <c r="F94" s="495"/>
      <c r="G94" s="495"/>
      <c r="H94" s="495"/>
      <c r="I94" s="495"/>
      <c r="J94" s="495"/>
      <c r="K94" s="495"/>
      <c r="L94" s="495"/>
      <c r="M94" s="495"/>
      <c r="N94" s="495"/>
      <c r="O94" s="495"/>
      <c r="P94" s="495"/>
      <c r="Q94" s="495"/>
      <c r="R94" s="495"/>
      <c r="S94" s="495"/>
      <c r="T94" s="495"/>
    </row>
    <row r="95" spans="3:20" x14ac:dyDescent="0.2">
      <c r="C95" s="495"/>
      <c r="D95" s="495"/>
      <c r="E95" s="495"/>
      <c r="F95" s="495"/>
      <c r="G95" s="495"/>
      <c r="H95" s="495"/>
      <c r="I95" s="495"/>
      <c r="J95" s="495"/>
      <c r="K95" s="495"/>
      <c r="L95" s="495"/>
      <c r="M95" s="495"/>
      <c r="N95" s="495"/>
      <c r="O95" s="495"/>
      <c r="P95" s="495"/>
      <c r="Q95" s="495"/>
      <c r="R95" s="495"/>
      <c r="S95" s="495"/>
      <c r="T95" s="495"/>
    </row>
    <row r="96" spans="3:20" x14ac:dyDescent="0.2">
      <c r="C96" s="495"/>
      <c r="D96" s="495"/>
      <c r="E96" s="495"/>
      <c r="F96" s="495"/>
      <c r="G96" s="495"/>
      <c r="H96" s="495"/>
      <c r="I96" s="495"/>
      <c r="J96" s="495"/>
      <c r="K96" s="495"/>
      <c r="L96" s="495"/>
      <c r="M96" s="495"/>
      <c r="N96" s="495"/>
      <c r="O96" s="495"/>
      <c r="P96" s="495"/>
      <c r="Q96" s="495"/>
      <c r="R96" s="495"/>
      <c r="S96" s="495"/>
      <c r="T96" s="495"/>
    </row>
    <row r="97" spans="3:20" x14ac:dyDescent="0.2">
      <c r="C97" s="495"/>
      <c r="D97" s="495"/>
      <c r="E97" s="495"/>
      <c r="F97" s="495"/>
      <c r="G97" s="495"/>
      <c r="H97" s="495"/>
      <c r="I97" s="495"/>
      <c r="J97" s="495"/>
      <c r="K97" s="495"/>
      <c r="L97" s="495"/>
      <c r="M97" s="495"/>
      <c r="N97" s="495"/>
      <c r="O97" s="495"/>
      <c r="P97" s="495"/>
      <c r="Q97" s="495"/>
      <c r="R97" s="495"/>
      <c r="S97" s="495"/>
      <c r="T97" s="495"/>
    </row>
    <row r="98" spans="3:20" x14ac:dyDescent="0.2">
      <c r="C98" s="495"/>
      <c r="D98" s="495"/>
      <c r="E98" s="495"/>
      <c r="F98" s="495"/>
      <c r="G98" s="495"/>
      <c r="H98" s="495"/>
      <c r="I98" s="495"/>
      <c r="J98" s="495"/>
      <c r="K98" s="495"/>
      <c r="L98" s="495"/>
      <c r="M98" s="495"/>
      <c r="N98" s="495"/>
      <c r="O98" s="495"/>
      <c r="P98" s="495"/>
      <c r="Q98" s="495"/>
      <c r="R98" s="495"/>
      <c r="S98" s="495"/>
      <c r="T98" s="495"/>
    </row>
    <row r="99" spans="3:20" x14ac:dyDescent="0.2">
      <c r="C99" s="495"/>
      <c r="D99" s="495"/>
      <c r="E99" s="495"/>
      <c r="F99" s="495"/>
      <c r="G99" s="495"/>
      <c r="H99" s="495"/>
      <c r="I99" s="495"/>
      <c r="J99" s="495"/>
      <c r="K99" s="495"/>
      <c r="L99" s="495"/>
      <c r="M99" s="495"/>
      <c r="N99" s="495"/>
      <c r="O99" s="495"/>
      <c r="P99" s="495"/>
      <c r="Q99" s="495"/>
      <c r="R99" s="495"/>
      <c r="S99" s="495"/>
      <c r="T99" s="495"/>
    </row>
    <row r="100" spans="3:20" x14ac:dyDescent="0.2">
      <c r="C100" s="495"/>
      <c r="D100" s="495"/>
      <c r="E100" s="495"/>
      <c r="F100" s="495"/>
      <c r="G100" s="495"/>
      <c r="H100" s="495"/>
      <c r="I100" s="495"/>
      <c r="J100" s="495"/>
      <c r="K100" s="495"/>
      <c r="L100" s="495"/>
      <c r="M100" s="495"/>
      <c r="N100" s="495"/>
      <c r="O100" s="495"/>
      <c r="P100" s="495"/>
      <c r="Q100" s="495"/>
      <c r="R100" s="495"/>
      <c r="S100" s="495"/>
      <c r="T100" s="495"/>
    </row>
    <row r="101" spans="3:20" x14ac:dyDescent="0.2">
      <c r="C101" s="495"/>
      <c r="D101" s="495"/>
      <c r="E101" s="495"/>
      <c r="F101" s="495"/>
      <c r="G101" s="495"/>
      <c r="H101" s="495"/>
      <c r="I101" s="495"/>
      <c r="J101" s="495"/>
      <c r="K101" s="495"/>
      <c r="L101" s="495"/>
      <c r="M101" s="495"/>
      <c r="N101" s="495"/>
      <c r="O101" s="495"/>
      <c r="P101" s="495"/>
      <c r="Q101" s="495"/>
      <c r="R101" s="495"/>
      <c r="S101" s="495"/>
      <c r="T101" s="495"/>
    </row>
    <row r="102" spans="3:20" x14ac:dyDescent="0.2">
      <c r="C102" s="495"/>
      <c r="D102" s="495"/>
      <c r="E102" s="495"/>
      <c r="F102" s="495"/>
      <c r="G102" s="495"/>
      <c r="H102" s="495"/>
      <c r="I102" s="495"/>
      <c r="J102" s="495"/>
      <c r="K102" s="495"/>
      <c r="L102" s="495"/>
      <c r="M102" s="495"/>
      <c r="N102" s="495"/>
      <c r="O102" s="495"/>
      <c r="P102" s="495"/>
      <c r="Q102" s="495"/>
      <c r="R102" s="495"/>
      <c r="S102" s="495"/>
      <c r="T102" s="495"/>
    </row>
    <row r="103" spans="3:20" x14ac:dyDescent="0.2">
      <c r="C103" s="495"/>
      <c r="D103" s="495"/>
      <c r="E103" s="495"/>
      <c r="F103" s="495"/>
      <c r="G103" s="495"/>
      <c r="H103" s="495"/>
      <c r="I103" s="495"/>
      <c r="J103" s="495"/>
      <c r="K103" s="495"/>
      <c r="L103" s="495"/>
      <c r="M103" s="495"/>
      <c r="N103" s="495"/>
      <c r="O103" s="495"/>
      <c r="P103" s="495"/>
      <c r="Q103" s="495"/>
      <c r="R103" s="495"/>
      <c r="S103" s="495"/>
      <c r="T103" s="495"/>
    </row>
    <row r="104" spans="3:20" x14ac:dyDescent="0.2">
      <c r="C104" s="495"/>
      <c r="D104" s="495"/>
      <c r="E104" s="495"/>
      <c r="F104" s="495"/>
      <c r="G104" s="495"/>
      <c r="H104" s="495"/>
      <c r="I104" s="495"/>
      <c r="J104" s="495"/>
      <c r="K104" s="495"/>
      <c r="L104" s="495"/>
      <c r="M104" s="495"/>
      <c r="N104" s="495"/>
      <c r="O104" s="495"/>
      <c r="P104" s="495"/>
      <c r="Q104" s="495"/>
      <c r="R104" s="495"/>
      <c r="S104" s="495"/>
      <c r="T104" s="495"/>
    </row>
    <row r="105" spans="3:20" x14ac:dyDescent="0.2">
      <c r="C105" s="495"/>
      <c r="D105" s="495"/>
      <c r="E105" s="495"/>
      <c r="F105" s="495"/>
      <c r="G105" s="495"/>
      <c r="H105" s="495"/>
      <c r="I105" s="495"/>
      <c r="J105" s="495"/>
      <c r="K105" s="495"/>
      <c r="L105" s="495"/>
      <c r="M105" s="495"/>
      <c r="N105" s="495"/>
      <c r="O105" s="495"/>
      <c r="P105" s="495"/>
      <c r="Q105" s="495"/>
      <c r="R105" s="495"/>
      <c r="S105" s="495"/>
      <c r="T105" s="495"/>
    </row>
    <row r="106" spans="3:20" x14ac:dyDescent="0.2">
      <c r="C106" s="495"/>
      <c r="D106" s="495"/>
      <c r="E106" s="495"/>
      <c r="F106" s="495"/>
      <c r="G106" s="495"/>
      <c r="H106" s="495"/>
      <c r="I106" s="495"/>
      <c r="J106" s="495"/>
      <c r="K106" s="495"/>
      <c r="L106" s="495"/>
      <c r="M106" s="495"/>
      <c r="N106" s="495"/>
      <c r="O106" s="495"/>
      <c r="P106" s="495"/>
      <c r="Q106" s="495"/>
      <c r="R106" s="495"/>
      <c r="S106" s="495"/>
      <c r="T106" s="495"/>
    </row>
    <row r="107" spans="3:20" x14ac:dyDescent="0.2">
      <c r="C107" s="495"/>
      <c r="D107" s="495"/>
      <c r="E107" s="495"/>
      <c r="F107" s="495"/>
      <c r="G107" s="495"/>
      <c r="H107" s="495"/>
      <c r="I107" s="495"/>
      <c r="J107" s="495"/>
      <c r="K107" s="495"/>
      <c r="L107" s="495"/>
      <c r="M107" s="495"/>
      <c r="N107" s="495"/>
      <c r="O107" s="495"/>
      <c r="P107" s="495"/>
      <c r="Q107" s="495"/>
      <c r="R107" s="495"/>
      <c r="S107" s="495"/>
      <c r="T107" s="495"/>
    </row>
    <row r="108" spans="3:20" x14ac:dyDescent="0.2">
      <c r="C108" s="495"/>
      <c r="D108" s="495"/>
      <c r="E108" s="495"/>
      <c r="F108" s="495"/>
      <c r="G108" s="495"/>
      <c r="H108" s="495"/>
      <c r="I108" s="495"/>
      <c r="J108" s="495"/>
      <c r="K108" s="495"/>
      <c r="L108" s="495"/>
      <c r="M108" s="495"/>
      <c r="N108" s="495"/>
      <c r="O108" s="495"/>
      <c r="P108" s="495"/>
      <c r="Q108" s="495"/>
      <c r="R108" s="495"/>
      <c r="S108" s="495"/>
      <c r="T108" s="495"/>
    </row>
    <row r="109" spans="3:20" x14ac:dyDescent="0.2">
      <c r="C109" s="495"/>
      <c r="D109" s="495"/>
      <c r="E109" s="495"/>
      <c r="F109" s="495"/>
      <c r="G109" s="495"/>
      <c r="H109" s="495"/>
      <c r="I109" s="495"/>
      <c r="J109" s="495"/>
      <c r="K109" s="495"/>
      <c r="L109" s="495"/>
      <c r="M109" s="495"/>
      <c r="N109" s="495"/>
      <c r="O109" s="495"/>
      <c r="P109" s="495"/>
      <c r="Q109" s="495"/>
      <c r="R109" s="495"/>
      <c r="S109" s="495"/>
      <c r="T109" s="495"/>
    </row>
    <row r="110" spans="3:20" x14ac:dyDescent="0.2">
      <c r="C110" s="495"/>
      <c r="D110" s="495"/>
      <c r="E110" s="495"/>
      <c r="F110" s="495"/>
      <c r="G110" s="495"/>
      <c r="H110" s="495"/>
      <c r="I110" s="495"/>
      <c r="J110" s="495"/>
      <c r="K110" s="495"/>
      <c r="L110" s="495"/>
      <c r="M110" s="495"/>
      <c r="N110" s="495"/>
      <c r="O110" s="495"/>
      <c r="P110" s="495"/>
      <c r="Q110" s="495"/>
      <c r="R110" s="495"/>
      <c r="S110" s="495"/>
      <c r="T110" s="495"/>
    </row>
    <row r="111" spans="3:20" x14ac:dyDescent="0.2">
      <c r="C111" s="495"/>
      <c r="D111" s="495"/>
      <c r="E111" s="495"/>
      <c r="F111" s="495"/>
      <c r="G111" s="495"/>
      <c r="H111" s="495"/>
      <c r="I111" s="495"/>
      <c r="J111" s="495"/>
      <c r="K111" s="495"/>
      <c r="L111" s="495"/>
      <c r="M111" s="495"/>
      <c r="N111" s="495"/>
      <c r="O111" s="495"/>
      <c r="P111" s="495"/>
      <c r="Q111" s="495"/>
      <c r="R111" s="495"/>
      <c r="S111" s="495"/>
      <c r="T111" s="495"/>
    </row>
    <row r="112" spans="3:20" x14ac:dyDescent="0.2">
      <c r="C112" s="495"/>
      <c r="D112" s="495"/>
      <c r="E112" s="495"/>
      <c r="F112" s="495"/>
      <c r="G112" s="495"/>
      <c r="H112" s="495"/>
      <c r="I112" s="495"/>
      <c r="J112" s="495"/>
      <c r="K112" s="495"/>
      <c r="L112" s="495"/>
      <c r="M112" s="495"/>
      <c r="N112" s="495"/>
      <c r="O112" s="495"/>
      <c r="P112" s="495"/>
      <c r="Q112" s="495"/>
      <c r="R112" s="495"/>
      <c r="S112" s="495"/>
      <c r="T112" s="495"/>
    </row>
    <row r="113" spans="3:20" x14ac:dyDescent="0.2">
      <c r="C113" s="495"/>
      <c r="D113" s="495"/>
      <c r="E113" s="495"/>
      <c r="F113" s="495"/>
      <c r="G113" s="495"/>
      <c r="H113" s="495"/>
      <c r="I113" s="495"/>
      <c r="J113" s="495"/>
      <c r="K113" s="495"/>
      <c r="L113" s="495"/>
      <c r="M113" s="495"/>
      <c r="N113" s="495"/>
      <c r="O113" s="495"/>
      <c r="P113" s="495"/>
      <c r="Q113" s="495"/>
      <c r="R113" s="495"/>
      <c r="S113" s="495"/>
      <c r="T113" s="495"/>
    </row>
    <row r="114" spans="3:20" x14ac:dyDescent="0.2">
      <c r="C114" s="495"/>
      <c r="D114" s="495"/>
      <c r="E114" s="495"/>
      <c r="F114" s="495"/>
      <c r="G114" s="495"/>
      <c r="H114" s="495"/>
      <c r="I114" s="495"/>
      <c r="J114" s="495"/>
      <c r="K114" s="495"/>
      <c r="L114" s="495"/>
      <c r="M114" s="495"/>
      <c r="N114" s="495"/>
      <c r="O114" s="495"/>
      <c r="P114" s="495"/>
      <c r="Q114" s="495"/>
      <c r="R114" s="495"/>
      <c r="S114" s="495"/>
      <c r="T114" s="495"/>
    </row>
    <row r="115" spans="3:20" x14ac:dyDescent="0.2">
      <c r="C115" s="495"/>
      <c r="D115" s="495"/>
      <c r="E115" s="495"/>
      <c r="F115" s="495"/>
      <c r="G115" s="495"/>
      <c r="H115" s="495"/>
      <c r="I115" s="495"/>
      <c r="J115" s="495"/>
      <c r="K115" s="495"/>
      <c r="L115" s="495"/>
      <c r="M115" s="495"/>
      <c r="N115" s="495"/>
      <c r="O115" s="495"/>
      <c r="P115" s="495"/>
      <c r="Q115" s="495"/>
      <c r="R115" s="495"/>
      <c r="S115" s="495"/>
      <c r="T115" s="495"/>
    </row>
    <row r="116" spans="3:20" x14ac:dyDescent="0.2">
      <c r="C116" s="495"/>
      <c r="D116" s="495"/>
      <c r="E116" s="495"/>
      <c r="F116" s="495"/>
      <c r="G116" s="495"/>
      <c r="H116" s="495"/>
      <c r="I116" s="495"/>
      <c r="J116" s="495"/>
      <c r="K116" s="495"/>
      <c r="L116" s="495"/>
      <c r="M116" s="495"/>
      <c r="N116" s="495"/>
      <c r="O116" s="495"/>
      <c r="P116" s="495"/>
      <c r="Q116" s="495"/>
      <c r="R116" s="495"/>
      <c r="S116" s="495"/>
      <c r="T116" s="495"/>
    </row>
    <row r="117" spans="3:20" x14ac:dyDescent="0.2">
      <c r="C117" s="495"/>
      <c r="D117" s="495"/>
      <c r="E117" s="495"/>
      <c r="F117" s="495"/>
      <c r="G117" s="495"/>
      <c r="H117" s="495"/>
      <c r="I117" s="495"/>
      <c r="J117" s="495"/>
      <c r="K117" s="495"/>
      <c r="L117" s="495"/>
      <c r="M117" s="495"/>
      <c r="N117" s="495"/>
      <c r="O117" s="495"/>
      <c r="P117" s="495"/>
      <c r="Q117" s="495"/>
      <c r="R117" s="495"/>
      <c r="S117" s="495"/>
      <c r="T117" s="495"/>
    </row>
    <row r="118" spans="3:20" x14ac:dyDescent="0.2">
      <c r="C118" s="495"/>
      <c r="D118" s="495"/>
      <c r="E118" s="495"/>
      <c r="F118" s="495"/>
      <c r="G118" s="495"/>
      <c r="H118" s="495"/>
      <c r="I118" s="495"/>
      <c r="J118" s="495"/>
      <c r="K118" s="495"/>
      <c r="L118" s="495"/>
      <c r="M118" s="495"/>
      <c r="N118" s="495"/>
      <c r="O118" s="495"/>
      <c r="P118" s="495"/>
      <c r="Q118" s="495"/>
      <c r="R118" s="495"/>
      <c r="S118" s="495"/>
      <c r="T118" s="495"/>
    </row>
    <row r="119" spans="3:20" x14ac:dyDescent="0.2">
      <c r="C119" s="495"/>
      <c r="D119" s="495"/>
      <c r="E119" s="495"/>
      <c r="F119" s="495"/>
      <c r="G119" s="495"/>
      <c r="H119" s="495"/>
      <c r="I119" s="495"/>
      <c r="J119" s="495"/>
      <c r="K119" s="495"/>
      <c r="L119" s="495"/>
      <c r="M119" s="495"/>
      <c r="N119" s="495"/>
      <c r="O119" s="495"/>
      <c r="P119" s="495"/>
      <c r="Q119" s="495"/>
      <c r="R119" s="495"/>
      <c r="S119" s="495"/>
      <c r="T119" s="495"/>
    </row>
    <row r="120" spans="3:20" x14ac:dyDescent="0.2">
      <c r="C120" s="495"/>
      <c r="D120" s="495"/>
      <c r="E120" s="495"/>
      <c r="F120" s="495"/>
      <c r="G120" s="495"/>
      <c r="H120" s="495"/>
      <c r="I120" s="495"/>
      <c r="J120" s="495"/>
      <c r="K120" s="495"/>
      <c r="L120" s="495"/>
      <c r="M120" s="495"/>
      <c r="N120" s="495"/>
      <c r="O120" s="495"/>
      <c r="P120" s="495"/>
      <c r="Q120" s="495"/>
      <c r="R120" s="495"/>
      <c r="S120" s="495"/>
      <c r="T120" s="495"/>
    </row>
    <row r="121" spans="3:20" x14ac:dyDescent="0.2">
      <c r="C121" s="495"/>
      <c r="D121" s="495"/>
      <c r="E121" s="495"/>
      <c r="F121" s="495"/>
      <c r="G121" s="495"/>
      <c r="H121" s="495"/>
      <c r="I121" s="495"/>
      <c r="J121" s="495"/>
      <c r="K121" s="495"/>
      <c r="L121" s="495"/>
      <c r="M121" s="495"/>
      <c r="N121" s="495"/>
      <c r="O121" s="495"/>
      <c r="P121" s="495"/>
      <c r="Q121" s="495"/>
      <c r="R121" s="495"/>
      <c r="S121" s="495"/>
      <c r="T121" s="495"/>
    </row>
    <row r="122" spans="3:20" x14ac:dyDescent="0.2">
      <c r="C122" s="495"/>
      <c r="D122" s="495"/>
      <c r="E122" s="495"/>
      <c r="F122" s="495"/>
      <c r="G122" s="495"/>
      <c r="H122" s="495"/>
      <c r="I122" s="495"/>
      <c r="J122" s="495"/>
      <c r="K122" s="495"/>
      <c r="L122" s="495"/>
      <c r="M122" s="495"/>
      <c r="N122" s="495"/>
      <c r="O122" s="495"/>
      <c r="P122" s="495"/>
      <c r="Q122" s="495"/>
      <c r="R122" s="495"/>
      <c r="S122" s="495"/>
      <c r="T122" s="495"/>
    </row>
    <row r="123" spans="3:20" x14ac:dyDescent="0.2">
      <c r="C123" s="495"/>
      <c r="D123" s="495"/>
      <c r="E123" s="495"/>
      <c r="F123" s="495"/>
      <c r="G123" s="495"/>
      <c r="H123" s="495"/>
      <c r="I123" s="495"/>
      <c r="J123" s="495"/>
      <c r="K123" s="495"/>
      <c r="L123" s="495"/>
      <c r="M123" s="495"/>
      <c r="N123" s="495"/>
      <c r="O123" s="495"/>
      <c r="P123" s="495"/>
      <c r="Q123" s="495"/>
      <c r="R123" s="495"/>
      <c r="S123" s="495"/>
      <c r="T123" s="495"/>
    </row>
    <row r="124" spans="3:20" x14ac:dyDescent="0.2">
      <c r="C124" s="495"/>
      <c r="D124" s="495"/>
      <c r="E124" s="495"/>
      <c r="F124" s="495"/>
      <c r="G124" s="495"/>
      <c r="H124" s="495"/>
      <c r="I124" s="495"/>
      <c r="J124" s="495"/>
      <c r="K124" s="495"/>
      <c r="L124" s="495"/>
      <c r="M124" s="495"/>
      <c r="N124" s="495"/>
      <c r="O124" s="495"/>
      <c r="P124" s="495"/>
      <c r="Q124" s="495"/>
      <c r="R124" s="495"/>
      <c r="S124" s="495"/>
      <c r="T124" s="495"/>
    </row>
    <row r="125" spans="3:20" x14ac:dyDescent="0.2">
      <c r="C125" s="495"/>
      <c r="D125" s="495"/>
      <c r="E125" s="495"/>
      <c r="F125" s="495"/>
      <c r="G125" s="495"/>
      <c r="H125" s="495"/>
      <c r="I125" s="495"/>
      <c r="J125" s="495"/>
      <c r="K125" s="495"/>
      <c r="L125" s="495"/>
      <c r="M125" s="495"/>
      <c r="N125" s="495"/>
      <c r="O125" s="495"/>
      <c r="P125" s="495"/>
      <c r="Q125" s="495"/>
      <c r="R125" s="495"/>
      <c r="S125" s="495"/>
      <c r="T125" s="495"/>
    </row>
    <row r="126" spans="3:20" x14ac:dyDescent="0.2">
      <c r="C126" s="495"/>
      <c r="D126" s="495"/>
      <c r="E126" s="495"/>
      <c r="F126" s="495"/>
      <c r="G126" s="495"/>
      <c r="H126" s="495"/>
      <c r="I126" s="495"/>
      <c r="J126" s="495"/>
      <c r="K126" s="495"/>
      <c r="L126" s="495"/>
      <c r="M126" s="495"/>
      <c r="N126" s="495"/>
      <c r="O126" s="495"/>
      <c r="P126" s="495"/>
      <c r="Q126" s="495"/>
      <c r="R126" s="495"/>
      <c r="S126" s="495"/>
      <c r="T126" s="495"/>
    </row>
    <row r="127" spans="3:20" x14ac:dyDescent="0.2">
      <c r="C127" s="495"/>
      <c r="D127" s="495"/>
      <c r="E127" s="495"/>
      <c r="F127" s="495"/>
      <c r="G127" s="495"/>
      <c r="H127" s="495"/>
      <c r="I127" s="495"/>
      <c r="J127" s="495"/>
      <c r="K127" s="495"/>
      <c r="L127" s="495"/>
      <c r="M127" s="495"/>
      <c r="N127" s="495"/>
      <c r="O127" s="495"/>
      <c r="P127" s="495"/>
      <c r="Q127" s="495"/>
      <c r="R127" s="495"/>
      <c r="S127" s="495"/>
      <c r="T127" s="495"/>
    </row>
    <row r="128" spans="3:20" x14ac:dyDescent="0.2">
      <c r="C128" s="495"/>
      <c r="D128" s="495"/>
      <c r="E128" s="495"/>
      <c r="F128" s="495"/>
      <c r="G128" s="495"/>
      <c r="H128" s="495"/>
      <c r="I128" s="495"/>
      <c r="J128" s="495"/>
      <c r="K128" s="495"/>
      <c r="L128" s="495"/>
      <c r="M128" s="495"/>
      <c r="N128" s="495"/>
      <c r="O128" s="495"/>
      <c r="P128" s="495"/>
      <c r="Q128" s="495"/>
      <c r="R128" s="495"/>
      <c r="S128" s="495"/>
      <c r="T128" s="495"/>
    </row>
    <row r="129" spans="3:20" x14ac:dyDescent="0.2">
      <c r="C129" s="495"/>
      <c r="D129" s="495"/>
      <c r="E129" s="495"/>
      <c r="F129" s="495"/>
      <c r="G129" s="495"/>
      <c r="H129" s="495"/>
      <c r="I129" s="495"/>
      <c r="J129" s="495"/>
      <c r="K129" s="495"/>
      <c r="L129" s="495"/>
      <c r="M129" s="495"/>
      <c r="N129" s="495"/>
      <c r="O129" s="495"/>
      <c r="P129" s="495"/>
      <c r="Q129" s="495"/>
      <c r="R129" s="495"/>
      <c r="S129" s="495"/>
      <c r="T129" s="495"/>
    </row>
    <row r="130" spans="3:20" x14ac:dyDescent="0.2">
      <c r="C130" s="495"/>
      <c r="D130" s="495"/>
      <c r="E130" s="495"/>
      <c r="F130" s="495"/>
      <c r="G130" s="495"/>
      <c r="H130" s="495"/>
      <c r="I130" s="495"/>
      <c r="J130" s="495"/>
      <c r="K130" s="495"/>
      <c r="L130" s="495"/>
      <c r="M130" s="495"/>
      <c r="N130" s="495"/>
      <c r="O130" s="495"/>
      <c r="P130" s="495"/>
      <c r="Q130" s="495"/>
      <c r="R130" s="495"/>
      <c r="S130" s="495"/>
      <c r="T130" s="495"/>
    </row>
    <row r="131" spans="3:20" x14ac:dyDescent="0.2">
      <c r="C131" s="495"/>
      <c r="D131" s="495"/>
      <c r="E131" s="495"/>
      <c r="F131" s="495"/>
      <c r="G131" s="495"/>
      <c r="H131" s="495"/>
      <c r="I131" s="495"/>
      <c r="J131" s="495"/>
      <c r="K131" s="495"/>
      <c r="L131" s="495"/>
      <c r="M131" s="495"/>
      <c r="N131" s="495"/>
      <c r="O131" s="495"/>
      <c r="P131" s="495"/>
      <c r="Q131" s="495"/>
      <c r="R131" s="495"/>
      <c r="S131" s="495"/>
      <c r="T131" s="495"/>
    </row>
    <row r="132" spans="3:20" x14ac:dyDescent="0.2">
      <c r="C132" s="495"/>
      <c r="D132" s="495"/>
      <c r="E132" s="495"/>
      <c r="F132" s="495"/>
      <c r="G132" s="495"/>
      <c r="H132" s="495"/>
      <c r="I132" s="495"/>
      <c r="J132" s="495"/>
      <c r="K132" s="495"/>
      <c r="L132" s="495"/>
      <c r="M132" s="495"/>
      <c r="N132" s="495"/>
      <c r="O132" s="495"/>
      <c r="P132" s="495"/>
      <c r="Q132" s="495"/>
      <c r="R132" s="495"/>
      <c r="S132" s="495"/>
      <c r="T132" s="495"/>
    </row>
    <row r="133" spans="3:20" x14ac:dyDescent="0.2">
      <c r="C133" s="495"/>
      <c r="D133" s="495"/>
      <c r="E133" s="495"/>
      <c r="F133" s="495"/>
      <c r="G133" s="495"/>
      <c r="H133" s="495"/>
      <c r="I133" s="495"/>
      <c r="J133" s="495"/>
      <c r="K133" s="495"/>
      <c r="L133" s="495"/>
      <c r="M133" s="495"/>
      <c r="N133" s="495"/>
      <c r="O133" s="495"/>
      <c r="P133" s="495"/>
      <c r="Q133" s="495"/>
      <c r="R133" s="495"/>
      <c r="S133" s="495"/>
      <c r="T133" s="495"/>
    </row>
    <row r="134" spans="3:20" x14ac:dyDescent="0.2">
      <c r="C134" s="495"/>
      <c r="D134" s="495"/>
      <c r="E134" s="495"/>
      <c r="F134" s="495"/>
      <c r="G134" s="495"/>
      <c r="H134" s="495"/>
      <c r="I134" s="495"/>
      <c r="J134" s="495"/>
      <c r="K134" s="495"/>
      <c r="L134" s="495"/>
      <c r="M134" s="495"/>
      <c r="N134" s="495"/>
      <c r="O134" s="495"/>
      <c r="P134" s="495"/>
      <c r="Q134" s="495"/>
      <c r="R134" s="495"/>
      <c r="S134" s="495"/>
      <c r="T134" s="495"/>
    </row>
    <row r="135" spans="3:20" x14ac:dyDescent="0.2">
      <c r="C135" s="495"/>
      <c r="D135" s="495"/>
      <c r="E135" s="495"/>
      <c r="F135" s="495"/>
      <c r="G135" s="495"/>
      <c r="H135" s="495"/>
      <c r="I135" s="495"/>
      <c r="J135" s="495"/>
      <c r="K135" s="495"/>
      <c r="L135" s="495"/>
      <c r="M135" s="495"/>
      <c r="N135" s="495"/>
      <c r="O135" s="495"/>
      <c r="P135" s="495"/>
      <c r="Q135" s="495"/>
      <c r="R135" s="495"/>
      <c r="S135" s="495"/>
      <c r="T135" s="495"/>
    </row>
    <row r="136" spans="3:20" x14ac:dyDescent="0.2">
      <c r="C136" s="495"/>
      <c r="D136" s="495"/>
      <c r="E136" s="495"/>
      <c r="F136" s="495"/>
      <c r="G136" s="495"/>
      <c r="H136" s="495"/>
      <c r="I136" s="495"/>
      <c r="J136" s="495"/>
      <c r="K136" s="495"/>
      <c r="L136" s="495"/>
      <c r="M136" s="495"/>
      <c r="N136" s="495"/>
      <c r="O136" s="495"/>
      <c r="P136" s="495"/>
      <c r="Q136" s="495"/>
      <c r="R136" s="495"/>
      <c r="S136" s="495"/>
      <c r="T136" s="495"/>
    </row>
    <row r="137" spans="3:20" x14ac:dyDescent="0.2">
      <c r="C137" s="495"/>
      <c r="D137" s="495"/>
      <c r="E137" s="495"/>
      <c r="F137" s="495"/>
      <c r="G137" s="495"/>
      <c r="H137" s="495"/>
      <c r="I137" s="495"/>
      <c r="J137" s="495"/>
      <c r="K137" s="495"/>
      <c r="L137" s="495"/>
      <c r="M137" s="495"/>
      <c r="N137" s="495"/>
      <c r="O137" s="495"/>
      <c r="P137" s="495"/>
      <c r="Q137" s="495"/>
      <c r="R137" s="495"/>
      <c r="S137" s="495"/>
      <c r="T137" s="495"/>
    </row>
    <row r="138" spans="3:20" x14ac:dyDescent="0.2">
      <c r="C138" s="495"/>
      <c r="D138" s="495"/>
      <c r="E138" s="495"/>
      <c r="F138" s="495"/>
      <c r="G138" s="495"/>
      <c r="H138" s="495"/>
      <c r="I138" s="495"/>
      <c r="J138" s="495"/>
      <c r="K138" s="495"/>
      <c r="L138" s="495"/>
      <c r="M138" s="495"/>
      <c r="N138" s="495"/>
      <c r="O138" s="495"/>
      <c r="P138" s="495"/>
      <c r="Q138" s="495"/>
      <c r="R138" s="495"/>
      <c r="S138" s="495"/>
      <c r="T138" s="495"/>
    </row>
    <row r="139" spans="3:20" x14ac:dyDescent="0.2">
      <c r="C139" s="495"/>
      <c r="D139" s="495"/>
      <c r="E139" s="495"/>
      <c r="F139" s="495"/>
      <c r="G139" s="495"/>
      <c r="H139" s="495"/>
      <c r="I139" s="495"/>
      <c r="J139" s="495"/>
      <c r="K139" s="495"/>
      <c r="L139" s="495"/>
      <c r="M139" s="495"/>
      <c r="N139" s="495"/>
      <c r="O139" s="495"/>
      <c r="P139" s="495"/>
      <c r="Q139" s="495"/>
      <c r="R139" s="495"/>
      <c r="S139" s="495"/>
      <c r="T139" s="495"/>
    </row>
    <row r="140" spans="3:20" x14ac:dyDescent="0.2">
      <c r="C140" s="495"/>
      <c r="D140" s="495"/>
      <c r="E140" s="495"/>
      <c r="F140" s="495"/>
      <c r="G140" s="495"/>
      <c r="H140" s="495"/>
      <c r="I140" s="495"/>
      <c r="J140" s="495"/>
      <c r="K140" s="495"/>
      <c r="L140" s="495"/>
      <c r="M140" s="495"/>
      <c r="N140" s="495"/>
      <c r="O140" s="495"/>
      <c r="P140" s="495"/>
      <c r="Q140" s="495"/>
      <c r="R140" s="495"/>
      <c r="S140" s="495"/>
      <c r="T140" s="495"/>
    </row>
    <row r="141" spans="3:20" x14ac:dyDescent="0.2">
      <c r="C141" s="495"/>
      <c r="D141" s="495"/>
      <c r="E141" s="495"/>
      <c r="F141" s="495"/>
      <c r="G141" s="495"/>
      <c r="H141" s="495"/>
      <c r="I141" s="495"/>
      <c r="J141" s="495"/>
      <c r="K141" s="495"/>
      <c r="L141" s="495"/>
      <c r="M141" s="495"/>
      <c r="N141" s="495"/>
      <c r="O141" s="495"/>
      <c r="P141" s="495"/>
      <c r="Q141" s="495"/>
      <c r="R141" s="495"/>
      <c r="S141" s="495"/>
      <c r="T141" s="495"/>
    </row>
    <row r="142" spans="3:20" x14ac:dyDescent="0.2">
      <c r="C142" s="495"/>
      <c r="D142" s="495"/>
      <c r="E142" s="495"/>
      <c r="F142" s="495"/>
      <c r="G142" s="495"/>
      <c r="H142" s="495"/>
      <c r="I142" s="495"/>
      <c r="J142" s="495"/>
      <c r="K142" s="495"/>
      <c r="L142" s="495"/>
      <c r="M142" s="495"/>
      <c r="N142" s="495"/>
      <c r="O142" s="495"/>
      <c r="P142" s="495"/>
      <c r="Q142" s="495"/>
      <c r="R142" s="495"/>
      <c r="S142" s="495"/>
      <c r="T142" s="495"/>
    </row>
    <row r="143" spans="3:20" x14ac:dyDescent="0.2">
      <c r="C143" s="495"/>
      <c r="D143" s="495"/>
      <c r="E143" s="495"/>
      <c r="F143" s="495"/>
      <c r="G143" s="495"/>
      <c r="H143" s="495"/>
      <c r="I143" s="495"/>
      <c r="J143" s="495"/>
      <c r="K143" s="495"/>
      <c r="L143" s="495"/>
      <c r="M143" s="495"/>
      <c r="N143" s="495"/>
      <c r="O143" s="495"/>
      <c r="P143" s="495"/>
      <c r="Q143" s="495"/>
      <c r="R143" s="495"/>
      <c r="S143" s="495"/>
      <c r="T143" s="495"/>
    </row>
    <row r="144" spans="3:20" x14ac:dyDescent="0.2">
      <c r="C144" s="495"/>
      <c r="D144" s="495"/>
      <c r="E144" s="495"/>
      <c r="F144" s="495"/>
      <c r="G144" s="495"/>
      <c r="H144" s="495"/>
      <c r="I144" s="495"/>
      <c r="J144" s="495"/>
      <c r="K144" s="495"/>
      <c r="L144" s="495"/>
      <c r="M144" s="495"/>
      <c r="N144" s="495"/>
      <c r="O144" s="495"/>
      <c r="P144" s="495"/>
      <c r="Q144" s="495"/>
      <c r="R144" s="495"/>
      <c r="S144" s="495"/>
      <c r="T144" s="495"/>
    </row>
    <row r="145" spans="3:20" x14ac:dyDescent="0.2">
      <c r="C145" s="495"/>
      <c r="D145" s="495"/>
      <c r="E145" s="495"/>
      <c r="F145" s="495"/>
      <c r="G145" s="495"/>
      <c r="H145" s="495"/>
      <c r="I145" s="495"/>
      <c r="J145" s="495"/>
      <c r="K145" s="495"/>
      <c r="L145" s="495"/>
      <c r="M145" s="495"/>
      <c r="N145" s="495"/>
      <c r="O145" s="495"/>
      <c r="P145" s="495"/>
      <c r="Q145" s="495"/>
      <c r="R145" s="495"/>
      <c r="S145" s="495"/>
      <c r="T145" s="495"/>
    </row>
    <row r="146" spans="3:20" x14ac:dyDescent="0.2">
      <c r="C146" s="495"/>
      <c r="D146" s="495"/>
      <c r="E146" s="495"/>
      <c r="F146" s="495"/>
      <c r="G146" s="495"/>
      <c r="H146" s="495"/>
      <c r="I146" s="495"/>
      <c r="J146" s="495"/>
      <c r="K146" s="495"/>
      <c r="L146" s="495"/>
      <c r="M146" s="495"/>
      <c r="N146" s="495"/>
      <c r="O146" s="495"/>
      <c r="P146" s="495"/>
      <c r="Q146" s="495"/>
      <c r="R146" s="495"/>
      <c r="S146" s="495"/>
      <c r="T146" s="495"/>
    </row>
    <row r="147" spans="3:20" x14ac:dyDescent="0.2">
      <c r="C147" s="495"/>
      <c r="D147" s="495"/>
      <c r="E147" s="495"/>
      <c r="F147" s="495"/>
      <c r="G147" s="495"/>
      <c r="H147" s="495"/>
      <c r="I147" s="495"/>
      <c r="J147" s="495"/>
      <c r="K147" s="495"/>
      <c r="L147" s="495"/>
      <c r="M147" s="495"/>
      <c r="N147" s="495"/>
      <c r="O147" s="495"/>
      <c r="P147" s="495"/>
      <c r="Q147" s="495"/>
      <c r="R147" s="495"/>
      <c r="S147" s="495"/>
      <c r="T147" s="495"/>
    </row>
    <row r="148" spans="3:20" x14ac:dyDescent="0.2">
      <c r="C148" s="495"/>
      <c r="D148" s="495"/>
      <c r="E148" s="495"/>
      <c r="F148" s="495"/>
      <c r="G148" s="495"/>
      <c r="H148" s="495"/>
      <c r="I148" s="495"/>
      <c r="J148" s="495"/>
      <c r="K148" s="495"/>
      <c r="L148" s="495"/>
      <c r="M148" s="495"/>
      <c r="N148" s="495"/>
      <c r="O148" s="495"/>
      <c r="P148" s="495"/>
      <c r="Q148" s="495"/>
      <c r="R148" s="495"/>
      <c r="S148" s="495"/>
      <c r="T148" s="495"/>
    </row>
    <row r="149" spans="3:20" x14ac:dyDescent="0.2">
      <c r="C149" s="495"/>
      <c r="D149" s="495"/>
      <c r="E149" s="495"/>
      <c r="F149" s="495"/>
      <c r="G149" s="495"/>
      <c r="H149" s="495"/>
      <c r="I149" s="495"/>
      <c r="J149" s="495"/>
      <c r="K149" s="495"/>
      <c r="L149" s="495"/>
      <c r="M149" s="495"/>
      <c r="N149" s="495"/>
      <c r="O149" s="495"/>
      <c r="P149" s="495"/>
      <c r="Q149" s="495"/>
      <c r="R149" s="495"/>
      <c r="S149" s="495"/>
      <c r="T149" s="495"/>
    </row>
    <row r="150" spans="3:20" x14ac:dyDescent="0.2">
      <c r="C150" s="495"/>
      <c r="D150" s="495"/>
      <c r="E150" s="495"/>
      <c r="F150" s="495"/>
      <c r="G150" s="495"/>
      <c r="H150" s="495"/>
      <c r="I150" s="495"/>
      <c r="J150" s="495"/>
      <c r="K150" s="495"/>
      <c r="L150" s="495"/>
      <c r="M150" s="495"/>
      <c r="N150" s="495"/>
      <c r="O150" s="495"/>
      <c r="P150" s="495"/>
      <c r="Q150" s="495"/>
      <c r="R150" s="495"/>
      <c r="S150" s="495"/>
      <c r="T150" s="495"/>
    </row>
    <row r="151" spans="3:20" x14ac:dyDescent="0.2">
      <c r="C151" s="495"/>
      <c r="D151" s="495"/>
      <c r="E151" s="495"/>
      <c r="F151" s="495"/>
      <c r="G151" s="495"/>
      <c r="H151" s="495"/>
      <c r="I151" s="495"/>
      <c r="J151" s="495"/>
      <c r="K151" s="495"/>
      <c r="L151" s="495"/>
      <c r="M151" s="495"/>
      <c r="N151" s="495"/>
      <c r="O151" s="495"/>
      <c r="P151" s="495"/>
      <c r="Q151" s="495"/>
      <c r="R151" s="495"/>
      <c r="S151" s="495"/>
      <c r="T151" s="495"/>
    </row>
    <row r="152" spans="3:20" x14ac:dyDescent="0.2">
      <c r="C152" s="495"/>
      <c r="D152" s="495"/>
      <c r="E152" s="495"/>
      <c r="F152" s="495"/>
      <c r="G152" s="495"/>
      <c r="H152" s="495"/>
      <c r="I152" s="495"/>
      <c r="J152" s="495"/>
      <c r="K152" s="495"/>
      <c r="L152" s="495"/>
      <c r="M152" s="495"/>
      <c r="N152" s="495"/>
      <c r="O152" s="495"/>
      <c r="P152" s="495"/>
      <c r="Q152" s="495"/>
      <c r="R152" s="495"/>
      <c r="S152" s="495"/>
      <c r="T152" s="495"/>
    </row>
    <row r="153" spans="3:20" x14ac:dyDescent="0.2">
      <c r="C153" s="495"/>
      <c r="D153" s="495"/>
      <c r="E153" s="495"/>
      <c r="F153" s="495"/>
      <c r="G153" s="495"/>
      <c r="H153" s="495"/>
      <c r="I153" s="495"/>
      <c r="J153" s="495"/>
      <c r="K153" s="495"/>
      <c r="L153" s="495"/>
      <c r="M153" s="495"/>
      <c r="N153" s="495"/>
      <c r="O153" s="495"/>
      <c r="P153" s="495"/>
      <c r="Q153" s="495"/>
      <c r="R153" s="495"/>
      <c r="S153" s="495"/>
      <c r="T153" s="495"/>
    </row>
    <row r="154" spans="3:20" x14ac:dyDescent="0.2">
      <c r="C154" s="495"/>
      <c r="D154" s="495"/>
      <c r="E154" s="495"/>
      <c r="F154" s="495"/>
      <c r="G154" s="495"/>
      <c r="H154" s="495"/>
      <c r="I154" s="495"/>
      <c r="J154" s="495"/>
      <c r="K154" s="495"/>
      <c r="L154" s="495"/>
      <c r="M154" s="495"/>
      <c r="N154" s="495"/>
      <c r="O154" s="495"/>
      <c r="P154" s="495"/>
      <c r="Q154" s="495"/>
      <c r="R154" s="495"/>
      <c r="S154" s="495"/>
      <c r="T154" s="495"/>
    </row>
    <row r="155" spans="3:20" x14ac:dyDescent="0.2">
      <c r="C155" s="495"/>
      <c r="D155" s="495"/>
      <c r="E155" s="495"/>
      <c r="F155" s="495"/>
      <c r="G155" s="495"/>
      <c r="H155" s="495"/>
      <c r="I155" s="495"/>
      <c r="J155" s="495"/>
      <c r="K155" s="495"/>
      <c r="L155" s="495"/>
      <c r="M155" s="495"/>
      <c r="N155" s="495"/>
      <c r="O155" s="495"/>
      <c r="P155" s="495"/>
      <c r="Q155" s="495"/>
      <c r="R155" s="495"/>
      <c r="S155" s="495"/>
      <c r="T155" s="495"/>
    </row>
    <row r="156" spans="3:20" x14ac:dyDescent="0.2">
      <c r="C156" s="495"/>
      <c r="D156" s="495"/>
      <c r="E156" s="495"/>
      <c r="F156" s="495"/>
      <c r="G156" s="495"/>
      <c r="H156" s="495"/>
      <c r="I156" s="495"/>
      <c r="J156" s="495"/>
      <c r="K156" s="495"/>
      <c r="L156" s="495"/>
      <c r="M156" s="495"/>
      <c r="N156" s="495"/>
      <c r="O156" s="495"/>
      <c r="P156" s="495"/>
      <c r="Q156" s="495"/>
      <c r="R156" s="495"/>
      <c r="S156" s="495"/>
      <c r="T156" s="495"/>
    </row>
    <row r="157" spans="3:20" x14ac:dyDescent="0.2">
      <c r="C157" s="495"/>
      <c r="D157" s="495"/>
      <c r="E157" s="495"/>
      <c r="F157" s="495"/>
      <c r="G157" s="495"/>
      <c r="H157" s="495"/>
      <c r="I157" s="495"/>
      <c r="J157" s="495"/>
      <c r="K157" s="495"/>
      <c r="L157" s="495"/>
      <c r="M157" s="495"/>
      <c r="N157" s="495"/>
      <c r="O157" s="495"/>
      <c r="P157" s="495"/>
      <c r="Q157" s="495"/>
      <c r="R157" s="495"/>
      <c r="S157" s="495"/>
      <c r="T157" s="495"/>
    </row>
    <row r="158" spans="3:20" x14ac:dyDescent="0.2">
      <c r="C158" s="495"/>
      <c r="D158" s="495"/>
      <c r="E158" s="495"/>
      <c r="F158" s="495"/>
      <c r="G158" s="495"/>
      <c r="H158" s="495"/>
      <c r="I158" s="495"/>
      <c r="J158" s="495"/>
      <c r="K158" s="495"/>
      <c r="L158" s="495"/>
      <c r="M158" s="495"/>
      <c r="N158" s="495"/>
      <c r="O158" s="495"/>
      <c r="P158" s="495"/>
      <c r="Q158" s="495"/>
      <c r="R158" s="495"/>
      <c r="S158" s="495"/>
      <c r="T158" s="495"/>
    </row>
    <row r="159" spans="3:20" x14ac:dyDescent="0.2">
      <c r="C159" s="495"/>
      <c r="D159" s="495"/>
      <c r="E159" s="495"/>
      <c r="F159" s="495"/>
      <c r="G159" s="495"/>
      <c r="H159" s="495"/>
      <c r="I159" s="495"/>
      <c r="J159" s="495"/>
      <c r="K159" s="495"/>
      <c r="L159" s="495"/>
      <c r="M159" s="495"/>
      <c r="N159" s="495"/>
      <c r="O159" s="495"/>
      <c r="P159" s="495"/>
      <c r="Q159" s="495"/>
      <c r="R159" s="495"/>
      <c r="S159" s="495"/>
      <c r="T159" s="495"/>
    </row>
    <row r="160" spans="3:20" x14ac:dyDescent="0.2">
      <c r="C160" s="495"/>
      <c r="D160" s="495"/>
      <c r="E160" s="495"/>
      <c r="F160" s="495"/>
      <c r="G160" s="495"/>
      <c r="H160" s="495"/>
      <c r="I160" s="495"/>
      <c r="J160" s="495"/>
      <c r="K160" s="495"/>
      <c r="L160" s="495"/>
      <c r="M160" s="495"/>
      <c r="N160" s="495"/>
      <c r="O160" s="495"/>
      <c r="P160" s="495"/>
      <c r="Q160" s="495"/>
      <c r="R160" s="495"/>
      <c r="S160" s="495"/>
      <c r="T160" s="495"/>
    </row>
    <row r="161" spans="3:20" x14ac:dyDescent="0.2">
      <c r="C161" s="495"/>
      <c r="D161" s="495"/>
      <c r="E161" s="495"/>
      <c r="F161" s="495"/>
      <c r="G161" s="495"/>
      <c r="H161" s="495"/>
      <c r="I161" s="495"/>
      <c r="J161" s="495"/>
      <c r="K161" s="495"/>
      <c r="L161" s="495"/>
      <c r="M161" s="495"/>
      <c r="N161" s="495"/>
      <c r="O161" s="495"/>
      <c r="P161" s="495"/>
      <c r="Q161" s="495"/>
      <c r="R161" s="495"/>
      <c r="S161" s="495"/>
      <c r="T161" s="495"/>
    </row>
    <row r="162" spans="3:20" x14ac:dyDescent="0.2">
      <c r="C162" s="495"/>
      <c r="D162" s="495"/>
      <c r="E162" s="495"/>
      <c r="F162" s="495"/>
      <c r="G162" s="495"/>
      <c r="H162" s="495"/>
      <c r="I162" s="495"/>
      <c r="J162" s="495"/>
      <c r="K162" s="495"/>
      <c r="L162" s="495"/>
      <c r="M162" s="495"/>
      <c r="N162" s="495"/>
      <c r="O162" s="495"/>
      <c r="P162" s="495"/>
      <c r="Q162" s="495"/>
      <c r="R162" s="495"/>
      <c r="S162" s="495"/>
      <c r="T162" s="495"/>
    </row>
    <row r="163" spans="3:20" x14ac:dyDescent="0.2">
      <c r="C163" s="495"/>
      <c r="D163" s="495"/>
      <c r="E163" s="495"/>
      <c r="F163" s="495"/>
      <c r="G163" s="495"/>
      <c r="H163" s="495"/>
      <c r="I163" s="495"/>
      <c r="J163" s="495"/>
      <c r="K163" s="495"/>
      <c r="L163" s="495"/>
      <c r="M163" s="495"/>
      <c r="N163" s="495"/>
      <c r="O163" s="495"/>
      <c r="P163" s="495"/>
      <c r="Q163" s="495"/>
      <c r="R163" s="495"/>
      <c r="S163" s="495"/>
      <c r="T163" s="495"/>
    </row>
    <row r="164" spans="3:20" x14ac:dyDescent="0.2">
      <c r="C164" s="495"/>
      <c r="D164" s="495"/>
      <c r="E164" s="495"/>
      <c r="F164" s="495"/>
      <c r="G164" s="495"/>
      <c r="H164" s="495"/>
      <c r="I164" s="495"/>
      <c r="J164" s="495"/>
      <c r="K164" s="495"/>
      <c r="L164" s="495"/>
      <c r="M164" s="495"/>
      <c r="N164" s="495"/>
      <c r="O164" s="495"/>
      <c r="P164" s="495"/>
      <c r="Q164" s="495"/>
      <c r="R164" s="495"/>
      <c r="S164" s="495"/>
      <c r="T164" s="495"/>
    </row>
    <row r="165" spans="3:20" x14ac:dyDescent="0.2">
      <c r="C165" s="495"/>
      <c r="D165" s="495"/>
      <c r="E165" s="495"/>
      <c r="F165" s="495"/>
      <c r="G165" s="495"/>
      <c r="H165" s="495"/>
      <c r="I165" s="495"/>
      <c r="J165" s="495"/>
      <c r="K165" s="495"/>
      <c r="L165" s="495"/>
      <c r="M165" s="495"/>
      <c r="N165" s="495"/>
      <c r="O165" s="495"/>
      <c r="P165" s="495"/>
      <c r="Q165" s="495"/>
      <c r="R165" s="495"/>
      <c r="S165" s="495"/>
      <c r="T165" s="495"/>
    </row>
    <row r="166" spans="3:20" x14ac:dyDescent="0.2">
      <c r="C166" s="495"/>
      <c r="D166" s="495"/>
      <c r="E166" s="495"/>
      <c r="F166" s="495"/>
      <c r="G166" s="495"/>
      <c r="H166" s="495"/>
      <c r="I166" s="495"/>
      <c r="J166" s="495"/>
      <c r="K166" s="495"/>
      <c r="L166" s="495"/>
      <c r="M166" s="495"/>
      <c r="N166" s="495"/>
      <c r="O166" s="495"/>
      <c r="P166" s="495"/>
      <c r="Q166" s="495"/>
      <c r="R166" s="495"/>
      <c r="S166" s="495"/>
      <c r="T166" s="495"/>
    </row>
    <row r="167" spans="3:20" x14ac:dyDescent="0.2">
      <c r="C167" s="495"/>
      <c r="D167" s="495"/>
      <c r="E167" s="495"/>
      <c r="F167" s="495"/>
      <c r="G167" s="495"/>
      <c r="H167" s="495"/>
      <c r="I167" s="495"/>
      <c r="J167" s="495"/>
      <c r="K167" s="495"/>
      <c r="L167" s="495"/>
      <c r="M167" s="495"/>
      <c r="N167" s="495"/>
      <c r="O167" s="495"/>
      <c r="P167" s="495"/>
      <c r="Q167" s="495"/>
      <c r="R167" s="495"/>
      <c r="S167" s="495"/>
      <c r="T167" s="495"/>
    </row>
    <row r="168" spans="3:20" x14ac:dyDescent="0.2">
      <c r="C168" s="495"/>
      <c r="D168" s="495"/>
      <c r="E168" s="495"/>
      <c r="F168" s="495"/>
      <c r="G168" s="495"/>
      <c r="H168" s="495"/>
      <c r="I168" s="495"/>
      <c r="J168" s="495"/>
      <c r="K168" s="495"/>
      <c r="L168" s="495"/>
      <c r="M168" s="495"/>
      <c r="N168" s="495"/>
      <c r="O168" s="495"/>
      <c r="P168" s="495"/>
      <c r="Q168" s="495"/>
      <c r="R168" s="495"/>
      <c r="S168" s="495"/>
      <c r="T168" s="495"/>
    </row>
    <row r="169" spans="3:20" x14ac:dyDescent="0.2">
      <c r="C169" s="495"/>
      <c r="D169" s="495"/>
      <c r="E169" s="495"/>
      <c r="F169" s="495"/>
      <c r="G169" s="495"/>
      <c r="H169" s="495"/>
      <c r="I169" s="495"/>
      <c r="J169" s="495"/>
      <c r="K169" s="495"/>
      <c r="L169" s="495"/>
      <c r="M169" s="495"/>
      <c r="N169" s="495"/>
      <c r="O169" s="495"/>
      <c r="P169" s="495"/>
      <c r="Q169" s="495"/>
      <c r="R169" s="495"/>
      <c r="S169" s="495"/>
      <c r="T169" s="495"/>
    </row>
    <row r="170" spans="3:20" x14ac:dyDescent="0.2">
      <c r="C170" s="495"/>
      <c r="D170" s="495"/>
      <c r="E170" s="495"/>
      <c r="F170" s="495"/>
      <c r="G170" s="495"/>
      <c r="H170" s="495"/>
      <c r="I170" s="495"/>
      <c r="J170" s="495"/>
      <c r="K170" s="495"/>
      <c r="L170" s="495"/>
      <c r="M170" s="495"/>
      <c r="N170" s="495"/>
      <c r="O170" s="495"/>
      <c r="P170" s="495"/>
      <c r="Q170" s="495"/>
      <c r="R170" s="495"/>
      <c r="S170" s="495"/>
      <c r="T170" s="495"/>
    </row>
    <row r="171" spans="3:20" x14ac:dyDescent="0.2">
      <c r="C171" s="495"/>
      <c r="D171" s="495"/>
      <c r="E171" s="495"/>
      <c r="F171" s="495"/>
      <c r="G171" s="495"/>
      <c r="H171" s="495"/>
      <c r="I171" s="495"/>
      <c r="J171" s="495"/>
      <c r="K171" s="495"/>
      <c r="L171" s="495"/>
      <c r="M171" s="495"/>
      <c r="N171" s="495"/>
      <c r="O171" s="495"/>
      <c r="P171" s="495"/>
      <c r="Q171" s="495"/>
      <c r="R171" s="495"/>
      <c r="S171" s="495"/>
      <c r="T171" s="495"/>
    </row>
    <row r="172" spans="3:20" x14ac:dyDescent="0.2">
      <c r="C172" s="495"/>
      <c r="D172" s="495"/>
      <c r="E172" s="495"/>
      <c r="F172" s="495"/>
      <c r="G172" s="495"/>
      <c r="H172" s="495"/>
      <c r="I172" s="495"/>
      <c r="J172" s="495"/>
      <c r="K172" s="495"/>
      <c r="L172" s="495"/>
      <c r="M172" s="495"/>
      <c r="N172" s="495"/>
      <c r="O172" s="495"/>
      <c r="P172" s="495"/>
      <c r="Q172" s="495"/>
      <c r="R172" s="495"/>
      <c r="S172" s="495"/>
      <c r="T172" s="495"/>
    </row>
    <row r="173" spans="3:20" x14ac:dyDescent="0.2">
      <c r="C173" s="495"/>
      <c r="D173" s="495"/>
      <c r="E173" s="495"/>
      <c r="F173" s="495"/>
      <c r="G173" s="495"/>
      <c r="H173" s="495"/>
      <c r="I173" s="495"/>
      <c r="J173" s="495"/>
      <c r="K173" s="495"/>
      <c r="L173" s="495"/>
      <c r="M173" s="495"/>
      <c r="N173" s="495"/>
      <c r="O173" s="495"/>
      <c r="P173" s="495"/>
      <c r="Q173" s="495"/>
      <c r="R173" s="495"/>
      <c r="S173" s="495"/>
      <c r="T173" s="495"/>
    </row>
    <row r="174" spans="3:20" x14ac:dyDescent="0.2">
      <c r="C174" s="495"/>
      <c r="D174" s="495"/>
      <c r="E174" s="495"/>
      <c r="F174" s="495"/>
      <c r="G174" s="495"/>
      <c r="H174" s="495"/>
      <c r="I174" s="495"/>
      <c r="J174" s="495"/>
      <c r="K174" s="495"/>
      <c r="L174" s="495"/>
      <c r="M174" s="495"/>
      <c r="N174" s="495"/>
      <c r="O174" s="495"/>
      <c r="P174" s="495"/>
      <c r="Q174" s="495"/>
      <c r="R174" s="495"/>
      <c r="S174" s="495"/>
      <c r="T174" s="495"/>
    </row>
    <row r="175" spans="3:20" x14ac:dyDescent="0.2">
      <c r="C175" s="495"/>
      <c r="D175" s="495"/>
      <c r="E175" s="495"/>
      <c r="F175" s="495"/>
      <c r="G175" s="495"/>
      <c r="H175" s="495"/>
      <c r="I175" s="495"/>
      <c r="J175" s="495"/>
      <c r="K175" s="495"/>
      <c r="L175" s="495"/>
      <c r="M175" s="495"/>
      <c r="N175" s="495"/>
      <c r="O175" s="495"/>
      <c r="P175" s="495"/>
      <c r="Q175" s="495"/>
      <c r="R175" s="495"/>
      <c r="S175" s="495"/>
      <c r="T175" s="495"/>
    </row>
    <row r="176" spans="3:20" x14ac:dyDescent="0.2">
      <c r="C176" s="495"/>
      <c r="D176" s="495"/>
      <c r="E176" s="495"/>
      <c r="F176" s="495"/>
      <c r="G176" s="495"/>
      <c r="H176" s="495"/>
      <c r="I176" s="495"/>
      <c r="J176" s="495"/>
      <c r="K176" s="495"/>
      <c r="L176" s="495"/>
      <c r="M176" s="495"/>
      <c r="N176" s="495"/>
      <c r="O176" s="495"/>
      <c r="P176" s="495"/>
      <c r="Q176" s="495"/>
      <c r="R176" s="495"/>
      <c r="S176" s="495"/>
      <c r="T176" s="495"/>
    </row>
    <row r="177" spans="3:20" x14ac:dyDescent="0.2">
      <c r="C177" s="495"/>
      <c r="D177" s="495"/>
      <c r="E177" s="495"/>
      <c r="F177" s="495"/>
      <c r="G177" s="495"/>
      <c r="H177" s="495"/>
      <c r="I177" s="495"/>
      <c r="J177" s="495"/>
      <c r="K177" s="495"/>
      <c r="L177" s="495"/>
      <c r="M177" s="495"/>
      <c r="N177" s="495"/>
      <c r="O177" s="495"/>
      <c r="P177" s="495"/>
      <c r="Q177" s="495"/>
      <c r="R177" s="495"/>
      <c r="S177" s="495"/>
      <c r="T177" s="495"/>
    </row>
    <row r="178" spans="3:20" x14ac:dyDescent="0.2">
      <c r="C178" s="495"/>
      <c r="D178" s="495"/>
      <c r="E178" s="495"/>
      <c r="F178" s="495"/>
      <c r="G178" s="495"/>
      <c r="H178" s="495"/>
      <c r="I178" s="495"/>
      <c r="J178" s="495"/>
      <c r="K178" s="495"/>
      <c r="L178" s="495"/>
      <c r="M178" s="495"/>
      <c r="N178" s="495"/>
      <c r="O178" s="495"/>
      <c r="P178" s="495"/>
      <c r="Q178" s="495"/>
      <c r="R178" s="495"/>
      <c r="S178" s="495"/>
      <c r="T178" s="495"/>
    </row>
    <row r="179" spans="3:20" x14ac:dyDescent="0.2">
      <c r="C179" s="495"/>
      <c r="D179" s="495"/>
      <c r="E179" s="495"/>
      <c r="F179" s="495"/>
      <c r="G179" s="495"/>
      <c r="H179" s="495"/>
      <c r="I179" s="495"/>
      <c r="J179" s="495"/>
      <c r="K179" s="495"/>
      <c r="L179" s="495"/>
      <c r="M179" s="495"/>
      <c r="N179" s="495"/>
      <c r="O179" s="495"/>
      <c r="P179" s="495"/>
      <c r="Q179" s="495"/>
      <c r="R179" s="495"/>
      <c r="S179" s="495"/>
      <c r="T179" s="495"/>
    </row>
    <row r="180" spans="3:20" x14ac:dyDescent="0.2">
      <c r="C180" s="495"/>
      <c r="D180" s="495"/>
      <c r="E180" s="495"/>
      <c r="F180" s="495"/>
      <c r="G180" s="495"/>
      <c r="H180" s="495"/>
      <c r="I180" s="495"/>
      <c r="J180" s="495"/>
      <c r="K180" s="495"/>
      <c r="L180" s="495"/>
      <c r="M180" s="495"/>
      <c r="N180" s="495"/>
      <c r="O180" s="495"/>
      <c r="P180" s="495"/>
      <c r="Q180" s="495"/>
      <c r="R180" s="495"/>
      <c r="S180" s="495"/>
      <c r="T180" s="495"/>
    </row>
    <row r="181" spans="3:20" x14ac:dyDescent="0.2">
      <c r="C181" s="495"/>
      <c r="D181" s="495"/>
      <c r="E181" s="495"/>
      <c r="F181" s="495"/>
      <c r="G181" s="495"/>
      <c r="H181" s="495"/>
      <c r="I181" s="495"/>
      <c r="J181" s="495"/>
      <c r="K181" s="495"/>
      <c r="L181" s="495"/>
      <c r="M181" s="495"/>
      <c r="N181" s="495"/>
      <c r="O181" s="495"/>
      <c r="P181" s="495"/>
      <c r="Q181" s="495"/>
      <c r="R181" s="495"/>
      <c r="S181" s="495"/>
      <c r="T181" s="495"/>
    </row>
    <row r="182" spans="3:20" x14ac:dyDescent="0.2">
      <c r="C182" s="495"/>
      <c r="D182" s="495"/>
      <c r="E182" s="495"/>
      <c r="F182" s="495"/>
      <c r="G182" s="495"/>
      <c r="H182" s="495"/>
      <c r="I182" s="495"/>
      <c r="J182" s="495"/>
      <c r="K182" s="495"/>
      <c r="L182" s="495"/>
      <c r="M182" s="495"/>
      <c r="N182" s="495"/>
      <c r="O182" s="495"/>
      <c r="P182" s="495"/>
      <c r="Q182" s="495"/>
      <c r="R182" s="495"/>
      <c r="S182" s="495"/>
      <c r="T182" s="495"/>
    </row>
    <row r="183" spans="3:20" x14ac:dyDescent="0.2">
      <c r="C183" s="495"/>
      <c r="D183" s="495"/>
      <c r="E183" s="495"/>
      <c r="F183" s="495"/>
      <c r="G183" s="495"/>
      <c r="H183" s="495"/>
      <c r="I183" s="495"/>
      <c r="J183" s="495"/>
      <c r="K183" s="495"/>
      <c r="L183" s="495"/>
      <c r="M183" s="495"/>
      <c r="N183" s="495"/>
      <c r="O183" s="495"/>
      <c r="P183" s="495"/>
      <c r="Q183" s="495"/>
      <c r="R183" s="495"/>
      <c r="S183" s="495"/>
      <c r="T183" s="495"/>
    </row>
    <row r="184" spans="3:20" x14ac:dyDescent="0.2">
      <c r="C184" s="495"/>
      <c r="D184" s="495"/>
      <c r="E184" s="495"/>
      <c r="F184" s="495"/>
      <c r="G184" s="495"/>
      <c r="H184" s="495"/>
      <c r="I184" s="495"/>
      <c r="J184" s="495"/>
      <c r="K184" s="495"/>
      <c r="L184" s="495"/>
      <c r="M184" s="495"/>
      <c r="N184" s="495"/>
      <c r="O184" s="495"/>
      <c r="P184" s="495"/>
      <c r="Q184" s="495"/>
      <c r="R184" s="495"/>
      <c r="S184" s="495"/>
      <c r="T184" s="495"/>
    </row>
    <row r="185" spans="3:20" x14ac:dyDescent="0.2">
      <c r="C185" s="495"/>
      <c r="D185" s="495"/>
      <c r="E185" s="495"/>
      <c r="F185" s="495"/>
      <c r="G185" s="495"/>
      <c r="H185" s="495"/>
      <c r="I185" s="495"/>
      <c r="J185" s="495"/>
      <c r="K185" s="495"/>
      <c r="L185" s="495"/>
      <c r="M185" s="495"/>
      <c r="N185" s="495"/>
      <c r="O185" s="495"/>
      <c r="P185" s="495"/>
      <c r="Q185" s="495"/>
      <c r="R185" s="495"/>
      <c r="S185" s="495"/>
      <c r="T185" s="495"/>
    </row>
    <row r="186" spans="3:20" x14ac:dyDescent="0.2">
      <c r="C186" s="495"/>
      <c r="D186" s="495"/>
      <c r="E186" s="495"/>
      <c r="F186" s="495"/>
      <c r="G186" s="495"/>
      <c r="H186" s="495"/>
      <c r="I186" s="495"/>
      <c r="J186" s="495"/>
      <c r="K186" s="495"/>
      <c r="L186" s="495"/>
      <c r="M186" s="495"/>
      <c r="N186" s="495"/>
      <c r="O186" s="495"/>
      <c r="P186" s="495"/>
      <c r="Q186" s="495"/>
      <c r="R186" s="495"/>
      <c r="S186" s="495"/>
      <c r="T186" s="495"/>
    </row>
    <row r="187" spans="3:20" x14ac:dyDescent="0.2">
      <c r="C187" s="495"/>
      <c r="D187" s="495"/>
      <c r="E187" s="495"/>
      <c r="F187" s="495"/>
      <c r="G187" s="495"/>
      <c r="H187" s="495"/>
      <c r="I187" s="495"/>
      <c r="J187" s="495"/>
      <c r="K187" s="495"/>
      <c r="L187" s="495"/>
      <c r="M187" s="495"/>
      <c r="N187" s="495"/>
      <c r="O187" s="495"/>
      <c r="P187" s="495"/>
      <c r="Q187" s="495"/>
      <c r="R187" s="495"/>
      <c r="S187" s="495"/>
      <c r="T187" s="495"/>
    </row>
    <row r="188" spans="3:20" x14ac:dyDescent="0.2">
      <c r="C188" s="495"/>
      <c r="D188" s="495"/>
      <c r="E188" s="495"/>
      <c r="F188" s="495"/>
      <c r="G188" s="495"/>
      <c r="H188" s="495"/>
      <c r="I188" s="495"/>
      <c r="J188" s="495"/>
      <c r="K188" s="495"/>
      <c r="L188" s="495"/>
      <c r="M188" s="495"/>
      <c r="N188" s="495"/>
      <c r="O188" s="495"/>
      <c r="P188" s="495"/>
      <c r="Q188" s="495"/>
      <c r="R188" s="495"/>
      <c r="S188" s="495"/>
      <c r="T188" s="495"/>
    </row>
    <row r="189" spans="3:20" x14ac:dyDescent="0.2">
      <c r="C189" s="495"/>
      <c r="D189" s="495"/>
      <c r="E189" s="495"/>
      <c r="F189" s="495"/>
      <c r="G189" s="495"/>
      <c r="H189" s="495"/>
      <c r="I189" s="495"/>
      <c r="J189" s="495"/>
      <c r="K189" s="495"/>
      <c r="L189" s="495"/>
      <c r="M189" s="495"/>
      <c r="N189" s="495"/>
      <c r="O189" s="495"/>
      <c r="P189" s="495"/>
      <c r="Q189" s="495"/>
      <c r="R189" s="495"/>
      <c r="S189" s="495"/>
      <c r="T189" s="495"/>
    </row>
    <row r="190" spans="3:20" x14ac:dyDescent="0.2">
      <c r="C190" s="495"/>
      <c r="D190" s="495"/>
      <c r="E190" s="495"/>
      <c r="F190" s="495"/>
      <c r="G190" s="495"/>
      <c r="H190" s="495"/>
      <c r="I190" s="495"/>
      <c r="J190" s="495"/>
      <c r="K190" s="495"/>
      <c r="L190" s="495"/>
      <c r="M190" s="495"/>
      <c r="N190" s="495"/>
      <c r="O190" s="495"/>
      <c r="P190" s="495"/>
      <c r="Q190" s="495"/>
      <c r="R190" s="495"/>
      <c r="S190" s="495"/>
      <c r="T190" s="495"/>
    </row>
    <row r="191" spans="3:20" x14ac:dyDescent="0.2">
      <c r="C191" s="495"/>
      <c r="D191" s="495"/>
      <c r="E191" s="495"/>
      <c r="F191" s="495"/>
      <c r="G191" s="495"/>
      <c r="H191" s="495"/>
      <c r="I191" s="495"/>
      <c r="J191" s="495"/>
      <c r="K191" s="495"/>
      <c r="L191" s="495"/>
      <c r="M191" s="495"/>
      <c r="N191" s="495"/>
      <c r="O191" s="495"/>
      <c r="P191" s="495"/>
      <c r="Q191" s="495"/>
      <c r="R191" s="495"/>
      <c r="S191" s="495"/>
      <c r="T191" s="495"/>
    </row>
    <row r="192" spans="3:20" x14ac:dyDescent="0.2">
      <c r="C192" s="495"/>
      <c r="D192" s="495"/>
      <c r="E192" s="495"/>
      <c r="F192" s="495"/>
      <c r="G192" s="495"/>
      <c r="H192" s="495"/>
      <c r="I192" s="495"/>
      <c r="J192" s="495"/>
      <c r="K192" s="495"/>
      <c r="L192" s="495"/>
      <c r="M192" s="495"/>
      <c r="N192" s="495"/>
      <c r="O192" s="495"/>
      <c r="P192" s="495"/>
      <c r="Q192" s="495"/>
      <c r="R192" s="495"/>
      <c r="S192" s="495"/>
      <c r="T192" s="495"/>
    </row>
    <row r="193" spans="3:20" x14ac:dyDescent="0.2">
      <c r="C193" s="495"/>
      <c r="D193" s="495"/>
      <c r="E193" s="495"/>
      <c r="F193" s="495"/>
      <c r="G193" s="495"/>
      <c r="H193" s="495"/>
      <c r="I193" s="495"/>
      <c r="J193" s="495"/>
      <c r="K193" s="495"/>
      <c r="L193" s="495"/>
      <c r="M193" s="495"/>
      <c r="N193" s="495"/>
      <c r="O193" s="495"/>
      <c r="P193" s="495"/>
      <c r="Q193" s="495"/>
      <c r="R193" s="495"/>
      <c r="S193" s="495"/>
      <c r="T193" s="495"/>
    </row>
    <row r="194" spans="3:20" x14ac:dyDescent="0.2">
      <c r="C194" s="495"/>
      <c r="D194" s="495"/>
      <c r="E194" s="495"/>
      <c r="F194" s="495"/>
      <c r="G194" s="495"/>
      <c r="H194" s="495"/>
      <c r="I194" s="495"/>
      <c r="J194" s="495"/>
      <c r="K194" s="495"/>
      <c r="L194" s="495"/>
      <c r="M194" s="495"/>
      <c r="N194" s="495"/>
      <c r="O194" s="495"/>
      <c r="P194" s="495"/>
      <c r="Q194" s="495"/>
      <c r="R194" s="495"/>
      <c r="S194" s="495"/>
      <c r="T194" s="495"/>
    </row>
    <row r="195" spans="3:20" x14ac:dyDescent="0.2">
      <c r="C195" s="495"/>
      <c r="D195" s="495"/>
      <c r="E195" s="495"/>
      <c r="F195" s="495"/>
      <c r="G195" s="495"/>
      <c r="H195" s="495"/>
      <c r="I195" s="495"/>
      <c r="J195" s="495"/>
      <c r="K195" s="495"/>
      <c r="L195" s="495"/>
      <c r="M195" s="495"/>
      <c r="N195" s="495"/>
      <c r="O195" s="495"/>
      <c r="P195" s="495"/>
      <c r="Q195" s="495"/>
      <c r="R195" s="495"/>
      <c r="S195" s="495"/>
      <c r="T195" s="495"/>
    </row>
    <row r="196" spans="3:20" x14ac:dyDescent="0.2">
      <c r="C196" s="495"/>
      <c r="D196" s="495"/>
      <c r="E196" s="495"/>
      <c r="F196" s="495"/>
      <c r="G196" s="495"/>
      <c r="H196" s="495"/>
      <c r="I196" s="495"/>
      <c r="J196" s="495"/>
      <c r="K196" s="495"/>
      <c r="L196" s="495"/>
      <c r="M196" s="495"/>
      <c r="N196" s="495"/>
      <c r="O196" s="495"/>
      <c r="P196" s="495"/>
      <c r="Q196" s="495"/>
      <c r="R196" s="495"/>
      <c r="S196" s="495"/>
      <c r="T196" s="495"/>
    </row>
    <row r="197" spans="3:20" x14ac:dyDescent="0.2">
      <c r="C197" s="495"/>
      <c r="D197" s="495"/>
      <c r="E197" s="495"/>
      <c r="F197" s="495"/>
      <c r="G197" s="495"/>
      <c r="H197" s="495"/>
      <c r="I197" s="495"/>
      <c r="J197" s="495"/>
      <c r="K197" s="495"/>
      <c r="L197" s="495"/>
      <c r="M197" s="495"/>
      <c r="N197" s="495"/>
      <c r="O197" s="495"/>
      <c r="P197" s="495"/>
      <c r="Q197" s="495"/>
      <c r="R197" s="495"/>
      <c r="S197" s="495"/>
      <c r="T197" s="495"/>
    </row>
    <row r="198" spans="3:20" x14ac:dyDescent="0.2">
      <c r="C198" s="495"/>
      <c r="D198" s="495"/>
      <c r="E198" s="495"/>
      <c r="F198" s="495"/>
      <c r="G198" s="495"/>
      <c r="H198" s="495"/>
      <c r="I198" s="495"/>
      <c r="J198" s="495"/>
      <c r="K198" s="495"/>
      <c r="L198" s="495"/>
      <c r="M198" s="495"/>
      <c r="N198" s="495"/>
      <c r="O198" s="495"/>
      <c r="P198" s="495"/>
      <c r="Q198" s="495"/>
      <c r="R198" s="495"/>
      <c r="S198" s="495"/>
      <c r="T198" s="495"/>
    </row>
    <row r="199" spans="3:20" x14ac:dyDescent="0.2">
      <c r="C199" s="495"/>
      <c r="D199" s="495"/>
      <c r="E199" s="495"/>
      <c r="F199" s="495"/>
      <c r="G199" s="495"/>
      <c r="H199" s="495"/>
      <c r="I199" s="495"/>
      <c r="J199" s="495"/>
      <c r="K199" s="495"/>
      <c r="L199" s="495"/>
      <c r="M199" s="495"/>
      <c r="N199" s="495"/>
      <c r="O199" s="495"/>
      <c r="P199" s="495"/>
      <c r="Q199" s="495"/>
      <c r="R199" s="495"/>
      <c r="S199" s="495"/>
      <c r="T199" s="495"/>
    </row>
    <row r="200" spans="3:20" x14ac:dyDescent="0.2">
      <c r="C200" s="495"/>
      <c r="D200" s="495"/>
      <c r="E200" s="495"/>
      <c r="F200" s="495"/>
      <c r="G200" s="495"/>
      <c r="H200" s="495"/>
      <c r="I200" s="495"/>
      <c r="J200" s="495"/>
      <c r="K200" s="495"/>
      <c r="L200" s="495"/>
      <c r="M200" s="495"/>
      <c r="N200" s="495"/>
      <c r="O200" s="495"/>
      <c r="P200" s="495"/>
      <c r="Q200" s="495"/>
      <c r="R200" s="495"/>
      <c r="S200" s="495"/>
      <c r="T200" s="495"/>
    </row>
    <row r="201" spans="3:20" x14ac:dyDescent="0.2">
      <c r="C201" s="495"/>
      <c r="D201" s="495"/>
      <c r="E201" s="495"/>
      <c r="F201" s="495"/>
      <c r="G201" s="495"/>
      <c r="H201" s="495"/>
      <c r="I201" s="495"/>
      <c r="J201" s="495"/>
      <c r="K201" s="495"/>
      <c r="L201" s="495"/>
      <c r="M201" s="495"/>
      <c r="N201" s="495"/>
      <c r="O201" s="495"/>
      <c r="P201" s="495"/>
      <c r="Q201" s="495"/>
      <c r="R201" s="495"/>
      <c r="S201" s="495"/>
      <c r="T201" s="495"/>
    </row>
    <row r="202" spans="3:20" x14ac:dyDescent="0.2">
      <c r="C202" s="495"/>
      <c r="D202" s="495"/>
      <c r="E202" s="495"/>
      <c r="F202" s="495"/>
      <c r="G202" s="495"/>
      <c r="H202" s="495"/>
      <c r="I202" s="495"/>
      <c r="J202" s="495"/>
      <c r="K202" s="495"/>
      <c r="L202" s="495"/>
      <c r="M202" s="495"/>
      <c r="N202" s="495"/>
      <c r="O202" s="495"/>
      <c r="P202" s="495"/>
      <c r="Q202" s="495"/>
      <c r="R202" s="495"/>
      <c r="S202" s="495"/>
      <c r="T202" s="495"/>
    </row>
    <row r="203" spans="3:20" x14ac:dyDescent="0.2">
      <c r="C203" s="495"/>
      <c r="D203" s="495"/>
      <c r="E203" s="495"/>
      <c r="F203" s="495"/>
      <c r="G203" s="495"/>
      <c r="H203" s="495"/>
      <c r="I203" s="495"/>
      <c r="J203" s="495"/>
      <c r="K203" s="495"/>
      <c r="L203" s="495"/>
      <c r="M203" s="495"/>
      <c r="N203" s="495"/>
      <c r="O203" s="495"/>
      <c r="P203" s="495"/>
      <c r="Q203" s="495"/>
      <c r="R203" s="495"/>
      <c r="S203" s="495"/>
      <c r="T203" s="495"/>
    </row>
    <row r="204" spans="3:20" x14ac:dyDescent="0.2">
      <c r="C204" s="495"/>
      <c r="D204" s="495"/>
      <c r="E204" s="495"/>
      <c r="F204" s="495"/>
      <c r="G204" s="495"/>
      <c r="H204" s="495"/>
      <c r="I204" s="495"/>
      <c r="J204" s="495"/>
      <c r="K204" s="495"/>
      <c r="L204" s="495"/>
      <c r="M204" s="495"/>
      <c r="N204" s="495"/>
      <c r="O204" s="495"/>
      <c r="P204" s="495"/>
      <c r="Q204" s="495"/>
      <c r="R204" s="495"/>
      <c r="S204" s="495"/>
      <c r="T204" s="495"/>
    </row>
    <row r="205" spans="3:20" x14ac:dyDescent="0.2">
      <c r="C205" s="495"/>
      <c r="D205" s="495"/>
      <c r="E205" s="495"/>
      <c r="F205" s="495"/>
      <c r="G205" s="495"/>
      <c r="H205" s="495"/>
      <c r="I205" s="495"/>
      <c r="J205" s="495"/>
      <c r="K205" s="495"/>
      <c r="L205" s="495"/>
      <c r="M205" s="495"/>
      <c r="N205" s="495"/>
      <c r="O205" s="495"/>
      <c r="P205" s="495"/>
      <c r="Q205" s="495"/>
      <c r="R205" s="495"/>
      <c r="S205" s="495"/>
      <c r="T205" s="495"/>
    </row>
    <row r="206" spans="3:20" x14ac:dyDescent="0.2">
      <c r="C206" s="495"/>
      <c r="D206" s="495"/>
      <c r="E206" s="495"/>
      <c r="F206" s="495"/>
      <c r="G206" s="495"/>
      <c r="H206" s="495"/>
      <c r="I206" s="495"/>
      <c r="J206" s="495"/>
      <c r="K206" s="495"/>
      <c r="L206" s="495"/>
      <c r="M206" s="495"/>
      <c r="N206" s="495"/>
      <c r="O206" s="495"/>
      <c r="P206" s="495"/>
      <c r="Q206" s="495"/>
      <c r="R206" s="495"/>
      <c r="S206" s="495"/>
      <c r="T206" s="495"/>
    </row>
    <row r="207" spans="3:20" x14ac:dyDescent="0.2">
      <c r="C207" s="495"/>
      <c r="D207" s="495"/>
      <c r="E207" s="495"/>
      <c r="F207" s="495"/>
      <c r="G207" s="495"/>
      <c r="H207" s="495"/>
      <c r="I207" s="495"/>
      <c r="J207" s="495"/>
      <c r="K207" s="495"/>
      <c r="L207" s="495"/>
      <c r="M207" s="495"/>
      <c r="N207" s="495"/>
      <c r="O207" s="495"/>
      <c r="P207" s="495"/>
      <c r="Q207" s="495"/>
      <c r="R207" s="495"/>
      <c r="S207" s="495"/>
      <c r="T207" s="495"/>
    </row>
    <row r="208" spans="3:20" x14ac:dyDescent="0.2">
      <c r="C208" s="495"/>
      <c r="D208" s="495"/>
      <c r="E208" s="495"/>
      <c r="F208" s="495"/>
      <c r="G208" s="495"/>
      <c r="H208" s="495"/>
      <c r="I208" s="495"/>
      <c r="J208" s="495"/>
      <c r="K208" s="495"/>
      <c r="L208" s="495"/>
      <c r="M208" s="495"/>
      <c r="N208" s="495"/>
      <c r="O208" s="495"/>
      <c r="P208" s="495"/>
      <c r="Q208" s="495"/>
      <c r="R208" s="495"/>
      <c r="S208" s="495"/>
      <c r="T208" s="495"/>
    </row>
    <row r="209" spans="3:20" x14ac:dyDescent="0.2">
      <c r="C209" s="495"/>
      <c r="D209" s="495"/>
      <c r="E209" s="495"/>
      <c r="F209" s="495"/>
      <c r="G209" s="495"/>
      <c r="H209" s="495"/>
      <c r="I209" s="495"/>
      <c r="J209" s="495"/>
      <c r="K209" s="495"/>
      <c r="L209" s="495"/>
      <c r="M209" s="495"/>
      <c r="N209" s="495"/>
      <c r="O209" s="495"/>
      <c r="P209" s="495"/>
      <c r="Q209" s="495"/>
      <c r="R209" s="495"/>
      <c r="S209" s="495"/>
      <c r="T209" s="495"/>
    </row>
    <row r="210" spans="3:20" x14ac:dyDescent="0.2">
      <c r="C210" s="495"/>
      <c r="D210" s="495"/>
      <c r="E210" s="495"/>
      <c r="F210" s="495"/>
      <c r="G210" s="495"/>
      <c r="H210" s="495"/>
      <c r="I210" s="495"/>
      <c r="J210" s="495"/>
      <c r="K210" s="495"/>
      <c r="L210" s="495"/>
      <c r="M210" s="495"/>
      <c r="N210" s="495"/>
      <c r="O210" s="495"/>
      <c r="P210" s="495"/>
      <c r="Q210" s="495"/>
      <c r="R210" s="495"/>
      <c r="S210" s="495"/>
      <c r="T210" s="495"/>
    </row>
    <row r="211" spans="3:20" x14ac:dyDescent="0.2">
      <c r="C211" s="495"/>
      <c r="D211" s="495"/>
      <c r="E211" s="495"/>
      <c r="F211" s="495"/>
      <c r="G211" s="495"/>
      <c r="H211" s="495"/>
      <c r="I211" s="495"/>
      <c r="J211" s="495"/>
      <c r="K211" s="495"/>
      <c r="L211" s="495"/>
      <c r="M211" s="495"/>
      <c r="N211" s="495"/>
      <c r="O211" s="495"/>
      <c r="P211" s="495"/>
      <c r="Q211" s="495"/>
      <c r="R211" s="495"/>
      <c r="S211" s="495"/>
      <c r="T211" s="495"/>
    </row>
    <row r="212" spans="3:20" x14ac:dyDescent="0.2">
      <c r="C212" s="495"/>
      <c r="D212" s="495"/>
      <c r="E212" s="495"/>
      <c r="F212" s="495"/>
      <c r="G212" s="495"/>
      <c r="H212" s="495"/>
      <c r="I212" s="495"/>
      <c r="J212" s="495"/>
      <c r="K212" s="495"/>
      <c r="L212" s="495"/>
      <c r="M212" s="495"/>
      <c r="N212" s="495"/>
      <c r="O212" s="495"/>
      <c r="P212" s="495"/>
      <c r="Q212" s="495"/>
      <c r="R212" s="495"/>
      <c r="S212" s="495"/>
      <c r="T212" s="495"/>
    </row>
    <row r="213" spans="3:20" x14ac:dyDescent="0.2">
      <c r="C213" s="495"/>
      <c r="D213" s="495"/>
      <c r="E213" s="495"/>
      <c r="F213" s="495"/>
      <c r="G213" s="495"/>
      <c r="H213" s="495"/>
      <c r="I213" s="495"/>
      <c r="J213" s="495"/>
      <c r="K213" s="495"/>
      <c r="L213" s="495"/>
      <c r="M213" s="495"/>
      <c r="N213" s="495"/>
      <c r="O213" s="495"/>
      <c r="P213" s="495"/>
      <c r="Q213" s="495"/>
      <c r="R213" s="495"/>
      <c r="S213" s="495"/>
      <c r="T213" s="495"/>
    </row>
    <row r="214" spans="3:20" x14ac:dyDescent="0.2">
      <c r="C214" s="495"/>
      <c r="D214" s="495"/>
      <c r="E214" s="495"/>
      <c r="F214" s="495"/>
      <c r="G214" s="495"/>
      <c r="H214" s="495"/>
      <c r="I214" s="495"/>
      <c r="J214" s="495"/>
      <c r="K214" s="495"/>
      <c r="L214" s="495"/>
      <c r="M214" s="495"/>
      <c r="N214" s="495"/>
      <c r="O214" s="495"/>
      <c r="P214" s="495"/>
      <c r="Q214" s="495"/>
      <c r="R214" s="495"/>
      <c r="S214" s="495"/>
      <c r="T214" s="495"/>
    </row>
    <row r="215" spans="3:20" x14ac:dyDescent="0.2">
      <c r="C215" s="495"/>
      <c r="D215" s="495"/>
      <c r="E215" s="495"/>
      <c r="F215" s="495"/>
      <c r="G215" s="495"/>
      <c r="H215" s="495"/>
      <c r="I215" s="495"/>
      <c r="J215" s="495"/>
      <c r="K215" s="495"/>
      <c r="L215" s="495"/>
      <c r="M215" s="495"/>
      <c r="N215" s="495"/>
      <c r="O215" s="495"/>
      <c r="P215" s="495"/>
      <c r="Q215" s="495"/>
      <c r="R215" s="495"/>
      <c r="S215" s="495"/>
      <c r="T215" s="495"/>
    </row>
    <row r="216" spans="3:20" x14ac:dyDescent="0.2">
      <c r="C216" s="495"/>
      <c r="D216" s="495"/>
      <c r="E216" s="495"/>
      <c r="F216" s="495"/>
      <c r="G216" s="495"/>
      <c r="H216" s="495"/>
      <c r="I216" s="495"/>
      <c r="J216" s="495"/>
      <c r="K216" s="495"/>
      <c r="L216" s="495"/>
      <c r="M216" s="495"/>
      <c r="N216" s="495"/>
      <c r="O216" s="495"/>
      <c r="P216" s="495"/>
      <c r="Q216" s="495"/>
      <c r="R216" s="495"/>
      <c r="S216" s="495"/>
      <c r="T216" s="495"/>
    </row>
    <row r="217" spans="3:20" x14ac:dyDescent="0.2">
      <c r="C217" s="495"/>
      <c r="D217" s="495"/>
      <c r="E217" s="495"/>
      <c r="F217" s="495"/>
      <c r="G217" s="495"/>
      <c r="H217" s="495"/>
      <c r="I217" s="495"/>
      <c r="J217" s="495"/>
      <c r="K217" s="495"/>
      <c r="L217" s="495"/>
      <c r="M217" s="495"/>
      <c r="N217" s="495"/>
      <c r="O217" s="495"/>
      <c r="P217" s="495"/>
      <c r="Q217" s="495"/>
      <c r="R217" s="495"/>
      <c r="S217" s="495"/>
      <c r="T217" s="495"/>
    </row>
    <row r="218" spans="3:20" x14ac:dyDescent="0.2">
      <c r="C218" s="495"/>
      <c r="D218" s="495"/>
      <c r="E218" s="495"/>
      <c r="F218" s="495"/>
      <c r="G218" s="495"/>
      <c r="H218" s="495"/>
      <c r="I218" s="495"/>
      <c r="J218" s="495"/>
      <c r="K218" s="495"/>
      <c r="L218" s="495"/>
      <c r="M218" s="495"/>
      <c r="N218" s="495"/>
      <c r="O218" s="495"/>
      <c r="P218" s="495"/>
      <c r="Q218" s="495"/>
      <c r="R218" s="495"/>
      <c r="S218" s="495"/>
      <c r="T218" s="495"/>
    </row>
    <row r="219" spans="3:20" x14ac:dyDescent="0.2">
      <c r="C219" s="495"/>
      <c r="D219" s="495"/>
      <c r="E219" s="495"/>
      <c r="F219" s="495"/>
      <c r="G219" s="495"/>
      <c r="H219" s="495"/>
      <c r="I219" s="495"/>
      <c r="J219" s="495"/>
      <c r="K219" s="495"/>
      <c r="L219" s="495"/>
      <c r="M219" s="495"/>
      <c r="N219" s="495"/>
      <c r="O219" s="495"/>
      <c r="P219" s="495"/>
      <c r="Q219" s="495"/>
      <c r="R219" s="495"/>
      <c r="S219" s="495"/>
      <c r="T219" s="495"/>
    </row>
    <row r="220" spans="3:20" x14ac:dyDescent="0.2">
      <c r="C220" s="495"/>
      <c r="D220" s="495"/>
      <c r="E220" s="495"/>
      <c r="F220" s="495"/>
      <c r="G220" s="495"/>
      <c r="H220" s="495"/>
      <c r="I220" s="495"/>
      <c r="J220" s="495"/>
      <c r="K220" s="495"/>
      <c r="L220" s="495"/>
      <c r="M220" s="495"/>
      <c r="N220" s="495"/>
      <c r="O220" s="495"/>
      <c r="P220" s="495"/>
      <c r="Q220" s="495"/>
      <c r="R220" s="495"/>
      <c r="S220" s="495"/>
      <c r="T220" s="495"/>
    </row>
    <row r="221" spans="3:20" x14ac:dyDescent="0.2">
      <c r="C221" s="495"/>
      <c r="D221" s="495"/>
      <c r="E221" s="495"/>
      <c r="F221" s="495"/>
      <c r="G221" s="495"/>
      <c r="H221" s="495"/>
      <c r="I221" s="495"/>
      <c r="J221" s="495"/>
      <c r="K221" s="495"/>
      <c r="L221" s="495"/>
      <c r="M221" s="495"/>
      <c r="N221" s="495"/>
      <c r="O221" s="495"/>
      <c r="P221" s="495"/>
      <c r="Q221" s="495"/>
      <c r="R221" s="495"/>
      <c r="S221" s="495"/>
      <c r="T221" s="495"/>
    </row>
    <row r="222" spans="3:20" x14ac:dyDescent="0.2">
      <c r="C222" s="495"/>
      <c r="D222" s="495"/>
      <c r="E222" s="495"/>
      <c r="F222" s="495"/>
      <c r="G222" s="495"/>
      <c r="H222" s="495"/>
      <c r="I222" s="495"/>
      <c r="J222" s="495"/>
      <c r="K222" s="495"/>
      <c r="L222" s="495"/>
      <c r="M222" s="495"/>
      <c r="N222" s="495"/>
      <c r="O222" s="495"/>
      <c r="P222" s="495"/>
      <c r="Q222" s="495"/>
      <c r="R222" s="495"/>
      <c r="S222" s="495"/>
      <c r="T222" s="495"/>
    </row>
    <row r="223" spans="3:20" x14ac:dyDescent="0.2">
      <c r="C223" s="495"/>
      <c r="D223" s="495"/>
      <c r="E223" s="495"/>
      <c r="F223" s="495"/>
      <c r="G223" s="495"/>
      <c r="H223" s="495"/>
      <c r="I223" s="495"/>
      <c r="J223" s="495"/>
      <c r="K223" s="495"/>
      <c r="L223" s="495"/>
      <c r="M223" s="495"/>
      <c r="N223" s="495"/>
      <c r="O223" s="495"/>
      <c r="P223" s="495"/>
      <c r="Q223" s="495"/>
      <c r="R223" s="495"/>
      <c r="S223" s="495"/>
      <c r="T223" s="495"/>
    </row>
    <row r="224" spans="3:20" x14ac:dyDescent="0.2">
      <c r="C224" s="495"/>
      <c r="D224" s="495"/>
      <c r="E224" s="495"/>
      <c r="F224" s="495"/>
      <c r="G224" s="495"/>
      <c r="H224" s="495"/>
      <c r="I224" s="495"/>
      <c r="J224" s="495"/>
      <c r="K224" s="495"/>
      <c r="L224" s="495"/>
      <c r="M224" s="495"/>
      <c r="N224" s="495"/>
      <c r="O224" s="495"/>
      <c r="P224" s="495"/>
      <c r="Q224" s="495"/>
      <c r="R224" s="495"/>
      <c r="S224" s="495"/>
      <c r="T224" s="495"/>
    </row>
    <row r="225" spans="3:20" x14ac:dyDescent="0.2">
      <c r="C225" s="495"/>
      <c r="D225" s="495"/>
      <c r="E225" s="495"/>
      <c r="F225" s="495"/>
      <c r="G225" s="495"/>
      <c r="H225" s="495"/>
      <c r="I225" s="495"/>
      <c r="J225" s="495"/>
      <c r="K225" s="495"/>
      <c r="L225" s="495"/>
      <c r="M225" s="495"/>
      <c r="N225" s="495"/>
      <c r="O225" s="495"/>
      <c r="P225" s="495"/>
      <c r="Q225" s="495"/>
      <c r="R225" s="495"/>
      <c r="S225" s="495"/>
      <c r="T225" s="495"/>
    </row>
    <row r="226" spans="3:20" x14ac:dyDescent="0.2">
      <c r="C226" s="495"/>
      <c r="D226" s="495"/>
      <c r="E226" s="495"/>
      <c r="F226" s="495"/>
      <c r="G226" s="495"/>
      <c r="H226" s="495"/>
      <c r="I226" s="495"/>
      <c r="J226" s="495"/>
      <c r="K226" s="495"/>
      <c r="L226" s="495"/>
      <c r="M226" s="495"/>
      <c r="N226" s="495"/>
      <c r="O226" s="495"/>
      <c r="P226" s="495"/>
      <c r="Q226" s="495"/>
      <c r="R226" s="495"/>
      <c r="S226" s="495"/>
      <c r="T226" s="495"/>
    </row>
    <row r="227" spans="3:20" x14ac:dyDescent="0.2">
      <c r="C227" s="495"/>
      <c r="D227" s="495"/>
      <c r="E227" s="495"/>
      <c r="F227" s="495"/>
      <c r="G227" s="495"/>
      <c r="H227" s="495"/>
      <c r="I227" s="495"/>
      <c r="J227" s="495"/>
      <c r="K227" s="495"/>
      <c r="L227" s="495"/>
      <c r="M227" s="495"/>
      <c r="N227" s="495"/>
      <c r="O227" s="495"/>
      <c r="P227" s="495"/>
      <c r="Q227" s="495"/>
      <c r="R227" s="495"/>
      <c r="S227" s="495"/>
      <c r="T227" s="495"/>
    </row>
    <row r="228" spans="3:20" x14ac:dyDescent="0.2">
      <c r="C228" s="495"/>
      <c r="D228" s="495"/>
      <c r="E228" s="495"/>
      <c r="F228" s="495"/>
      <c r="G228" s="495"/>
      <c r="H228" s="495"/>
      <c r="I228" s="495"/>
      <c r="J228" s="495"/>
      <c r="K228" s="495"/>
      <c r="L228" s="495"/>
      <c r="M228" s="495"/>
      <c r="N228" s="495"/>
      <c r="O228" s="495"/>
      <c r="P228" s="495"/>
      <c r="Q228" s="495"/>
      <c r="R228" s="495"/>
      <c r="S228" s="495"/>
      <c r="T228" s="495"/>
    </row>
    <row r="229" spans="3:20" x14ac:dyDescent="0.2">
      <c r="C229" s="495"/>
      <c r="D229" s="495"/>
      <c r="E229" s="495"/>
      <c r="F229" s="495"/>
      <c r="G229" s="495"/>
      <c r="H229" s="495"/>
      <c r="I229" s="495"/>
      <c r="J229" s="495"/>
      <c r="K229" s="495"/>
      <c r="L229" s="495"/>
      <c r="M229" s="495"/>
      <c r="N229" s="495"/>
      <c r="O229" s="495"/>
      <c r="P229" s="495"/>
      <c r="Q229" s="495"/>
      <c r="R229" s="495"/>
      <c r="S229" s="495"/>
      <c r="T229" s="495"/>
    </row>
    <row r="230" spans="3:20" x14ac:dyDescent="0.2">
      <c r="C230" s="495"/>
      <c r="D230" s="495"/>
      <c r="E230" s="495"/>
      <c r="F230" s="495"/>
      <c r="G230" s="495"/>
      <c r="H230" s="495"/>
      <c r="I230" s="495"/>
      <c r="J230" s="495"/>
      <c r="K230" s="495"/>
      <c r="L230" s="495"/>
      <c r="M230" s="495"/>
      <c r="N230" s="495"/>
      <c r="O230" s="495"/>
      <c r="P230" s="495"/>
      <c r="Q230" s="495"/>
      <c r="R230" s="495"/>
      <c r="S230" s="495"/>
      <c r="T230" s="495"/>
    </row>
    <row r="231" spans="3:20" x14ac:dyDescent="0.2">
      <c r="C231" s="495"/>
      <c r="D231" s="495"/>
      <c r="E231" s="495"/>
      <c r="F231" s="495"/>
      <c r="G231" s="495"/>
      <c r="H231" s="495"/>
      <c r="I231" s="495"/>
      <c r="J231" s="495"/>
      <c r="K231" s="495"/>
      <c r="L231" s="495"/>
      <c r="M231" s="495"/>
      <c r="N231" s="495"/>
      <c r="O231" s="495"/>
      <c r="P231" s="495"/>
      <c r="Q231" s="495"/>
      <c r="R231" s="495"/>
      <c r="S231" s="495"/>
      <c r="T231" s="495"/>
    </row>
    <row r="232" spans="3:20" x14ac:dyDescent="0.2">
      <c r="C232" s="495"/>
      <c r="D232" s="495"/>
      <c r="E232" s="495"/>
      <c r="F232" s="495"/>
      <c r="G232" s="495"/>
      <c r="H232" s="495"/>
      <c r="I232" s="495"/>
      <c r="J232" s="495"/>
      <c r="K232" s="495"/>
      <c r="L232" s="495"/>
      <c r="M232" s="495"/>
      <c r="N232" s="495"/>
      <c r="O232" s="495"/>
      <c r="P232" s="495"/>
      <c r="Q232" s="495"/>
      <c r="R232" s="495"/>
      <c r="S232" s="495"/>
      <c r="T232" s="495"/>
    </row>
    <row r="233" spans="3:20" x14ac:dyDescent="0.2">
      <c r="C233" s="495"/>
      <c r="D233" s="495"/>
      <c r="E233" s="495"/>
      <c r="F233" s="495"/>
      <c r="G233" s="495"/>
      <c r="H233" s="495"/>
      <c r="I233" s="495"/>
      <c r="J233" s="495"/>
      <c r="K233" s="495"/>
      <c r="L233" s="495"/>
      <c r="M233" s="495"/>
      <c r="N233" s="495"/>
      <c r="O233" s="495"/>
      <c r="P233" s="495"/>
      <c r="Q233" s="495"/>
      <c r="R233" s="495"/>
      <c r="S233" s="495"/>
      <c r="T233" s="495"/>
    </row>
    <row r="234" spans="3:20" x14ac:dyDescent="0.2">
      <c r="C234" s="495"/>
      <c r="D234" s="495"/>
      <c r="E234" s="495"/>
      <c r="F234" s="495"/>
      <c r="G234" s="495"/>
      <c r="H234" s="495"/>
      <c r="I234" s="495"/>
      <c r="J234" s="495"/>
      <c r="K234" s="495"/>
      <c r="L234" s="495"/>
      <c r="M234" s="495"/>
      <c r="N234" s="495"/>
      <c r="O234" s="495"/>
      <c r="P234" s="495"/>
      <c r="Q234" s="495"/>
      <c r="R234" s="495"/>
      <c r="S234" s="495"/>
      <c r="T234" s="495"/>
    </row>
    <row r="235" spans="3:20" x14ac:dyDescent="0.2">
      <c r="C235" s="495"/>
      <c r="D235" s="495"/>
      <c r="E235" s="495"/>
      <c r="F235" s="495"/>
      <c r="G235" s="495"/>
      <c r="H235" s="495"/>
      <c r="I235" s="495"/>
      <c r="J235" s="495"/>
      <c r="K235" s="495"/>
      <c r="L235" s="495"/>
      <c r="M235" s="495"/>
      <c r="N235" s="495"/>
      <c r="O235" s="495"/>
      <c r="P235" s="495"/>
      <c r="Q235" s="495"/>
      <c r="R235" s="495"/>
      <c r="S235" s="495"/>
      <c r="T235" s="495"/>
    </row>
    <row r="236" spans="3:20" x14ac:dyDescent="0.2">
      <c r="C236" s="495"/>
      <c r="D236" s="495"/>
      <c r="E236" s="495"/>
      <c r="F236" s="495"/>
      <c r="G236" s="495"/>
      <c r="H236" s="495"/>
      <c r="I236" s="495"/>
      <c r="J236" s="495"/>
      <c r="K236" s="495"/>
      <c r="L236" s="495"/>
      <c r="M236" s="495"/>
      <c r="N236" s="495"/>
      <c r="O236" s="495"/>
      <c r="P236" s="495"/>
      <c r="Q236" s="495"/>
      <c r="R236" s="495"/>
      <c r="S236" s="495"/>
      <c r="T236" s="495"/>
    </row>
    <row r="237" spans="3:20" x14ac:dyDescent="0.2">
      <c r="C237" s="495"/>
      <c r="D237" s="495"/>
      <c r="E237" s="495"/>
      <c r="F237" s="495"/>
      <c r="G237" s="495"/>
      <c r="H237" s="495"/>
      <c r="I237" s="495"/>
      <c r="J237" s="495"/>
      <c r="K237" s="495"/>
      <c r="L237" s="495"/>
      <c r="M237" s="495"/>
      <c r="N237" s="495"/>
      <c r="O237" s="495"/>
      <c r="P237" s="495"/>
      <c r="Q237" s="495"/>
      <c r="R237" s="495"/>
      <c r="S237" s="495"/>
      <c r="T237" s="495"/>
    </row>
    <row r="238" spans="3:20" x14ac:dyDescent="0.2">
      <c r="C238" s="495"/>
      <c r="D238" s="495"/>
      <c r="E238" s="495"/>
      <c r="F238" s="495"/>
      <c r="G238" s="495"/>
      <c r="H238" s="495"/>
      <c r="I238" s="495"/>
      <c r="J238" s="495"/>
      <c r="K238" s="495"/>
      <c r="L238" s="495"/>
      <c r="M238" s="495"/>
      <c r="N238" s="495"/>
      <c r="O238" s="495"/>
      <c r="P238" s="495"/>
      <c r="Q238" s="495"/>
      <c r="R238" s="495"/>
      <c r="S238" s="495"/>
      <c r="T238" s="495"/>
    </row>
    <row r="239" spans="3:20" x14ac:dyDescent="0.2">
      <c r="C239" s="495"/>
      <c r="D239" s="495"/>
      <c r="E239" s="495"/>
      <c r="F239" s="495"/>
      <c r="G239" s="495"/>
      <c r="H239" s="495"/>
      <c r="I239" s="495"/>
      <c r="J239" s="495"/>
      <c r="K239" s="495"/>
      <c r="L239" s="495"/>
      <c r="M239" s="495"/>
      <c r="N239" s="495"/>
      <c r="O239" s="495"/>
      <c r="P239" s="495"/>
      <c r="Q239" s="495"/>
      <c r="R239" s="495"/>
      <c r="S239" s="495"/>
      <c r="T239" s="495"/>
    </row>
    <row r="240" spans="3:20" x14ac:dyDescent="0.2">
      <c r="C240" s="495"/>
      <c r="D240" s="495"/>
      <c r="E240" s="495"/>
      <c r="F240" s="495"/>
      <c r="G240" s="495"/>
      <c r="H240" s="495"/>
      <c r="I240" s="495"/>
      <c r="J240" s="495"/>
      <c r="K240" s="495"/>
      <c r="L240" s="495"/>
      <c r="M240" s="495"/>
      <c r="N240" s="495"/>
      <c r="O240" s="495"/>
      <c r="P240" s="495"/>
      <c r="Q240" s="495"/>
      <c r="R240" s="495"/>
      <c r="S240" s="495"/>
      <c r="T240" s="495"/>
    </row>
    <row r="241" spans="3:20" x14ac:dyDescent="0.2">
      <c r="C241" s="495"/>
      <c r="D241" s="495"/>
      <c r="E241" s="495"/>
      <c r="F241" s="495"/>
      <c r="G241" s="495"/>
      <c r="H241" s="495"/>
      <c r="I241" s="495"/>
      <c r="J241" s="495"/>
      <c r="K241" s="495"/>
      <c r="L241" s="495"/>
      <c r="M241" s="495"/>
      <c r="N241" s="495"/>
      <c r="O241" s="495"/>
      <c r="P241" s="495"/>
      <c r="Q241" s="495"/>
      <c r="R241" s="495"/>
      <c r="S241" s="495"/>
      <c r="T241" s="495"/>
    </row>
    <row r="242" spans="3:20" x14ac:dyDescent="0.2">
      <c r="C242" s="495"/>
      <c r="D242" s="495"/>
      <c r="E242" s="495"/>
      <c r="F242" s="495"/>
      <c r="G242" s="495"/>
      <c r="H242" s="495"/>
      <c r="I242" s="495"/>
      <c r="J242" s="495"/>
      <c r="K242" s="495"/>
      <c r="L242" s="495"/>
      <c r="M242" s="495"/>
      <c r="N242" s="495"/>
      <c r="O242" s="495"/>
      <c r="P242" s="495"/>
      <c r="Q242" s="495"/>
      <c r="R242" s="495"/>
      <c r="S242" s="495"/>
      <c r="T242" s="495"/>
    </row>
    <row r="243" spans="3:20" x14ac:dyDescent="0.2">
      <c r="C243" s="495"/>
      <c r="D243" s="495"/>
      <c r="E243" s="495"/>
      <c r="F243" s="495"/>
      <c r="G243" s="495"/>
      <c r="H243" s="495"/>
      <c r="I243" s="495"/>
      <c r="J243" s="495"/>
      <c r="K243" s="495"/>
      <c r="L243" s="495"/>
      <c r="M243" s="495"/>
      <c r="N243" s="495"/>
      <c r="O243" s="495"/>
      <c r="P243" s="495"/>
      <c r="Q243" s="495"/>
      <c r="R243" s="495"/>
      <c r="S243" s="495"/>
      <c r="T243" s="495"/>
    </row>
    <row r="244" spans="3:20" x14ac:dyDescent="0.2">
      <c r="C244" s="495"/>
      <c r="D244" s="495"/>
      <c r="E244" s="495"/>
      <c r="F244" s="495"/>
      <c r="G244" s="495"/>
      <c r="H244" s="495"/>
      <c r="I244" s="495"/>
      <c r="J244" s="495"/>
      <c r="K244" s="495"/>
      <c r="L244" s="495"/>
      <c r="M244" s="495"/>
      <c r="N244" s="495"/>
      <c r="O244" s="495"/>
      <c r="P244" s="495"/>
      <c r="Q244" s="495"/>
      <c r="R244" s="495"/>
      <c r="S244" s="495"/>
      <c r="T244" s="495"/>
    </row>
    <row r="245" spans="3:20" x14ac:dyDescent="0.2">
      <c r="C245" s="495"/>
      <c r="D245" s="495"/>
      <c r="E245" s="495"/>
      <c r="F245" s="495"/>
      <c r="G245" s="495"/>
      <c r="H245" s="495"/>
      <c r="I245" s="495"/>
      <c r="J245" s="495"/>
      <c r="K245" s="495"/>
      <c r="L245" s="495"/>
      <c r="M245" s="495"/>
      <c r="N245" s="495"/>
      <c r="O245" s="495"/>
      <c r="P245" s="495"/>
      <c r="Q245" s="495"/>
      <c r="R245" s="495"/>
      <c r="S245" s="495"/>
      <c r="T245" s="495"/>
    </row>
    <row r="246" spans="3:20" x14ac:dyDescent="0.2">
      <c r="C246" s="495"/>
      <c r="D246" s="495"/>
      <c r="E246" s="495"/>
      <c r="F246" s="495"/>
      <c r="G246" s="495"/>
      <c r="H246" s="495"/>
      <c r="I246" s="495"/>
      <c r="J246" s="495"/>
      <c r="K246" s="495"/>
      <c r="L246" s="495"/>
      <c r="M246" s="495"/>
      <c r="N246" s="495"/>
      <c r="O246" s="495"/>
      <c r="P246" s="495"/>
      <c r="Q246" s="495"/>
      <c r="R246" s="495"/>
      <c r="S246" s="495"/>
      <c r="T246" s="495"/>
    </row>
    <row r="247" spans="3:20" x14ac:dyDescent="0.2">
      <c r="C247" s="495"/>
      <c r="D247" s="495"/>
      <c r="E247" s="495"/>
      <c r="F247" s="495"/>
      <c r="G247" s="495"/>
      <c r="H247" s="495"/>
      <c r="I247" s="495"/>
      <c r="J247" s="495"/>
      <c r="K247" s="495"/>
      <c r="L247" s="495"/>
      <c r="M247" s="495"/>
      <c r="N247" s="495"/>
      <c r="O247" s="495"/>
      <c r="P247" s="495"/>
      <c r="Q247" s="495"/>
      <c r="R247" s="495"/>
      <c r="S247" s="495"/>
      <c r="T247" s="495"/>
    </row>
    <row r="248" spans="3:20" x14ac:dyDescent="0.2">
      <c r="C248" s="495"/>
      <c r="D248" s="495"/>
      <c r="E248" s="495"/>
      <c r="F248" s="495"/>
      <c r="G248" s="495"/>
      <c r="H248" s="495"/>
      <c r="I248" s="495"/>
      <c r="J248" s="495"/>
      <c r="K248" s="495"/>
      <c r="L248" s="495"/>
      <c r="M248" s="495"/>
      <c r="N248" s="495"/>
      <c r="O248" s="495"/>
      <c r="P248" s="495"/>
      <c r="Q248" s="495"/>
      <c r="R248" s="495"/>
      <c r="S248" s="495"/>
      <c r="T248" s="495"/>
    </row>
    <row r="249" spans="3:20" x14ac:dyDescent="0.2">
      <c r="C249" s="495"/>
      <c r="D249" s="495"/>
      <c r="E249" s="495"/>
      <c r="F249" s="495"/>
      <c r="G249" s="495"/>
      <c r="H249" s="495"/>
      <c r="I249" s="495"/>
      <c r="J249" s="495"/>
      <c r="K249" s="495"/>
      <c r="L249" s="495"/>
      <c r="M249" s="495"/>
      <c r="N249" s="495"/>
      <c r="O249" s="495"/>
      <c r="P249" s="495"/>
      <c r="Q249" s="495"/>
      <c r="R249" s="495"/>
      <c r="S249" s="495"/>
      <c r="T249" s="495"/>
    </row>
    <row r="250" spans="3:20" x14ac:dyDescent="0.2">
      <c r="C250" s="495"/>
      <c r="D250" s="495"/>
      <c r="E250" s="495"/>
      <c r="F250" s="495"/>
      <c r="G250" s="495"/>
      <c r="H250" s="495"/>
      <c r="I250" s="495"/>
      <c r="J250" s="495"/>
      <c r="K250" s="495"/>
      <c r="L250" s="495"/>
      <c r="M250" s="495"/>
      <c r="N250" s="495"/>
      <c r="O250" s="495"/>
      <c r="P250" s="495"/>
      <c r="Q250" s="495"/>
      <c r="R250" s="495"/>
      <c r="S250" s="495"/>
      <c r="T250" s="495"/>
    </row>
    <row r="251" spans="3:20" x14ac:dyDescent="0.2">
      <c r="C251" s="495"/>
      <c r="D251" s="495"/>
      <c r="E251" s="495"/>
      <c r="F251" s="495"/>
      <c r="G251" s="495"/>
      <c r="H251" s="495"/>
      <c r="I251" s="495"/>
      <c r="J251" s="495"/>
      <c r="K251" s="495"/>
      <c r="L251" s="495"/>
      <c r="M251" s="495"/>
      <c r="N251" s="495"/>
      <c r="O251" s="495"/>
      <c r="P251" s="495"/>
      <c r="Q251" s="495"/>
      <c r="R251" s="495"/>
      <c r="S251" s="495"/>
      <c r="T251" s="495"/>
    </row>
    <row r="252" spans="3:20" x14ac:dyDescent="0.2">
      <c r="C252" s="495"/>
      <c r="D252" s="495"/>
      <c r="E252" s="495"/>
      <c r="F252" s="495"/>
      <c r="G252" s="495"/>
      <c r="H252" s="495"/>
      <c r="I252" s="495"/>
      <c r="J252" s="495"/>
      <c r="K252" s="495"/>
      <c r="L252" s="495"/>
      <c r="M252" s="495"/>
      <c r="N252" s="495"/>
      <c r="O252" s="495"/>
      <c r="P252" s="495"/>
      <c r="Q252" s="495"/>
      <c r="R252" s="495"/>
      <c r="S252" s="495"/>
      <c r="T252" s="495"/>
    </row>
    <row r="253" spans="3:20" x14ac:dyDescent="0.2">
      <c r="C253" s="495"/>
      <c r="D253" s="495"/>
      <c r="E253" s="495"/>
      <c r="F253" s="495"/>
      <c r="G253" s="495"/>
      <c r="H253" s="495"/>
      <c r="I253" s="495"/>
      <c r="J253" s="495"/>
      <c r="K253" s="495"/>
      <c r="L253" s="495"/>
      <c r="M253" s="495"/>
      <c r="N253" s="495"/>
      <c r="O253" s="495"/>
      <c r="P253" s="495"/>
      <c r="Q253" s="495"/>
      <c r="R253" s="495"/>
      <c r="S253" s="495"/>
      <c r="T253" s="495"/>
    </row>
    <row r="254" spans="3:20" x14ac:dyDescent="0.2">
      <c r="C254" s="495"/>
      <c r="D254" s="495"/>
      <c r="E254" s="495"/>
      <c r="F254" s="495"/>
      <c r="G254" s="495"/>
      <c r="H254" s="495"/>
      <c r="I254" s="495"/>
      <c r="J254" s="495"/>
      <c r="K254" s="495"/>
      <c r="L254" s="495"/>
      <c r="M254" s="495"/>
      <c r="N254" s="495"/>
      <c r="O254" s="495"/>
      <c r="P254" s="495"/>
      <c r="Q254" s="495"/>
      <c r="R254" s="495"/>
      <c r="S254" s="495"/>
      <c r="T254" s="495"/>
    </row>
    <row r="255" spans="3:20" x14ac:dyDescent="0.2">
      <c r="C255" s="495"/>
      <c r="D255" s="495"/>
      <c r="E255" s="495"/>
      <c r="F255" s="495"/>
      <c r="G255" s="495"/>
      <c r="H255" s="495"/>
      <c r="I255" s="495"/>
      <c r="J255" s="495"/>
      <c r="K255" s="495"/>
      <c r="L255" s="495"/>
      <c r="M255" s="495"/>
      <c r="N255" s="495"/>
      <c r="O255" s="495"/>
      <c r="P255" s="495"/>
      <c r="Q255" s="495"/>
      <c r="R255" s="495"/>
      <c r="S255" s="495"/>
      <c r="T255" s="495"/>
    </row>
    <row r="256" spans="3:20" x14ac:dyDescent="0.2">
      <c r="C256" s="495"/>
      <c r="D256" s="495"/>
      <c r="E256" s="495"/>
      <c r="F256" s="495"/>
      <c r="G256" s="495"/>
      <c r="H256" s="495"/>
      <c r="I256" s="495"/>
      <c r="J256" s="495"/>
      <c r="K256" s="495"/>
      <c r="L256" s="495"/>
      <c r="M256" s="495"/>
      <c r="N256" s="495"/>
      <c r="O256" s="495"/>
      <c r="P256" s="495"/>
      <c r="Q256" s="495"/>
      <c r="R256" s="495"/>
      <c r="S256" s="495"/>
      <c r="T256" s="495"/>
    </row>
    <row r="257" spans="3:20" x14ac:dyDescent="0.2">
      <c r="C257" s="495"/>
      <c r="D257" s="495"/>
      <c r="E257" s="495"/>
      <c r="F257" s="495"/>
      <c r="G257" s="495"/>
      <c r="H257" s="495"/>
      <c r="I257" s="495"/>
      <c r="J257" s="495"/>
      <c r="K257" s="495"/>
      <c r="L257" s="495"/>
      <c r="M257" s="495"/>
      <c r="N257" s="495"/>
      <c r="O257" s="495"/>
      <c r="P257" s="495"/>
      <c r="Q257" s="495"/>
      <c r="R257" s="495"/>
      <c r="S257" s="495"/>
      <c r="T257" s="495"/>
    </row>
    <row r="258" spans="3:20" x14ac:dyDescent="0.2">
      <c r="C258" s="495"/>
      <c r="D258" s="495"/>
      <c r="E258" s="495"/>
      <c r="F258" s="495"/>
      <c r="G258" s="495"/>
      <c r="H258" s="495"/>
      <c r="I258" s="495"/>
      <c r="J258" s="495"/>
      <c r="K258" s="495"/>
      <c r="L258" s="495"/>
      <c r="M258" s="495"/>
      <c r="N258" s="495"/>
      <c r="O258" s="495"/>
      <c r="P258" s="495"/>
      <c r="Q258" s="495"/>
      <c r="R258" s="495"/>
      <c r="S258" s="495"/>
      <c r="T258" s="495"/>
    </row>
    <row r="259" spans="3:20" x14ac:dyDescent="0.2">
      <c r="C259" s="495"/>
      <c r="D259" s="495"/>
      <c r="E259" s="495"/>
      <c r="F259" s="495"/>
      <c r="G259" s="495"/>
      <c r="H259" s="495"/>
      <c r="I259" s="495"/>
      <c r="J259" s="495"/>
      <c r="K259" s="495"/>
      <c r="L259" s="495"/>
      <c r="M259" s="495"/>
      <c r="N259" s="495"/>
      <c r="O259" s="495"/>
      <c r="P259" s="495"/>
      <c r="Q259" s="495"/>
      <c r="R259" s="495"/>
      <c r="S259" s="495"/>
      <c r="T259" s="495"/>
    </row>
    <row r="260" spans="3:20" x14ac:dyDescent="0.2">
      <c r="C260" s="495"/>
      <c r="D260" s="495"/>
      <c r="E260" s="495"/>
      <c r="F260" s="495"/>
      <c r="G260" s="495"/>
      <c r="H260" s="495"/>
      <c r="I260" s="495"/>
      <c r="J260" s="495"/>
      <c r="K260" s="495"/>
      <c r="L260" s="495"/>
      <c r="M260" s="495"/>
      <c r="N260" s="495"/>
      <c r="O260" s="495"/>
      <c r="P260" s="495"/>
      <c r="Q260" s="495"/>
      <c r="R260" s="495"/>
      <c r="S260" s="495"/>
      <c r="T260" s="495"/>
    </row>
    <row r="261" spans="3:20" x14ac:dyDescent="0.2">
      <c r="C261" s="495"/>
      <c r="D261" s="495"/>
      <c r="E261" s="495"/>
      <c r="F261" s="495"/>
      <c r="G261" s="495"/>
      <c r="H261" s="495"/>
      <c r="I261" s="495"/>
      <c r="J261" s="495"/>
      <c r="K261" s="495"/>
      <c r="L261" s="495"/>
      <c r="M261" s="495"/>
      <c r="N261" s="495"/>
      <c r="O261" s="495"/>
      <c r="P261" s="495"/>
      <c r="Q261" s="495"/>
      <c r="R261" s="495"/>
      <c r="S261" s="495"/>
      <c r="T261" s="495"/>
    </row>
    <row r="262" spans="3:20" x14ac:dyDescent="0.2">
      <c r="C262" s="495"/>
      <c r="D262" s="495"/>
      <c r="E262" s="495"/>
      <c r="F262" s="495"/>
      <c r="G262" s="495"/>
      <c r="H262" s="495"/>
      <c r="I262" s="495"/>
      <c r="J262" s="495"/>
      <c r="K262" s="495"/>
      <c r="L262" s="495"/>
      <c r="M262" s="495"/>
      <c r="N262" s="495"/>
      <c r="O262" s="495"/>
      <c r="P262" s="495"/>
      <c r="Q262" s="495"/>
      <c r="R262" s="495"/>
      <c r="S262" s="495"/>
      <c r="T262" s="495"/>
    </row>
    <row r="263" spans="3:20" x14ac:dyDescent="0.2">
      <c r="C263" s="495"/>
      <c r="D263" s="495"/>
      <c r="E263" s="495"/>
      <c r="F263" s="495"/>
      <c r="G263" s="495"/>
      <c r="H263" s="495"/>
      <c r="I263" s="495"/>
      <c r="J263" s="495"/>
      <c r="K263" s="495"/>
      <c r="L263" s="495"/>
      <c r="M263" s="495"/>
      <c r="N263" s="495"/>
      <c r="O263" s="495"/>
      <c r="P263" s="495"/>
      <c r="Q263" s="495"/>
      <c r="R263" s="495"/>
      <c r="S263" s="495"/>
      <c r="T263" s="495"/>
    </row>
    <row r="264" spans="3:20" x14ac:dyDescent="0.2">
      <c r="C264" s="495"/>
      <c r="D264" s="495"/>
      <c r="E264" s="495"/>
      <c r="F264" s="495"/>
      <c r="G264" s="495"/>
      <c r="H264" s="495"/>
      <c r="I264" s="495"/>
      <c r="J264" s="495"/>
      <c r="K264" s="495"/>
      <c r="L264" s="495"/>
      <c r="M264" s="495"/>
      <c r="N264" s="495"/>
      <c r="O264" s="495"/>
      <c r="P264" s="495"/>
      <c r="Q264" s="495"/>
      <c r="R264" s="495"/>
      <c r="S264" s="495"/>
      <c r="T264" s="495"/>
    </row>
    <row r="265" spans="3:20" x14ac:dyDescent="0.2">
      <c r="C265" s="495"/>
      <c r="D265" s="495"/>
      <c r="E265" s="495"/>
      <c r="F265" s="495"/>
      <c r="G265" s="495"/>
      <c r="H265" s="495"/>
      <c r="I265" s="495"/>
      <c r="J265" s="495"/>
      <c r="K265" s="495"/>
      <c r="L265" s="495"/>
      <c r="M265" s="495"/>
      <c r="N265" s="495"/>
      <c r="O265" s="495"/>
      <c r="P265" s="495"/>
      <c r="Q265" s="495"/>
      <c r="R265" s="495"/>
      <c r="S265" s="495"/>
      <c r="T265" s="495"/>
    </row>
    <row r="266" spans="3:20" x14ac:dyDescent="0.2">
      <c r="C266" s="495"/>
      <c r="D266" s="495"/>
      <c r="E266" s="495"/>
      <c r="F266" s="495"/>
      <c r="G266" s="495"/>
      <c r="H266" s="495"/>
      <c r="I266" s="495"/>
      <c r="J266" s="495"/>
      <c r="K266" s="495"/>
      <c r="L266" s="495"/>
      <c r="M266" s="495"/>
      <c r="N266" s="495"/>
      <c r="O266" s="495"/>
      <c r="P266" s="495"/>
      <c r="Q266" s="495"/>
      <c r="R266" s="495"/>
      <c r="S266" s="495"/>
      <c r="T266" s="495"/>
    </row>
    <row r="267" spans="3:20" x14ac:dyDescent="0.2">
      <c r="C267" s="495"/>
      <c r="D267" s="495"/>
      <c r="E267" s="495"/>
      <c r="F267" s="495"/>
      <c r="G267" s="495"/>
      <c r="H267" s="495"/>
      <c r="I267" s="495"/>
      <c r="J267" s="495"/>
      <c r="K267" s="495"/>
      <c r="L267" s="495"/>
      <c r="M267" s="495"/>
      <c r="N267" s="495"/>
      <c r="O267" s="495"/>
      <c r="P267" s="495"/>
      <c r="Q267" s="495"/>
      <c r="R267" s="495"/>
      <c r="S267" s="495"/>
      <c r="T267" s="495"/>
    </row>
    <row r="268" spans="3:20" x14ac:dyDescent="0.2">
      <c r="C268" s="495"/>
      <c r="D268" s="495"/>
      <c r="E268" s="495"/>
      <c r="F268" s="495"/>
      <c r="G268" s="495"/>
      <c r="H268" s="495"/>
      <c r="I268" s="495"/>
      <c r="J268" s="495"/>
      <c r="K268" s="495"/>
      <c r="L268" s="495"/>
      <c r="M268" s="495"/>
      <c r="N268" s="495"/>
      <c r="O268" s="495"/>
      <c r="P268" s="495"/>
      <c r="Q268" s="495"/>
      <c r="R268" s="495"/>
      <c r="S268" s="495"/>
      <c r="T268" s="495"/>
    </row>
    <row r="269" spans="3:20" x14ac:dyDescent="0.2">
      <c r="C269" s="495"/>
      <c r="D269" s="495"/>
      <c r="E269" s="495"/>
      <c r="F269" s="495"/>
      <c r="G269" s="495"/>
      <c r="H269" s="495"/>
      <c r="I269" s="495"/>
      <c r="J269" s="495"/>
      <c r="K269" s="495"/>
      <c r="L269" s="495"/>
      <c r="M269" s="495"/>
      <c r="N269" s="495"/>
      <c r="O269" s="495"/>
      <c r="P269" s="495"/>
      <c r="Q269" s="495"/>
      <c r="R269" s="495"/>
      <c r="S269" s="495"/>
      <c r="T269" s="495"/>
    </row>
    <row r="270" spans="3:20" x14ac:dyDescent="0.2">
      <c r="C270" s="495"/>
      <c r="D270" s="495"/>
      <c r="E270" s="495"/>
      <c r="F270" s="495"/>
      <c r="G270" s="495"/>
      <c r="H270" s="495"/>
      <c r="I270" s="495"/>
      <c r="J270" s="495"/>
      <c r="K270" s="495"/>
      <c r="L270" s="495"/>
      <c r="M270" s="495"/>
      <c r="N270" s="495"/>
      <c r="O270" s="495"/>
      <c r="P270" s="495"/>
      <c r="Q270" s="495"/>
      <c r="R270" s="495"/>
      <c r="S270" s="495"/>
      <c r="T270" s="495"/>
    </row>
    <row r="271" spans="3:20" x14ac:dyDescent="0.2">
      <c r="C271" s="495"/>
      <c r="D271" s="495"/>
      <c r="E271" s="495"/>
      <c r="F271" s="495"/>
      <c r="G271" s="495"/>
      <c r="H271" s="495"/>
      <c r="I271" s="495"/>
      <c r="J271" s="495"/>
      <c r="K271" s="495"/>
      <c r="L271" s="495"/>
      <c r="M271" s="495"/>
      <c r="N271" s="495"/>
      <c r="O271" s="495"/>
      <c r="P271" s="495"/>
      <c r="Q271" s="495"/>
      <c r="R271" s="495"/>
      <c r="S271" s="495"/>
      <c r="T271" s="495"/>
    </row>
    <row r="272" spans="3:20" x14ac:dyDescent="0.2">
      <c r="C272" s="495"/>
      <c r="D272" s="495"/>
      <c r="E272" s="495"/>
      <c r="F272" s="495"/>
      <c r="G272" s="495"/>
      <c r="H272" s="495"/>
      <c r="I272" s="495"/>
      <c r="J272" s="495"/>
      <c r="K272" s="495"/>
      <c r="L272" s="495"/>
      <c r="M272" s="495"/>
      <c r="N272" s="495"/>
      <c r="O272" s="495"/>
      <c r="P272" s="495"/>
      <c r="Q272" s="495"/>
      <c r="R272" s="495"/>
      <c r="S272" s="495"/>
      <c r="T272" s="495"/>
    </row>
    <row r="273" spans="3:20" x14ac:dyDescent="0.2">
      <c r="C273" s="495"/>
      <c r="D273" s="495"/>
      <c r="E273" s="495"/>
      <c r="F273" s="495"/>
      <c r="G273" s="495"/>
      <c r="H273" s="495"/>
      <c r="I273" s="495"/>
      <c r="J273" s="495"/>
      <c r="K273" s="495"/>
      <c r="L273" s="495"/>
      <c r="M273" s="495"/>
      <c r="N273" s="495"/>
      <c r="O273" s="495"/>
      <c r="P273" s="495"/>
      <c r="Q273" s="495"/>
      <c r="R273" s="495"/>
      <c r="S273" s="495"/>
      <c r="T273" s="495"/>
    </row>
    <row r="274" spans="3:20" x14ac:dyDescent="0.2">
      <c r="C274" s="495"/>
      <c r="D274" s="495"/>
      <c r="E274" s="495"/>
      <c r="F274" s="495"/>
      <c r="G274" s="495"/>
      <c r="H274" s="495"/>
      <c r="I274" s="495"/>
      <c r="J274" s="495"/>
      <c r="K274" s="495"/>
      <c r="L274" s="495"/>
      <c r="M274" s="495"/>
      <c r="N274" s="495"/>
      <c r="O274" s="495"/>
      <c r="P274" s="495"/>
      <c r="Q274" s="495"/>
      <c r="R274" s="495"/>
      <c r="S274" s="495"/>
      <c r="T274" s="495"/>
    </row>
    <row r="275" spans="3:20" x14ac:dyDescent="0.2">
      <c r="C275" s="495"/>
      <c r="D275" s="495"/>
      <c r="E275" s="495"/>
      <c r="F275" s="495"/>
      <c r="G275" s="495"/>
      <c r="H275" s="495"/>
      <c r="I275" s="495"/>
      <c r="J275" s="495"/>
      <c r="K275" s="495"/>
      <c r="L275" s="495"/>
      <c r="M275" s="495"/>
      <c r="N275" s="495"/>
      <c r="O275" s="495"/>
      <c r="P275" s="495"/>
      <c r="Q275" s="495"/>
      <c r="R275" s="495"/>
      <c r="S275" s="495"/>
      <c r="T275" s="495"/>
    </row>
    <row r="276" spans="3:20" x14ac:dyDescent="0.2">
      <c r="C276" s="495"/>
      <c r="D276" s="495"/>
      <c r="E276" s="495"/>
      <c r="F276" s="495"/>
      <c r="G276" s="495"/>
      <c r="H276" s="495"/>
      <c r="I276" s="495"/>
      <c r="J276" s="495"/>
      <c r="K276" s="495"/>
      <c r="L276" s="495"/>
      <c r="M276" s="495"/>
      <c r="N276" s="495"/>
      <c r="O276" s="495"/>
      <c r="P276" s="495"/>
      <c r="Q276" s="495"/>
      <c r="R276" s="495"/>
      <c r="S276" s="495"/>
      <c r="T276" s="495"/>
    </row>
    <row r="277" spans="3:20" x14ac:dyDescent="0.2">
      <c r="C277" s="495"/>
      <c r="D277" s="495"/>
      <c r="E277" s="495"/>
      <c r="F277" s="495"/>
      <c r="G277" s="495"/>
      <c r="H277" s="495"/>
      <c r="I277" s="495"/>
      <c r="J277" s="495"/>
      <c r="K277" s="495"/>
      <c r="L277" s="495"/>
      <c r="M277" s="495"/>
      <c r="N277" s="495"/>
      <c r="O277" s="495"/>
      <c r="P277" s="495"/>
      <c r="Q277" s="495"/>
      <c r="R277" s="495"/>
      <c r="S277" s="495"/>
      <c r="T277" s="495"/>
    </row>
    <row r="278" spans="3:20" x14ac:dyDescent="0.2">
      <c r="C278" s="495"/>
      <c r="D278" s="495"/>
      <c r="E278" s="495"/>
      <c r="F278" s="495"/>
      <c r="G278" s="495"/>
      <c r="H278" s="495"/>
      <c r="I278" s="495"/>
      <c r="J278" s="495"/>
      <c r="K278" s="495"/>
      <c r="L278" s="495"/>
      <c r="M278" s="495"/>
      <c r="N278" s="495"/>
      <c r="O278" s="495"/>
      <c r="P278" s="495"/>
      <c r="Q278" s="495"/>
      <c r="R278" s="495"/>
      <c r="S278" s="495"/>
      <c r="T278" s="495"/>
    </row>
    <row r="279" spans="3:20" x14ac:dyDescent="0.2">
      <c r="C279" s="495"/>
      <c r="D279" s="495"/>
      <c r="E279" s="495"/>
      <c r="F279" s="495"/>
      <c r="G279" s="495"/>
      <c r="H279" s="495"/>
      <c r="I279" s="495"/>
      <c r="J279" s="495"/>
      <c r="K279" s="495"/>
      <c r="L279" s="495"/>
      <c r="M279" s="495"/>
      <c r="N279" s="495"/>
      <c r="O279" s="495"/>
      <c r="P279" s="495"/>
      <c r="Q279" s="495"/>
      <c r="R279" s="495"/>
      <c r="S279" s="495"/>
      <c r="T279" s="495"/>
    </row>
    <row r="280" spans="3:20" x14ac:dyDescent="0.2">
      <c r="C280" s="495"/>
      <c r="D280" s="495"/>
      <c r="E280" s="495"/>
      <c r="F280" s="495"/>
      <c r="G280" s="495"/>
      <c r="H280" s="495"/>
      <c r="I280" s="495"/>
      <c r="J280" s="495"/>
      <c r="K280" s="495"/>
      <c r="L280" s="495"/>
      <c r="M280" s="495"/>
      <c r="N280" s="495"/>
      <c r="O280" s="495"/>
      <c r="P280" s="495"/>
      <c r="Q280" s="495"/>
      <c r="R280" s="495"/>
      <c r="S280" s="495"/>
      <c r="T280" s="495"/>
    </row>
    <row r="281" spans="3:20" x14ac:dyDescent="0.2">
      <c r="C281" s="495"/>
      <c r="D281" s="495"/>
      <c r="E281" s="495"/>
      <c r="F281" s="495"/>
      <c r="G281" s="495"/>
      <c r="H281" s="495"/>
      <c r="I281" s="495"/>
      <c r="J281" s="495"/>
      <c r="K281" s="495"/>
      <c r="L281" s="495"/>
      <c r="M281" s="495"/>
      <c r="N281" s="495"/>
      <c r="O281" s="495"/>
      <c r="P281" s="495"/>
      <c r="Q281" s="495"/>
      <c r="R281" s="495"/>
      <c r="S281" s="495"/>
      <c r="T281" s="495"/>
    </row>
    <row r="282" spans="3:20" x14ac:dyDescent="0.2">
      <c r="C282" s="495"/>
      <c r="D282" s="495"/>
      <c r="E282" s="495"/>
      <c r="F282" s="495"/>
      <c r="G282" s="495"/>
      <c r="H282" s="495"/>
      <c r="I282" s="495"/>
      <c r="J282" s="495"/>
      <c r="K282" s="495"/>
      <c r="L282" s="495"/>
      <c r="M282" s="495"/>
      <c r="N282" s="495"/>
      <c r="O282" s="495"/>
      <c r="P282" s="495"/>
      <c r="Q282" s="495"/>
      <c r="R282" s="495"/>
      <c r="S282" s="495"/>
      <c r="T282" s="495"/>
    </row>
    <row r="283" spans="3:20" x14ac:dyDescent="0.2">
      <c r="C283" s="495"/>
      <c r="D283" s="495"/>
      <c r="E283" s="495"/>
      <c r="F283" s="495"/>
      <c r="G283" s="495"/>
      <c r="H283" s="495"/>
      <c r="I283" s="495"/>
      <c r="J283" s="495"/>
      <c r="K283" s="495"/>
      <c r="L283" s="495"/>
      <c r="M283" s="495"/>
      <c r="N283" s="495"/>
      <c r="O283" s="495"/>
      <c r="P283" s="495"/>
      <c r="Q283" s="495"/>
      <c r="R283" s="495"/>
      <c r="S283" s="495"/>
      <c r="T283" s="495"/>
    </row>
    <row r="284" spans="3:20" x14ac:dyDescent="0.2">
      <c r="C284" s="495"/>
      <c r="D284" s="495"/>
      <c r="E284" s="495"/>
      <c r="F284" s="495"/>
      <c r="G284" s="495"/>
      <c r="H284" s="495"/>
      <c r="I284" s="495"/>
      <c r="J284" s="495"/>
      <c r="K284" s="495"/>
      <c r="L284" s="495"/>
      <c r="M284" s="495"/>
      <c r="N284" s="495"/>
      <c r="O284" s="495"/>
      <c r="P284" s="495"/>
      <c r="Q284" s="495"/>
      <c r="R284" s="495"/>
      <c r="S284" s="495"/>
      <c r="T284" s="495"/>
    </row>
    <row r="285" spans="3:20" x14ac:dyDescent="0.2">
      <c r="C285" s="495"/>
      <c r="D285" s="495"/>
      <c r="E285" s="495"/>
      <c r="F285" s="495"/>
      <c r="G285" s="495"/>
      <c r="H285" s="495"/>
      <c r="I285" s="495"/>
      <c r="J285" s="495"/>
      <c r="K285" s="495"/>
      <c r="L285" s="495"/>
      <c r="M285" s="495"/>
      <c r="N285" s="495"/>
      <c r="O285" s="495"/>
      <c r="P285" s="495"/>
      <c r="Q285" s="495"/>
      <c r="R285" s="495"/>
      <c r="S285" s="495"/>
      <c r="T285" s="495"/>
    </row>
    <row r="286" spans="3:20" x14ac:dyDescent="0.2">
      <c r="C286" s="495"/>
      <c r="D286" s="495"/>
      <c r="E286" s="495"/>
      <c r="F286" s="495"/>
      <c r="G286" s="495"/>
      <c r="H286" s="495"/>
      <c r="I286" s="495"/>
      <c r="J286" s="495"/>
      <c r="K286" s="495"/>
      <c r="L286" s="495"/>
      <c r="M286" s="495"/>
      <c r="N286" s="495"/>
      <c r="O286" s="495"/>
      <c r="P286" s="495"/>
      <c r="Q286" s="495"/>
      <c r="R286" s="495"/>
      <c r="S286" s="495"/>
      <c r="T286" s="495"/>
    </row>
    <row r="287" spans="3:20" x14ac:dyDescent="0.2">
      <c r="C287" s="495"/>
      <c r="D287" s="495"/>
      <c r="E287" s="495"/>
      <c r="F287" s="495"/>
      <c r="G287" s="495"/>
      <c r="H287" s="495"/>
      <c r="I287" s="495"/>
      <c r="J287" s="495"/>
      <c r="K287" s="495"/>
      <c r="L287" s="495"/>
      <c r="M287" s="495"/>
      <c r="N287" s="495"/>
      <c r="O287" s="495"/>
      <c r="P287" s="495"/>
      <c r="Q287" s="495"/>
      <c r="R287" s="495"/>
      <c r="S287" s="495"/>
      <c r="T287" s="495"/>
    </row>
    <row r="288" spans="3:20" x14ac:dyDescent="0.2">
      <c r="C288" s="495"/>
      <c r="D288" s="495"/>
      <c r="E288" s="495"/>
      <c r="F288" s="495"/>
      <c r="G288" s="495"/>
      <c r="H288" s="495"/>
      <c r="I288" s="495"/>
      <c r="J288" s="495"/>
      <c r="K288" s="495"/>
      <c r="L288" s="495"/>
      <c r="M288" s="495"/>
      <c r="N288" s="495"/>
      <c r="O288" s="495"/>
      <c r="P288" s="495"/>
      <c r="Q288" s="495"/>
      <c r="R288" s="495"/>
      <c r="S288" s="495"/>
      <c r="T288" s="495"/>
    </row>
    <row r="289" spans="3:20" x14ac:dyDescent="0.2">
      <c r="C289" s="495"/>
      <c r="D289" s="495"/>
      <c r="E289" s="495"/>
      <c r="F289" s="495"/>
      <c r="G289" s="495"/>
      <c r="H289" s="495"/>
      <c r="I289" s="495"/>
      <c r="J289" s="495"/>
      <c r="K289" s="495"/>
      <c r="L289" s="495"/>
      <c r="M289" s="495"/>
      <c r="N289" s="495"/>
      <c r="O289" s="495"/>
      <c r="P289" s="495"/>
      <c r="Q289" s="495"/>
      <c r="R289" s="495"/>
      <c r="S289" s="495"/>
      <c r="T289" s="495"/>
    </row>
    <row r="290" spans="3:20" x14ac:dyDescent="0.2">
      <c r="C290" s="495"/>
      <c r="D290" s="495"/>
      <c r="E290" s="495"/>
      <c r="F290" s="495"/>
      <c r="G290" s="495"/>
      <c r="H290" s="495"/>
      <c r="I290" s="495"/>
      <c r="J290" s="495"/>
      <c r="K290" s="495"/>
      <c r="L290" s="495"/>
      <c r="M290" s="495"/>
      <c r="N290" s="495"/>
      <c r="O290" s="495"/>
      <c r="P290" s="495"/>
      <c r="Q290" s="495"/>
      <c r="R290" s="495"/>
      <c r="S290" s="495"/>
      <c r="T290" s="495"/>
    </row>
    <row r="291" spans="3:20" x14ac:dyDescent="0.2">
      <c r="C291" s="495"/>
      <c r="D291" s="495"/>
      <c r="E291" s="495"/>
      <c r="F291" s="495"/>
      <c r="G291" s="495"/>
      <c r="H291" s="495"/>
      <c r="I291" s="495"/>
      <c r="J291" s="495"/>
      <c r="K291" s="495"/>
      <c r="L291" s="495"/>
      <c r="M291" s="495"/>
      <c r="N291" s="495"/>
      <c r="O291" s="495"/>
      <c r="P291" s="495"/>
      <c r="Q291" s="495"/>
      <c r="R291" s="495"/>
      <c r="S291" s="495"/>
      <c r="T291" s="495"/>
    </row>
    <row r="292" spans="3:20" x14ac:dyDescent="0.2">
      <c r="C292" s="495"/>
      <c r="D292" s="495"/>
      <c r="E292" s="495"/>
      <c r="F292" s="495"/>
      <c r="G292" s="495"/>
      <c r="H292" s="495"/>
      <c r="I292" s="495"/>
      <c r="J292" s="495"/>
      <c r="K292" s="495"/>
      <c r="L292" s="495"/>
      <c r="M292" s="495"/>
      <c r="N292" s="495"/>
      <c r="O292" s="495"/>
      <c r="P292" s="495"/>
      <c r="Q292" s="495"/>
      <c r="R292" s="495"/>
      <c r="S292" s="495"/>
      <c r="T292" s="495"/>
    </row>
    <row r="293" spans="3:20" x14ac:dyDescent="0.2">
      <c r="C293" s="495"/>
      <c r="D293" s="495"/>
      <c r="E293" s="495"/>
      <c r="F293" s="495"/>
      <c r="G293" s="495"/>
      <c r="H293" s="495"/>
      <c r="I293" s="495"/>
      <c r="J293" s="495"/>
      <c r="K293" s="495"/>
      <c r="L293" s="495"/>
      <c r="M293" s="495"/>
      <c r="N293" s="495"/>
      <c r="O293" s="495"/>
      <c r="P293" s="495"/>
      <c r="Q293" s="495"/>
      <c r="R293" s="495"/>
      <c r="S293" s="495"/>
      <c r="T293" s="495"/>
    </row>
    <row r="294" spans="3:20" x14ac:dyDescent="0.2">
      <c r="C294" s="495"/>
      <c r="D294" s="495"/>
      <c r="E294" s="495"/>
      <c r="F294" s="495"/>
      <c r="G294" s="495"/>
      <c r="H294" s="495"/>
      <c r="I294" s="495"/>
      <c r="J294" s="495"/>
      <c r="K294" s="495"/>
      <c r="L294" s="495"/>
      <c r="M294" s="495"/>
      <c r="N294" s="495"/>
      <c r="O294" s="495"/>
      <c r="P294" s="495"/>
      <c r="Q294" s="495"/>
      <c r="R294" s="495"/>
      <c r="S294" s="495"/>
      <c r="T294" s="495"/>
    </row>
    <row r="295" spans="3:20" x14ac:dyDescent="0.2">
      <c r="C295" s="495"/>
      <c r="D295" s="495"/>
      <c r="E295" s="495"/>
      <c r="F295" s="495"/>
      <c r="G295" s="495"/>
      <c r="H295" s="495"/>
      <c r="I295" s="495"/>
      <c r="J295" s="495"/>
      <c r="K295" s="495"/>
      <c r="L295" s="495"/>
      <c r="M295" s="495"/>
      <c r="N295" s="495"/>
      <c r="O295" s="495"/>
      <c r="P295" s="495"/>
      <c r="Q295" s="495"/>
      <c r="R295" s="495"/>
      <c r="S295" s="495"/>
      <c r="T295" s="495"/>
    </row>
    <row r="296" spans="3:20" x14ac:dyDescent="0.2">
      <c r="C296" s="495"/>
      <c r="D296" s="495"/>
      <c r="E296" s="495"/>
      <c r="F296" s="495"/>
      <c r="G296" s="495"/>
      <c r="H296" s="495"/>
      <c r="I296" s="495"/>
      <c r="J296" s="495"/>
      <c r="K296" s="495"/>
      <c r="L296" s="495"/>
      <c r="M296" s="495"/>
      <c r="N296" s="495"/>
      <c r="O296" s="495"/>
      <c r="P296" s="495"/>
      <c r="Q296" s="495"/>
      <c r="R296" s="495"/>
      <c r="S296" s="495"/>
      <c r="T296" s="495"/>
    </row>
  </sheetData>
  <mergeCells count="7">
    <mergeCell ref="H1:I1"/>
    <mergeCell ref="C5:F5"/>
    <mergeCell ref="G5:J5"/>
    <mergeCell ref="K5:N5"/>
    <mergeCell ref="O5:R5"/>
    <mergeCell ref="S5:V5"/>
    <mergeCell ref="W5:Z5"/>
  </mergeCells>
  <hyperlinks>
    <hyperlink ref="H1:I1" location="Index!A1" display="Regresar al Índice" xr:uid="{D62065A9-0DE8-4692-9692-F239C3A863AB}"/>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48A2-99BD-44F2-A50E-4EE42C29F8D1}">
  <sheetPr codeName="Hoja15"/>
  <dimension ref="A1:I21"/>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1512</v>
      </c>
      <c r="G1" s="129" t="s">
        <v>39</v>
      </c>
      <c r="H1" s="400"/>
      <c r="I1" s="400"/>
    </row>
    <row r="2" spans="1:9" x14ac:dyDescent="0.2">
      <c r="A2" s="11" t="s">
        <v>1544</v>
      </c>
    </row>
    <row r="3" spans="1:9" x14ac:dyDescent="0.2">
      <c r="A3" s="264" t="s">
        <v>1545</v>
      </c>
    </row>
    <row r="5" spans="1:9" ht="63.75" x14ac:dyDescent="0.2">
      <c r="B5" s="159" t="s">
        <v>198</v>
      </c>
      <c r="C5" s="160" t="s">
        <v>884</v>
      </c>
      <c r="D5" s="160" t="s">
        <v>885</v>
      </c>
      <c r="E5" s="160" t="s">
        <v>886</v>
      </c>
      <c r="F5" s="160" t="s">
        <v>887</v>
      </c>
    </row>
    <row r="6" spans="1:9" x14ac:dyDescent="0.2">
      <c r="B6" s="161" t="s">
        <v>214</v>
      </c>
      <c r="C6" s="162">
        <v>5</v>
      </c>
      <c r="D6" s="162">
        <v>85</v>
      </c>
      <c r="E6" s="162">
        <v>90</v>
      </c>
      <c r="F6" s="163">
        <v>5.6000000000000001E-2</v>
      </c>
    </row>
    <row r="7" spans="1:9" x14ac:dyDescent="0.2">
      <c r="B7" s="161" t="s">
        <v>62</v>
      </c>
      <c r="C7" s="164">
        <v>203</v>
      </c>
      <c r="D7" s="164">
        <v>84</v>
      </c>
      <c r="E7" s="164">
        <v>287</v>
      </c>
      <c r="F7" s="165">
        <v>0.70699999999999996</v>
      </c>
    </row>
    <row r="8" spans="1:9" x14ac:dyDescent="0.2">
      <c r="B8" s="161" t="s">
        <v>882</v>
      </c>
      <c r="C8" s="162">
        <v>44</v>
      </c>
      <c r="D8" s="162">
        <v>254</v>
      </c>
      <c r="E8" s="162">
        <v>298</v>
      </c>
      <c r="F8" s="163">
        <v>0.14799999999999999</v>
      </c>
    </row>
    <row r="9" spans="1:9" x14ac:dyDescent="0.2">
      <c r="B9" s="161" t="s">
        <v>203</v>
      </c>
      <c r="C9" s="164">
        <v>91</v>
      </c>
      <c r="D9" s="164">
        <v>140</v>
      </c>
      <c r="E9" s="164">
        <v>231</v>
      </c>
      <c r="F9" s="165">
        <v>0.39400000000000002</v>
      </c>
    </row>
    <row r="10" spans="1:9" x14ac:dyDescent="0.2">
      <c r="B10" s="161" t="s">
        <v>212</v>
      </c>
      <c r="C10" s="162">
        <v>49</v>
      </c>
      <c r="D10" s="162">
        <v>238</v>
      </c>
      <c r="E10" s="162">
        <v>287</v>
      </c>
      <c r="F10" s="163">
        <v>0.17100000000000001</v>
      </c>
    </row>
    <row r="11" spans="1:9" x14ac:dyDescent="0.2">
      <c r="B11" s="161" t="s">
        <v>200</v>
      </c>
      <c r="C11" s="164">
        <v>286</v>
      </c>
      <c r="D11" s="164">
        <v>334</v>
      </c>
      <c r="E11" s="164">
        <v>620</v>
      </c>
      <c r="F11" s="165">
        <v>0.46100000000000002</v>
      </c>
    </row>
    <row r="12" spans="1:9" x14ac:dyDescent="0.2">
      <c r="B12" s="161" t="s">
        <v>54</v>
      </c>
      <c r="C12" s="166">
        <v>678</v>
      </c>
      <c r="D12" s="167">
        <v>1135</v>
      </c>
      <c r="E12" s="167">
        <v>1813</v>
      </c>
      <c r="F12" s="168">
        <v>0.374</v>
      </c>
    </row>
    <row r="14" spans="1:9" ht="14.25" x14ac:dyDescent="0.2">
      <c r="B14" s="179"/>
      <c r="C14" s="179"/>
      <c r="D14" s="179"/>
    </row>
    <row r="15" spans="1:9" ht="14.25" x14ac:dyDescent="0.2">
      <c r="B15" s="179"/>
      <c r="C15" s="179"/>
      <c r="D15" s="179"/>
    </row>
    <row r="16" spans="1:9" ht="14.25" x14ac:dyDescent="0.2">
      <c r="B16" s="179"/>
      <c r="C16" s="179"/>
      <c r="D16" s="179"/>
    </row>
    <row r="17" spans="2:4" ht="14.25" x14ac:dyDescent="0.2">
      <c r="B17" s="179"/>
      <c r="C17" s="179"/>
      <c r="D17" s="179"/>
    </row>
    <row r="18" spans="2:4" ht="14.25" x14ac:dyDescent="0.2">
      <c r="B18" s="179"/>
      <c r="C18" s="179"/>
      <c r="D18" s="179"/>
    </row>
    <row r="19" spans="2:4" ht="14.25" x14ac:dyDescent="0.2">
      <c r="B19" s="179"/>
      <c r="C19" s="179"/>
      <c r="D19" s="179"/>
    </row>
    <row r="20" spans="2:4" ht="14.25" x14ac:dyDescent="0.2">
      <c r="B20" s="179"/>
      <c r="C20" s="179"/>
      <c r="D20" s="179"/>
    </row>
    <row r="21" spans="2:4" ht="14.25" x14ac:dyDescent="0.2">
      <c r="B21" s="179"/>
      <c r="C21" s="179"/>
      <c r="D21" s="179"/>
    </row>
  </sheetData>
  <mergeCells count="1">
    <mergeCell ref="G1:I1"/>
  </mergeCells>
  <hyperlinks>
    <hyperlink ref="G1:H1" location="Index!A1" display="Regresar al Índice" xr:uid="{310D1884-33EF-48EE-B5C3-1FC4BB06C6EB}"/>
    <hyperlink ref="H1:I1" location="Index!A1" display="Regresar al Índice" xr:uid="{B2F10EC4-8538-4B70-8C76-8AA827FCE74A}"/>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366DD-6B6C-418C-8F41-0EC5AF4EBEF7}">
  <sheetPr codeName="Hoja50"/>
  <dimension ref="A1:I43"/>
  <sheetViews>
    <sheetView topLeftCell="A4" workbookViewId="0">
      <selection activeCell="I7" sqref="I7"/>
    </sheetView>
  </sheetViews>
  <sheetFormatPr baseColWidth="10" defaultRowHeight="14.25" x14ac:dyDescent="0.2"/>
  <cols>
    <col min="1" max="2" width="11.42578125" style="404"/>
    <col min="3" max="3" width="28.28515625" style="404" bestFit="1" customWidth="1"/>
    <col min="4" max="16384" width="11.42578125" style="404"/>
  </cols>
  <sheetData>
    <row r="1" spans="1:9" ht="15" x14ac:dyDescent="0.25">
      <c r="A1" s="179" t="s">
        <v>1398</v>
      </c>
      <c r="H1" s="400" t="s">
        <v>39</v>
      </c>
      <c r="I1" s="400"/>
    </row>
    <row r="6" spans="1:9" x14ac:dyDescent="0.2">
      <c r="A6" s="404" t="s">
        <v>377</v>
      </c>
      <c r="B6" s="404" t="s">
        <v>992</v>
      </c>
      <c r="C6" s="404" t="s">
        <v>157</v>
      </c>
      <c r="D6" s="404" t="s">
        <v>993</v>
      </c>
      <c r="E6" s="404" t="s">
        <v>994</v>
      </c>
      <c r="F6" s="404" t="s">
        <v>995</v>
      </c>
      <c r="G6" s="404" t="s">
        <v>996</v>
      </c>
    </row>
    <row r="7" spans="1:9" x14ac:dyDescent="0.2">
      <c r="A7" s="404">
        <v>2020</v>
      </c>
      <c r="B7" s="404">
        <v>3</v>
      </c>
      <c r="C7" s="404" t="s">
        <v>9</v>
      </c>
      <c r="D7" s="413">
        <v>122.746964935253</v>
      </c>
      <c r="E7" s="413">
        <v>-1.4932610719116799</v>
      </c>
      <c r="F7" s="413">
        <v>-0.46317989845906499</v>
      </c>
      <c r="G7" s="413">
        <v>-0.115996646915395</v>
      </c>
    </row>
    <row r="8" spans="1:9" x14ac:dyDescent="0.2">
      <c r="A8" s="404">
        <v>2020</v>
      </c>
      <c r="B8" s="404">
        <v>3</v>
      </c>
      <c r="C8" s="404" t="s">
        <v>18</v>
      </c>
      <c r="D8" s="413">
        <v>121.577890448709</v>
      </c>
      <c r="E8" s="413">
        <v>0.31426147283830602</v>
      </c>
      <c r="F8" s="413">
        <v>4.1240393691670301</v>
      </c>
      <c r="G8" s="413">
        <v>1.01543815352296</v>
      </c>
    </row>
    <row r="9" spans="1:9" x14ac:dyDescent="0.2">
      <c r="A9" s="404">
        <v>2020</v>
      </c>
      <c r="B9" s="404">
        <v>3</v>
      </c>
      <c r="C9" s="404" t="s">
        <v>16</v>
      </c>
      <c r="D9" s="413">
        <v>120.799015516503</v>
      </c>
      <c r="E9" s="413">
        <v>0.76837628373556099</v>
      </c>
      <c r="F9" s="413">
        <v>4.2154819370666203</v>
      </c>
      <c r="G9" s="413">
        <v>1.0376089957132999</v>
      </c>
    </row>
    <row r="10" spans="1:9" x14ac:dyDescent="0.2">
      <c r="A10" s="404">
        <v>2020</v>
      </c>
      <c r="B10" s="404">
        <v>3</v>
      </c>
      <c r="C10" s="404" t="s">
        <v>15</v>
      </c>
      <c r="D10" s="413">
        <v>121.23913742762799</v>
      </c>
      <c r="E10" s="413">
        <v>0.49805862289653602</v>
      </c>
      <c r="F10" s="413">
        <v>4.2872037076563796</v>
      </c>
      <c r="G10" s="413">
        <v>1.05498819563197</v>
      </c>
    </row>
    <row r="11" spans="1:9" x14ac:dyDescent="0.2">
      <c r="A11" s="404">
        <v>2020</v>
      </c>
      <c r="B11" s="404">
        <v>3</v>
      </c>
      <c r="C11" s="404" t="s">
        <v>52</v>
      </c>
      <c r="D11" s="413">
        <v>121.913560293061</v>
      </c>
      <c r="E11" s="413">
        <v>0.47247024868244403</v>
      </c>
      <c r="F11" s="413">
        <v>4.4225414347019303</v>
      </c>
      <c r="G11" s="413">
        <v>1.0877580399323099</v>
      </c>
    </row>
    <row r="12" spans="1:9" x14ac:dyDescent="0.2">
      <c r="A12" s="404">
        <v>2020</v>
      </c>
      <c r="B12" s="404">
        <v>3</v>
      </c>
      <c r="C12" s="404" t="s">
        <v>30</v>
      </c>
      <c r="D12" s="413">
        <v>119.12941082962099</v>
      </c>
      <c r="E12" s="413">
        <v>1.0487703625798701</v>
      </c>
      <c r="F12" s="413">
        <v>4.4344821004470996</v>
      </c>
      <c r="G12" s="413">
        <v>1.0906477497515199</v>
      </c>
    </row>
    <row r="13" spans="1:9" x14ac:dyDescent="0.2">
      <c r="A13" s="404">
        <v>2020</v>
      </c>
      <c r="B13" s="404">
        <v>3</v>
      </c>
      <c r="C13" s="404" t="s">
        <v>33</v>
      </c>
      <c r="D13" s="413">
        <v>123.362842679691</v>
      </c>
      <c r="E13" s="413">
        <v>0.96523718136682901</v>
      </c>
      <c r="F13" s="413">
        <v>4.4911296978294502</v>
      </c>
      <c r="G13" s="413">
        <v>1.104353418941</v>
      </c>
    </row>
    <row r="14" spans="1:9" x14ac:dyDescent="0.2">
      <c r="A14" s="404">
        <v>2020</v>
      </c>
      <c r="B14" s="404">
        <v>3</v>
      </c>
      <c r="C14" s="404" t="s">
        <v>31</v>
      </c>
      <c r="D14" s="413">
        <v>119.770952831906</v>
      </c>
      <c r="E14" s="413">
        <v>1.1541968575358801</v>
      </c>
      <c r="F14" s="413">
        <v>5.0583833506748999</v>
      </c>
      <c r="G14" s="413">
        <v>1.2412919014305199</v>
      </c>
    </row>
    <row r="15" spans="1:9" x14ac:dyDescent="0.2">
      <c r="A15" s="404">
        <v>2020</v>
      </c>
      <c r="B15" s="404">
        <v>3</v>
      </c>
      <c r="C15" s="404" t="s">
        <v>23</v>
      </c>
      <c r="D15" s="413">
        <v>123.63512146027399</v>
      </c>
      <c r="E15" s="413">
        <v>0.65039213146367303</v>
      </c>
      <c r="F15" s="413">
        <v>5.1520247953650298</v>
      </c>
      <c r="G15" s="413">
        <v>1.26384415614615</v>
      </c>
    </row>
    <row r="16" spans="1:9" x14ac:dyDescent="0.2">
      <c r="A16" s="404">
        <v>2020</v>
      </c>
      <c r="B16" s="404">
        <v>3</v>
      </c>
      <c r="C16" s="404" t="s">
        <v>21</v>
      </c>
      <c r="D16" s="413">
        <v>123.16182067005001</v>
      </c>
      <c r="E16" s="413">
        <v>1.16599635847436</v>
      </c>
      <c r="F16" s="413">
        <v>5.3816867100199097</v>
      </c>
      <c r="G16" s="413">
        <v>1.3190913678841301</v>
      </c>
    </row>
    <row r="17" spans="1:7" x14ac:dyDescent="0.2">
      <c r="A17" s="404">
        <v>2020</v>
      </c>
      <c r="B17" s="404">
        <v>3</v>
      </c>
      <c r="C17" s="404" t="s">
        <v>28</v>
      </c>
      <c r="D17" s="413">
        <v>122.595416235144</v>
      </c>
      <c r="E17" s="413">
        <v>1.1160675094028101</v>
      </c>
      <c r="F17" s="413">
        <v>5.41107916668608</v>
      </c>
      <c r="G17" s="413">
        <v>1.3261554642817599</v>
      </c>
    </row>
    <row r="18" spans="1:7" x14ac:dyDescent="0.2">
      <c r="A18" s="404">
        <v>2020</v>
      </c>
      <c r="B18" s="404">
        <v>3</v>
      </c>
      <c r="C18" s="404" t="s">
        <v>7</v>
      </c>
      <c r="D18" s="413">
        <v>123.506346592802</v>
      </c>
      <c r="E18" s="413">
        <v>1.1882236618414099</v>
      </c>
      <c r="F18" s="413">
        <v>5.4758075800233703</v>
      </c>
      <c r="G18" s="413">
        <v>1.3417068930043199</v>
      </c>
    </row>
    <row r="19" spans="1:7" x14ac:dyDescent="0.2">
      <c r="A19" s="404">
        <v>2020</v>
      </c>
      <c r="B19" s="404">
        <v>3</v>
      </c>
      <c r="C19" s="404" t="s">
        <v>17</v>
      </c>
      <c r="D19" s="413">
        <v>125.16276770075</v>
      </c>
      <c r="E19" s="413">
        <v>1.11817827119121</v>
      </c>
      <c r="F19" s="413">
        <v>5.4760935052490201</v>
      </c>
      <c r="G19" s="413">
        <v>1.3417755725470899</v>
      </c>
    </row>
    <row r="20" spans="1:7" x14ac:dyDescent="0.2">
      <c r="A20" s="404">
        <v>2020</v>
      </c>
      <c r="B20" s="404">
        <v>3</v>
      </c>
      <c r="C20" s="404" t="s">
        <v>29</v>
      </c>
      <c r="D20" s="413">
        <v>121.75251472315399</v>
      </c>
      <c r="E20" s="413">
        <v>1.34699147394164</v>
      </c>
      <c r="F20" s="413">
        <v>5.5046073611718898</v>
      </c>
      <c r="G20" s="413">
        <v>1.34862392983477</v>
      </c>
    </row>
    <row r="21" spans="1:7" x14ac:dyDescent="0.2">
      <c r="A21" s="404">
        <v>2020</v>
      </c>
      <c r="B21" s="404">
        <v>3</v>
      </c>
      <c r="C21" s="404" t="s">
        <v>3</v>
      </c>
      <c r="D21" s="413">
        <v>125.35164276007499</v>
      </c>
      <c r="E21" s="413">
        <v>1.1849215663639601</v>
      </c>
      <c r="F21" s="413">
        <v>5.63283817578077</v>
      </c>
      <c r="G21" s="413">
        <v>1.3794048071909399</v>
      </c>
    </row>
    <row r="22" spans="1:7" x14ac:dyDescent="0.2">
      <c r="A22" s="404">
        <v>2020</v>
      </c>
      <c r="B22" s="404">
        <v>3</v>
      </c>
      <c r="C22" s="404" t="s">
        <v>12</v>
      </c>
      <c r="D22" s="413">
        <v>120.955417817559</v>
      </c>
      <c r="E22" s="413">
        <v>1.1551349903939001</v>
      </c>
      <c r="F22" s="413">
        <v>5.6710021785497204</v>
      </c>
      <c r="G22" s="413">
        <v>1.3885603876705199</v>
      </c>
    </row>
    <row r="23" spans="1:7" x14ac:dyDescent="0.2">
      <c r="A23" s="404">
        <v>2020</v>
      </c>
      <c r="B23" s="404">
        <v>3</v>
      </c>
      <c r="C23" s="404" t="s">
        <v>14</v>
      </c>
      <c r="D23" s="413">
        <v>127.576938845797</v>
      </c>
      <c r="E23" s="413">
        <v>1.28167094219398</v>
      </c>
      <c r="F23" s="413">
        <v>5.8366428723533899</v>
      </c>
      <c r="G23" s="413">
        <v>1.42826903126436</v>
      </c>
    </row>
    <row r="24" spans="1:7" x14ac:dyDescent="0.2">
      <c r="A24" s="404">
        <v>2020</v>
      </c>
      <c r="B24" s="404">
        <v>3</v>
      </c>
      <c r="C24" s="404" t="s">
        <v>10</v>
      </c>
      <c r="D24" s="413">
        <v>124.16378337889</v>
      </c>
      <c r="E24" s="413">
        <v>1.3186465085433601</v>
      </c>
      <c r="F24" s="413">
        <v>5.8973824336072704</v>
      </c>
      <c r="G24" s="413">
        <v>1.4428183002525199</v>
      </c>
    </row>
    <row r="25" spans="1:7" x14ac:dyDescent="0.2">
      <c r="A25" s="404">
        <v>2020</v>
      </c>
      <c r="B25" s="404">
        <v>3</v>
      </c>
      <c r="C25" s="404" t="s">
        <v>32</v>
      </c>
      <c r="D25" s="413">
        <v>126.56076636928999</v>
      </c>
      <c r="E25" s="413">
        <v>1.31172571963623</v>
      </c>
      <c r="F25" s="413">
        <v>5.98520442677333</v>
      </c>
      <c r="G25" s="413">
        <v>1.46384370482291</v>
      </c>
    </row>
    <row r="26" spans="1:7" x14ac:dyDescent="0.2">
      <c r="A26" s="404">
        <v>2020</v>
      </c>
      <c r="B26" s="404">
        <v>3</v>
      </c>
      <c r="C26" s="404" t="s">
        <v>11</v>
      </c>
      <c r="D26" s="413">
        <v>126.18832746549</v>
      </c>
      <c r="E26" s="413">
        <v>1.48268056293221</v>
      </c>
      <c r="F26" s="413">
        <v>5.9894675804751802</v>
      </c>
      <c r="G26" s="413">
        <v>1.4648640110031601</v>
      </c>
    </row>
    <row r="27" spans="1:7" x14ac:dyDescent="0.2">
      <c r="A27" s="404">
        <v>2020</v>
      </c>
      <c r="B27" s="404">
        <v>3</v>
      </c>
      <c r="C27" s="404" t="s">
        <v>8</v>
      </c>
      <c r="D27" s="413">
        <v>123.76381935972999</v>
      </c>
      <c r="E27" s="413">
        <v>1.4714597727812</v>
      </c>
      <c r="F27" s="413">
        <v>6.0742147957808701</v>
      </c>
      <c r="G27" s="413">
        <v>1.48514028883673</v>
      </c>
    </row>
    <row r="28" spans="1:7" x14ac:dyDescent="0.2">
      <c r="A28" s="404">
        <v>2020</v>
      </c>
      <c r="B28" s="404">
        <v>3</v>
      </c>
      <c r="C28" s="404" t="s">
        <v>24</v>
      </c>
      <c r="D28" s="413">
        <v>129.269117360601</v>
      </c>
      <c r="E28" s="413">
        <v>1.6994442200428499</v>
      </c>
      <c r="F28" s="413">
        <v>6.3176853240958204</v>
      </c>
      <c r="G28" s="413">
        <v>1.5433245555973101</v>
      </c>
    </row>
    <row r="29" spans="1:7" x14ac:dyDescent="0.2">
      <c r="A29" s="404">
        <v>2020</v>
      </c>
      <c r="B29" s="404">
        <v>3</v>
      </c>
      <c r="C29" s="404" t="s">
        <v>22</v>
      </c>
      <c r="D29" s="413">
        <v>127.370293608182</v>
      </c>
      <c r="E29" s="413">
        <v>1.3432504125146201</v>
      </c>
      <c r="F29" s="413">
        <v>6.3987530895028799</v>
      </c>
      <c r="G29" s="413">
        <v>1.5626758460564001</v>
      </c>
    </row>
    <row r="30" spans="1:7" x14ac:dyDescent="0.2">
      <c r="A30" s="404">
        <v>2020</v>
      </c>
      <c r="B30" s="404">
        <v>3</v>
      </c>
      <c r="C30" s="404" t="s">
        <v>6</v>
      </c>
      <c r="D30" s="413">
        <v>127.187204741407</v>
      </c>
      <c r="E30" s="413">
        <v>1.5248464649662901</v>
      </c>
      <c r="F30" s="413">
        <v>6.4883096537435403</v>
      </c>
      <c r="G30" s="413">
        <v>1.5840406048325</v>
      </c>
    </row>
    <row r="31" spans="1:7" x14ac:dyDescent="0.2">
      <c r="A31" s="404">
        <v>2020</v>
      </c>
      <c r="B31" s="404">
        <v>3</v>
      </c>
      <c r="C31" s="404" t="s">
        <v>19</v>
      </c>
      <c r="D31" s="413">
        <v>128.790086417873</v>
      </c>
      <c r="E31" s="413">
        <v>1.58336617107886</v>
      </c>
      <c r="F31" s="413">
        <v>6.5006928912177697</v>
      </c>
      <c r="G31" s="413">
        <v>1.5869937093806199</v>
      </c>
    </row>
    <row r="32" spans="1:7" x14ac:dyDescent="0.2">
      <c r="A32" s="404">
        <v>2020</v>
      </c>
      <c r="B32" s="404">
        <v>3</v>
      </c>
      <c r="C32" s="404" t="s">
        <v>20</v>
      </c>
      <c r="D32" s="413">
        <v>128.98641382078901</v>
      </c>
      <c r="E32" s="413">
        <v>1.63214341390046</v>
      </c>
      <c r="F32" s="413">
        <v>6.7865432071490002</v>
      </c>
      <c r="G32" s="413">
        <v>1.65509066598002</v>
      </c>
    </row>
    <row r="33" spans="1:7" x14ac:dyDescent="0.2">
      <c r="A33" s="404">
        <v>2020</v>
      </c>
      <c r="B33" s="404">
        <v>3</v>
      </c>
      <c r="C33" s="404" t="s">
        <v>27</v>
      </c>
      <c r="D33" s="413">
        <v>123.656941732687</v>
      </c>
      <c r="E33" s="413">
        <v>1.5104139805199399</v>
      </c>
      <c r="F33" s="413">
        <v>6.8987556269832799</v>
      </c>
      <c r="G33" s="413">
        <v>1.68178520811058</v>
      </c>
    </row>
    <row r="34" spans="1:7" x14ac:dyDescent="0.2">
      <c r="A34" s="404">
        <v>2020</v>
      </c>
      <c r="B34" s="404">
        <v>3</v>
      </c>
      <c r="C34" s="404" t="s">
        <v>4</v>
      </c>
      <c r="D34" s="413">
        <v>128.81505535892299</v>
      </c>
      <c r="E34" s="413">
        <v>1.60561490241606</v>
      </c>
      <c r="F34" s="413">
        <v>6.9417705263345804</v>
      </c>
      <c r="G34" s="413">
        <v>1.6920125767370799</v>
      </c>
    </row>
    <row r="35" spans="1:7" x14ac:dyDescent="0.2">
      <c r="A35" s="404">
        <v>2020</v>
      </c>
      <c r="B35" s="404">
        <v>3</v>
      </c>
      <c r="C35" s="404" t="s">
        <v>0</v>
      </c>
      <c r="D35" s="413">
        <v>133.888479881899</v>
      </c>
      <c r="E35" s="413">
        <v>1.3798803085700799</v>
      </c>
      <c r="F35" s="413">
        <v>7.0660801773140696</v>
      </c>
      <c r="G35" s="413">
        <v>1.7215515302633699</v>
      </c>
    </row>
    <row r="36" spans="1:7" x14ac:dyDescent="0.2">
      <c r="A36" s="404">
        <v>2020</v>
      </c>
      <c r="B36" s="404">
        <v>3</v>
      </c>
      <c r="C36" s="404" t="s">
        <v>25</v>
      </c>
      <c r="D36" s="413">
        <v>128.22754367984399</v>
      </c>
      <c r="E36" s="413">
        <v>1.85018135563908</v>
      </c>
      <c r="F36" s="413">
        <v>7.2560419413835602</v>
      </c>
      <c r="G36" s="413">
        <v>1.7666413525306</v>
      </c>
    </row>
    <row r="37" spans="1:7" x14ac:dyDescent="0.2">
      <c r="A37" s="404">
        <v>2020</v>
      </c>
      <c r="B37" s="404">
        <v>3</v>
      </c>
      <c r="C37" s="404" t="s">
        <v>26</v>
      </c>
      <c r="D37" s="413">
        <v>129.404277246921</v>
      </c>
      <c r="E37" s="413">
        <v>1.8208350546125001</v>
      </c>
      <c r="F37" s="413">
        <v>7.2576371720552801</v>
      </c>
      <c r="G37" s="413">
        <v>1.7670197469764199</v>
      </c>
    </row>
    <row r="38" spans="1:7" x14ac:dyDescent="0.2">
      <c r="A38" s="404">
        <v>2020</v>
      </c>
      <c r="B38" s="404">
        <v>3</v>
      </c>
      <c r="C38" s="404" t="s">
        <v>5</v>
      </c>
      <c r="D38" s="413">
        <v>129.30591312783099</v>
      </c>
      <c r="E38" s="413">
        <v>1.82118388296941</v>
      </c>
      <c r="F38" s="413">
        <v>7.5503797624572897</v>
      </c>
      <c r="G38" s="413">
        <v>1.8363879954723401</v>
      </c>
    </row>
    <row r="40" spans="1:7" x14ac:dyDescent="0.2">
      <c r="C40" s="413"/>
      <c r="D40" s="413"/>
    </row>
    <row r="41" spans="1:7" x14ac:dyDescent="0.2">
      <c r="C41" s="413"/>
      <c r="D41" s="413"/>
    </row>
    <row r="42" spans="1:7" x14ac:dyDescent="0.2">
      <c r="A42" s="404" t="s">
        <v>490</v>
      </c>
      <c r="C42" s="413">
        <v>0</v>
      </c>
      <c r="D42" s="413">
        <v>5</v>
      </c>
    </row>
    <row r="43" spans="1:7" x14ac:dyDescent="0.2">
      <c r="C43" s="413">
        <v>1</v>
      </c>
      <c r="D43" s="413">
        <f>D42</f>
        <v>5</v>
      </c>
    </row>
  </sheetData>
  <autoFilter ref="A6:G38" xr:uid="{00000000-0009-0000-0000-000003000000}">
    <sortState ref="A7:G38">
      <sortCondition ref="F6:F38"/>
    </sortState>
  </autoFilter>
  <mergeCells count="1">
    <mergeCell ref="H1:I1"/>
  </mergeCells>
  <hyperlinks>
    <hyperlink ref="H1:I1" location="Index!A1" display="Regresar al Índice" xr:uid="{83DB3E70-967F-45FC-BCEC-B62D2D83F5D2}"/>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C434-99C2-426F-A957-315DD5CCE002}">
  <sheetPr codeName="Hoja51"/>
  <dimension ref="A1:S80"/>
  <sheetViews>
    <sheetView topLeftCell="C57" workbookViewId="0">
      <selection activeCell="I7" sqref="I7"/>
    </sheetView>
  </sheetViews>
  <sheetFormatPr baseColWidth="10" defaultRowHeight="14.25" x14ac:dyDescent="0.2"/>
  <cols>
    <col min="1" max="3" width="11.42578125" style="404"/>
    <col min="4" max="4" width="27" style="404" bestFit="1" customWidth="1"/>
    <col min="5" max="5" width="31" style="404" bestFit="1" customWidth="1"/>
    <col min="6" max="9" width="11.42578125" style="404"/>
    <col min="10" max="10" width="11.85546875" style="404" bestFit="1" customWidth="1"/>
    <col min="11" max="13" width="11.42578125" style="404"/>
    <col min="14" max="14" width="27" style="404" bestFit="1" customWidth="1"/>
    <col min="15" max="18" width="11.42578125" style="404"/>
    <col min="19" max="20" width="11.85546875" style="404" bestFit="1" customWidth="1"/>
    <col min="21" max="16384" width="11.42578125" style="404"/>
  </cols>
  <sheetData>
    <row r="1" spans="1:19" ht="15" x14ac:dyDescent="0.25">
      <c r="A1" s="179" t="s">
        <v>1399</v>
      </c>
      <c r="H1" s="400" t="s">
        <v>39</v>
      </c>
      <c r="I1" s="400"/>
    </row>
    <row r="6" spans="1:19" x14ac:dyDescent="0.2">
      <c r="A6" s="404" t="s">
        <v>377</v>
      </c>
      <c r="B6" s="404" t="s">
        <v>992</v>
      </c>
      <c r="C6" s="404" t="s">
        <v>157</v>
      </c>
      <c r="D6" s="404" t="s">
        <v>198</v>
      </c>
      <c r="E6" s="404" t="s">
        <v>997</v>
      </c>
      <c r="F6" s="404" t="s">
        <v>993</v>
      </c>
      <c r="G6" s="404" t="s">
        <v>994</v>
      </c>
      <c r="H6" s="404" t="s">
        <v>995</v>
      </c>
      <c r="I6" s="404" t="s">
        <v>996</v>
      </c>
      <c r="S6" s="404" t="s">
        <v>998</v>
      </c>
    </row>
    <row r="7" spans="1:19" x14ac:dyDescent="0.2">
      <c r="A7" s="404">
        <v>2020</v>
      </c>
      <c r="B7" s="404">
        <v>3</v>
      </c>
      <c r="C7" s="404" t="s">
        <v>9</v>
      </c>
      <c r="D7" s="404" t="s">
        <v>999</v>
      </c>
      <c r="E7" s="404" t="s">
        <v>1000</v>
      </c>
      <c r="F7" s="413">
        <v>117.358740280349</v>
      </c>
      <c r="G7" s="413">
        <v>-1.9608201395077001</v>
      </c>
      <c r="H7" s="413">
        <v>-1.94747470690118</v>
      </c>
      <c r="I7" s="413">
        <v>-0.49046523494982203</v>
      </c>
      <c r="K7" s="404">
        <v>2020</v>
      </c>
      <c r="L7" s="404">
        <v>3</v>
      </c>
      <c r="M7" s="404" t="s">
        <v>3</v>
      </c>
      <c r="N7" s="404" t="s">
        <v>3</v>
      </c>
      <c r="O7" s="404">
        <v>125.696889798565</v>
      </c>
      <c r="P7" s="404">
        <v>1.2261277967905</v>
      </c>
      <c r="Q7" s="404">
        <v>5.8164223018615901</v>
      </c>
      <c r="R7" s="404">
        <v>1.42342410146297</v>
      </c>
      <c r="S7" s="404" t="b">
        <f>N7=D7</f>
        <v>0</v>
      </c>
    </row>
    <row r="8" spans="1:19" x14ac:dyDescent="0.2">
      <c r="A8" s="404">
        <v>2020</v>
      </c>
      <c r="B8" s="404">
        <v>3</v>
      </c>
      <c r="C8" s="404" t="s">
        <v>9</v>
      </c>
      <c r="D8" s="404" t="s">
        <v>1001</v>
      </c>
      <c r="E8" s="404" t="s">
        <v>1002</v>
      </c>
      <c r="F8" s="413">
        <v>118.485504333449</v>
      </c>
      <c r="G8" s="413">
        <v>-1.9241360085704899</v>
      </c>
      <c r="H8" s="413">
        <v>-1.73443952252577</v>
      </c>
      <c r="I8" s="413">
        <v>-0.436459022487656</v>
      </c>
      <c r="K8" s="404">
        <v>2020</v>
      </c>
      <c r="L8" s="404">
        <v>3</v>
      </c>
      <c r="M8" s="404" t="s">
        <v>3</v>
      </c>
      <c r="N8" s="404" t="s">
        <v>310</v>
      </c>
      <c r="O8" s="404">
        <v>125.325327387481</v>
      </c>
      <c r="P8" s="404">
        <v>0.95498875316133403</v>
      </c>
      <c r="Q8" s="404">
        <v>4.8863951843643099</v>
      </c>
      <c r="R8" s="404">
        <v>1.19983161224901</v>
      </c>
      <c r="S8" s="404" t="b">
        <f t="shared" ref="S8:S71" si="0">N8=D8</f>
        <v>0</v>
      </c>
    </row>
    <row r="9" spans="1:19" x14ac:dyDescent="0.2">
      <c r="A9" s="404">
        <v>2020</v>
      </c>
      <c r="B9" s="404">
        <v>3</v>
      </c>
      <c r="C9" s="404" t="s">
        <v>9</v>
      </c>
      <c r="D9" s="404" t="s">
        <v>1003</v>
      </c>
      <c r="E9" s="404" t="s">
        <v>1004</v>
      </c>
      <c r="F9" s="413">
        <v>125.583116737735</v>
      </c>
      <c r="G9" s="413">
        <v>-1.2296061620323899</v>
      </c>
      <c r="H9" s="413">
        <v>0.24469222105789601</v>
      </c>
      <c r="I9" s="413">
        <v>6.1117003110977598E-2</v>
      </c>
      <c r="K9" s="404">
        <v>2020</v>
      </c>
      <c r="L9" s="404">
        <v>3</v>
      </c>
      <c r="M9" s="404" t="s">
        <v>4</v>
      </c>
      <c r="N9" s="404" t="s">
        <v>1005</v>
      </c>
      <c r="O9" s="404">
        <v>126.853888644595</v>
      </c>
      <c r="P9" s="404">
        <v>1.62687730131632</v>
      </c>
      <c r="Q9" s="404">
        <v>6.7970378224180896</v>
      </c>
      <c r="R9" s="404">
        <v>1.65758815236785</v>
      </c>
      <c r="S9" s="404" t="b">
        <f t="shared" si="0"/>
        <v>0</v>
      </c>
    </row>
    <row r="10" spans="1:19" x14ac:dyDescent="0.2">
      <c r="A10" s="404">
        <v>2020</v>
      </c>
      <c r="B10" s="404">
        <v>3</v>
      </c>
      <c r="C10" s="404" t="s">
        <v>9</v>
      </c>
      <c r="D10" s="404" t="s">
        <v>1006</v>
      </c>
      <c r="E10" s="404" t="s">
        <v>1007</v>
      </c>
      <c r="F10" s="413">
        <v>124.98688878554501</v>
      </c>
      <c r="G10" s="413">
        <v>-1.1018940420524399</v>
      </c>
      <c r="H10" s="413">
        <v>0.32142333566362902</v>
      </c>
      <c r="I10" s="413">
        <v>8.0259159216766698E-2</v>
      </c>
      <c r="K10" s="404">
        <v>2020</v>
      </c>
      <c r="L10" s="404">
        <v>3</v>
      </c>
      <c r="M10" s="404" t="s">
        <v>4</v>
      </c>
      <c r="N10" s="404" t="s">
        <v>1008</v>
      </c>
      <c r="O10" s="404">
        <v>130.64079422870901</v>
      </c>
      <c r="P10" s="404">
        <v>1.64388734253784</v>
      </c>
      <c r="Q10" s="404">
        <v>7.2848871708546001</v>
      </c>
      <c r="R10" s="404">
        <v>1.7734828927997299</v>
      </c>
      <c r="S10" s="404" t="b">
        <f t="shared" si="0"/>
        <v>0</v>
      </c>
    </row>
    <row r="11" spans="1:19" x14ac:dyDescent="0.2">
      <c r="A11" s="404">
        <v>2020</v>
      </c>
      <c r="B11" s="404">
        <v>3</v>
      </c>
      <c r="C11" s="404" t="s">
        <v>52</v>
      </c>
      <c r="D11" s="404" t="s">
        <v>1009</v>
      </c>
      <c r="E11" s="404" t="s">
        <v>1010</v>
      </c>
      <c r="F11" s="413">
        <v>120.264671748447</v>
      </c>
      <c r="G11" s="413">
        <v>0.54600348310647195</v>
      </c>
      <c r="H11" s="413">
        <v>3.5920821809952299</v>
      </c>
      <c r="I11" s="413">
        <v>0.88617130631703001</v>
      </c>
      <c r="K11" s="404">
        <v>2020</v>
      </c>
      <c r="L11" s="404">
        <v>3</v>
      </c>
      <c r="M11" s="404" t="s">
        <v>5</v>
      </c>
      <c r="N11" s="404" t="s">
        <v>1011</v>
      </c>
      <c r="O11" s="404">
        <v>129.625033679452</v>
      </c>
      <c r="P11" s="404">
        <v>1.8787275824358101</v>
      </c>
      <c r="Q11" s="404">
        <v>7.7565143977010402</v>
      </c>
      <c r="R11" s="404">
        <v>1.88514871543659</v>
      </c>
      <c r="S11" s="404" t="b">
        <f t="shared" si="0"/>
        <v>0</v>
      </c>
    </row>
    <row r="12" spans="1:19" x14ac:dyDescent="0.2">
      <c r="A12" s="404">
        <v>2020</v>
      </c>
      <c r="B12" s="404">
        <v>3</v>
      </c>
      <c r="C12" s="404" t="s">
        <v>16</v>
      </c>
      <c r="D12" s="404" t="s">
        <v>1012</v>
      </c>
      <c r="E12" s="404" t="s">
        <v>1013</v>
      </c>
      <c r="F12" s="413">
        <v>120.97576496742199</v>
      </c>
      <c r="G12" s="413">
        <v>0.88389050518178403</v>
      </c>
      <c r="H12" s="413">
        <v>3.65399398524904</v>
      </c>
      <c r="I12" s="413">
        <v>0.901241583384782</v>
      </c>
      <c r="K12" s="404">
        <v>2020</v>
      </c>
      <c r="L12" s="404">
        <v>3</v>
      </c>
      <c r="M12" s="404" t="s">
        <v>5</v>
      </c>
      <c r="N12" s="404" t="s">
        <v>1014</v>
      </c>
      <c r="O12" s="404">
        <v>129.586010109272</v>
      </c>
      <c r="P12" s="404">
        <v>1.75156646708052</v>
      </c>
      <c r="Q12" s="404">
        <v>7.4360771664897296</v>
      </c>
      <c r="R12" s="404">
        <v>1.80931973796403</v>
      </c>
      <c r="S12" s="404" t="b">
        <f t="shared" si="0"/>
        <v>0</v>
      </c>
    </row>
    <row r="13" spans="1:19" x14ac:dyDescent="0.2">
      <c r="A13" s="404">
        <v>2020</v>
      </c>
      <c r="B13" s="404">
        <v>3</v>
      </c>
      <c r="C13" s="404" t="s">
        <v>52</v>
      </c>
      <c r="D13" s="404" t="s">
        <v>1015</v>
      </c>
      <c r="E13" s="404" t="s">
        <v>1016</v>
      </c>
      <c r="F13" s="413">
        <v>120.011566031537</v>
      </c>
      <c r="G13" s="413">
        <v>0.69048230826753698</v>
      </c>
      <c r="H13" s="413">
        <v>3.95815085188906</v>
      </c>
      <c r="I13" s="413">
        <v>0.97518010598569604</v>
      </c>
      <c r="K13" s="404">
        <v>2020</v>
      </c>
      <c r="L13" s="404">
        <v>3</v>
      </c>
      <c r="M13" s="404" t="s">
        <v>6</v>
      </c>
      <c r="N13" s="404" t="s">
        <v>6</v>
      </c>
      <c r="O13" s="404">
        <v>125.605322584074</v>
      </c>
      <c r="P13" s="404">
        <v>1.4705322103769201</v>
      </c>
      <c r="Q13" s="404">
        <v>6.01460177935662</v>
      </c>
      <c r="R13" s="404">
        <v>1.4708787862825099</v>
      </c>
      <c r="S13" s="404" t="b">
        <f t="shared" si="0"/>
        <v>0</v>
      </c>
    </row>
    <row r="14" spans="1:19" x14ac:dyDescent="0.2">
      <c r="A14" s="404">
        <v>2020</v>
      </c>
      <c r="B14" s="404">
        <v>3</v>
      </c>
      <c r="C14" s="404" t="s">
        <v>18</v>
      </c>
      <c r="D14" s="404" t="s">
        <v>1017</v>
      </c>
      <c r="E14" s="404" t="s">
        <v>1018</v>
      </c>
      <c r="F14" s="413">
        <v>120.27738175509199</v>
      </c>
      <c r="G14" s="413">
        <v>0.32351653294566701</v>
      </c>
      <c r="H14" s="413">
        <v>4.0704221504501499</v>
      </c>
      <c r="I14" s="413">
        <v>1.0024315196667899</v>
      </c>
      <c r="K14" s="404">
        <v>2020</v>
      </c>
      <c r="L14" s="404">
        <v>3</v>
      </c>
      <c r="M14" s="404" t="s">
        <v>6</v>
      </c>
      <c r="N14" s="404" t="s">
        <v>1019</v>
      </c>
      <c r="O14" s="404">
        <v>130.83445704688799</v>
      </c>
      <c r="P14" s="404">
        <v>1.7454296956969499</v>
      </c>
      <c r="Q14" s="404">
        <v>7.5893476924258501</v>
      </c>
      <c r="R14" s="404">
        <v>1.8456111478553701</v>
      </c>
      <c r="S14" s="404" t="b">
        <f t="shared" si="0"/>
        <v>0</v>
      </c>
    </row>
    <row r="15" spans="1:19" x14ac:dyDescent="0.2">
      <c r="A15" s="404">
        <v>2020</v>
      </c>
      <c r="B15" s="404">
        <v>3</v>
      </c>
      <c r="C15" s="404" t="s">
        <v>33</v>
      </c>
      <c r="D15" s="404" t="s">
        <v>33</v>
      </c>
      <c r="E15" s="404" t="s">
        <v>1020</v>
      </c>
      <c r="F15" s="413">
        <v>124.081681840672</v>
      </c>
      <c r="G15" s="413">
        <v>0.78871505131659103</v>
      </c>
      <c r="H15" s="413">
        <v>4.3084861209582002</v>
      </c>
      <c r="I15" s="413">
        <v>1.06014350083607</v>
      </c>
      <c r="K15" s="404">
        <v>2020</v>
      </c>
      <c r="L15" s="404">
        <v>3</v>
      </c>
      <c r="M15" s="404" t="s">
        <v>7</v>
      </c>
      <c r="N15" s="404" t="s">
        <v>1021</v>
      </c>
      <c r="O15" s="404">
        <v>122.913801886689</v>
      </c>
      <c r="P15" s="404">
        <v>1.22858449534609</v>
      </c>
      <c r="Q15" s="404">
        <v>5.10697511702414</v>
      </c>
      <c r="R15" s="404">
        <v>1.2529964413489101</v>
      </c>
      <c r="S15" s="404" t="b">
        <f t="shared" si="0"/>
        <v>0</v>
      </c>
    </row>
    <row r="16" spans="1:19" x14ac:dyDescent="0.2">
      <c r="A16" s="404">
        <v>2020</v>
      </c>
      <c r="B16" s="404">
        <v>3</v>
      </c>
      <c r="C16" s="404" t="s">
        <v>16</v>
      </c>
      <c r="D16" s="404" t="s">
        <v>1022</v>
      </c>
      <c r="E16" s="404" t="s">
        <v>1023</v>
      </c>
      <c r="F16" s="413">
        <v>119.430857905906</v>
      </c>
      <c r="G16" s="413">
        <v>0.70137302228088205</v>
      </c>
      <c r="H16" s="413">
        <v>4.3235375366014202</v>
      </c>
      <c r="I16" s="413">
        <v>1.0637889758580401</v>
      </c>
      <c r="K16" s="404">
        <v>2020</v>
      </c>
      <c r="L16" s="404">
        <v>3</v>
      </c>
      <c r="M16" s="404" t="s">
        <v>7</v>
      </c>
      <c r="N16" s="404" t="s">
        <v>1024</v>
      </c>
      <c r="O16" s="404">
        <v>125.270017169754</v>
      </c>
      <c r="P16" s="404">
        <v>1.2390013326815801</v>
      </c>
      <c r="Q16" s="404">
        <v>5.9971460380403796</v>
      </c>
      <c r="R16" s="404">
        <v>1.46670162870628</v>
      </c>
      <c r="S16" s="404" t="b">
        <f t="shared" si="0"/>
        <v>0</v>
      </c>
    </row>
    <row r="17" spans="1:19" x14ac:dyDescent="0.2">
      <c r="A17" s="404">
        <v>2020</v>
      </c>
      <c r="B17" s="404">
        <v>3</v>
      </c>
      <c r="C17" s="404" t="s">
        <v>15</v>
      </c>
      <c r="D17" s="404" t="s">
        <v>1025</v>
      </c>
      <c r="E17" s="404" t="s">
        <v>1026</v>
      </c>
      <c r="F17" s="413">
        <v>121.115016435901</v>
      </c>
      <c r="G17" s="413">
        <v>0.52767778159026302</v>
      </c>
      <c r="H17" s="413">
        <v>4.3606555272578804</v>
      </c>
      <c r="I17" s="413">
        <v>1.07277732224786</v>
      </c>
      <c r="K17" s="404">
        <v>2020</v>
      </c>
      <c r="L17" s="404">
        <v>3</v>
      </c>
      <c r="M17" s="404" t="s">
        <v>8</v>
      </c>
      <c r="N17" s="404" t="s">
        <v>8</v>
      </c>
      <c r="O17" s="404">
        <v>125.097009979167</v>
      </c>
      <c r="P17" s="404">
        <v>1.4836093887476101</v>
      </c>
      <c r="Q17" s="404">
        <v>6.3459454235722097</v>
      </c>
      <c r="R17" s="404">
        <v>1.5500716420538101</v>
      </c>
      <c r="S17" s="404" t="b">
        <f t="shared" si="0"/>
        <v>0</v>
      </c>
    </row>
    <row r="18" spans="1:19" x14ac:dyDescent="0.2">
      <c r="A18" s="404">
        <v>2020</v>
      </c>
      <c r="B18" s="404">
        <v>3</v>
      </c>
      <c r="C18" s="404" t="s">
        <v>30</v>
      </c>
      <c r="D18" s="404" t="s">
        <v>30</v>
      </c>
      <c r="E18" s="404" t="s">
        <v>1027</v>
      </c>
      <c r="F18" s="413">
        <v>119.88370891670699</v>
      </c>
      <c r="G18" s="413">
        <v>1.05907860608467</v>
      </c>
      <c r="H18" s="413">
        <v>4.4931926631262398</v>
      </c>
      <c r="I18" s="413">
        <v>1.1048524403145701</v>
      </c>
      <c r="K18" s="404">
        <v>2020</v>
      </c>
      <c r="L18" s="404">
        <v>3</v>
      </c>
      <c r="M18" s="404" t="s">
        <v>8</v>
      </c>
      <c r="N18" s="404" t="s">
        <v>1028</v>
      </c>
      <c r="O18" s="404">
        <v>123.975888771307</v>
      </c>
      <c r="P18" s="404">
        <v>1.5823133833776899</v>
      </c>
      <c r="Q18" s="404">
        <v>6.4230884070862704</v>
      </c>
      <c r="R18" s="404">
        <v>1.56848265286555</v>
      </c>
      <c r="S18" s="404" t="b">
        <f t="shared" si="0"/>
        <v>0</v>
      </c>
    </row>
    <row r="19" spans="1:19" x14ac:dyDescent="0.2">
      <c r="A19" s="404">
        <v>2020</v>
      </c>
      <c r="B19" s="404">
        <v>3</v>
      </c>
      <c r="C19" s="404" t="s">
        <v>52</v>
      </c>
      <c r="D19" s="404" t="s">
        <v>990</v>
      </c>
      <c r="E19" s="404" t="s">
        <v>1029</v>
      </c>
      <c r="F19" s="413">
        <v>122.140960475339</v>
      </c>
      <c r="G19" s="413">
        <v>0.53255227246460402</v>
      </c>
      <c r="H19" s="413">
        <v>4.4980770550117697</v>
      </c>
      <c r="I19" s="413">
        <v>1.10603392173962</v>
      </c>
      <c r="K19" s="404">
        <v>2020</v>
      </c>
      <c r="L19" s="404">
        <v>3</v>
      </c>
      <c r="M19" s="404" t="s">
        <v>9</v>
      </c>
      <c r="N19" s="404" t="s">
        <v>1003</v>
      </c>
      <c r="O19" s="404">
        <v>125.583116737735</v>
      </c>
      <c r="P19" s="404">
        <v>-1.2296061620323899</v>
      </c>
      <c r="Q19" s="404">
        <v>0.24469222105789601</v>
      </c>
      <c r="R19" s="404">
        <v>6.1117003110977598E-2</v>
      </c>
      <c r="S19" s="404" t="b">
        <f t="shared" si="0"/>
        <v>0</v>
      </c>
    </row>
    <row r="20" spans="1:19" x14ac:dyDescent="0.2">
      <c r="A20" s="404">
        <v>2020</v>
      </c>
      <c r="B20" s="404">
        <v>3</v>
      </c>
      <c r="C20" s="404" t="s">
        <v>18</v>
      </c>
      <c r="D20" s="404" t="s">
        <v>1030</v>
      </c>
      <c r="E20" s="404" t="s">
        <v>1031</v>
      </c>
      <c r="F20" s="413">
        <v>121.626794566287</v>
      </c>
      <c r="G20" s="413">
        <v>0.59733468920599697</v>
      </c>
      <c r="H20" s="413">
        <v>4.5950047580557003</v>
      </c>
      <c r="I20" s="413">
        <v>1.1294711202877801</v>
      </c>
      <c r="K20" s="404">
        <v>2020</v>
      </c>
      <c r="L20" s="404">
        <v>3</v>
      </c>
      <c r="M20" s="404" t="s">
        <v>9</v>
      </c>
      <c r="N20" s="404" t="s">
        <v>1006</v>
      </c>
      <c r="O20" s="404">
        <v>124.98688878554501</v>
      </c>
      <c r="P20" s="404">
        <v>-1.1018940420524399</v>
      </c>
      <c r="Q20" s="404">
        <v>0.32142333566362902</v>
      </c>
      <c r="R20" s="404">
        <v>8.0259159216766698E-2</v>
      </c>
      <c r="S20" s="404" t="b">
        <f t="shared" si="0"/>
        <v>0</v>
      </c>
    </row>
    <row r="21" spans="1:19" x14ac:dyDescent="0.2">
      <c r="A21" s="404">
        <v>2020</v>
      </c>
      <c r="B21" s="404">
        <v>3</v>
      </c>
      <c r="C21" s="404" t="s">
        <v>30</v>
      </c>
      <c r="D21" s="404" t="s">
        <v>1032</v>
      </c>
      <c r="E21" s="404" t="s">
        <v>1033</v>
      </c>
      <c r="F21" s="413">
        <v>120.116184585677</v>
      </c>
      <c r="G21" s="413">
        <v>1.02545522312749</v>
      </c>
      <c r="H21" s="413">
        <v>4.6587536225273496</v>
      </c>
      <c r="I21" s="413">
        <v>1.14487676994437</v>
      </c>
      <c r="K21" s="404">
        <v>2020</v>
      </c>
      <c r="L21" s="404">
        <v>3</v>
      </c>
      <c r="M21" s="404" t="s">
        <v>9</v>
      </c>
      <c r="N21" s="404" t="s">
        <v>1001</v>
      </c>
      <c r="O21" s="404">
        <v>118.485504333449</v>
      </c>
      <c r="P21" s="404">
        <v>-1.9241360085704899</v>
      </c>
      <c r="Q21" s="404">
        <v>-1.73443952252577</v>
      </c>
      <c r="R21" s="404">
        <v>-0.436459022487656</v>
      </c>
      <c r="S21" s="404" t="b">
        <f t="shared" si="0"/>
        <v>0</v>
      </c>
    </row>
    <row r="22" spans="1:19" x14ac:dyDescent="0.2">
      <c r="A22" s="404">
        <v>2020</v>
      </c>
      <c r="B22" s="404">
        <v>3</v>
      </c>
      <c r="C22" s="404" t="s">
        <v>1034</v>
      </c>
      <c r="D22" s="404" t="s">
        <v>1035</v>
      </c>
      <c r="E22" s="404" t="s">
        <v>1036</v>
      </c>
      <c r="F22" s="413">
        <v>120.148179218409</v>
      </c>
      <c r="G22" s="413">
        <v>1.19842676157633</v>
      </c>
      <c r="H22" s="413">
        <v>4.7557531696218698</v>
      </c>
      <c r="I22" s="413">
        <v>1.16830433539199</v>
      </c>
      <c r="K22" s="404">
        <v>2020</v>
      </c>
      <c r="L22" s="404">
        <v>3</v>
      </c>
      <c r="M22" s="404" t="s">
        <v>9</v>
      </c>
      <c r="N22" s="404" t="s">
        <v>999</v>
      </c>
      <c r="O22" s="404">
        <v>117.358740280349</v>
      </c>
      <c r="P22" s="404">
        <v>-1.9608201395077001</v>
      </c>
      <c r="Q22" s="404">
        <v>-1.94747470690118</v>
      </c>
      <c r="R22" s="404">
        <v>-0.49046523494982203</v>
      </c>
      <c r="S22" s="404" t="b">
        <f t="shared" si="0"/>
        <v>0</v>
      </c>
    </row>
    <row r="23" spans="1:19" x14ac:dyDescent="0.2">
      <c r="A23" s="404">
        <v>2020</v>
      </c>
      <c r="B23" s="404">
        <v>3</v>
      </c>
      <c r="C23" s="404" t="s">
        <v>33</v>
      </c>
      <c r="D23" s="404" t="s">
        <v>1037</v>
      </c>
      <c r="E23" s="404" t="s">
        <v>1038</v>
      </c>
      <c r="F23" s="413">
        <v>123.941320958384</v>
      </c>
      <c r="G23" s="413">
        <v>1.1183849950892499</v>
      </c>
      <c r="H23" s="413">
        <v>4.7617386707481399</v>
      </c>
      <c r="I23" s="413">
        <v>1.16974943508079</v>
      </c>
      <c r="K23" s="404">
        <v>2020</v>
      </c>
      <c r="L23" s="404">
        <v>3</v>
      </c>
      <c r="M23" s="404" t="s">
        <v>1039</v>
      </c>
      <c r="N23" s="404" t="s">
        <v>1040</v>
      </c>
      <c r="O23" s="404">
        <v>126.16225034562</v>
      </c>
      <c r="P23" s="404">
        <v>1.4193820012715901</v>
      </c>
      <c r="Q23" s="404">
        <v>6.3675696361123801</v>
      </c>
      <c r="R23" s="404">
        <v>1.5552335052991799</v>
      </c>
      <c r="S23" s="404" t="b">
        <f t="shared" si="0"/>
        <v>0</v>
      </c>
    </row>
    <row r="24" spans="1:19" x14ac:dyDescent="0.2">
      <c r="A24" s="404">
        <v>2020</v>
      </c>
      <c r="B24" s="404">
        <v>3</v>
      </c>
      <c r="C24" s="404" t="s">
        <v>15</v>
      </c>
      <c r="D24" s="404" t="s">
        <v>1041</v>
      </c>
      <c r="E24" s="404" t="s">
        <v>1042</v>
      </c>
      <c r="F24" s="413">
        <v>122.688298358982</v>
      </c>
      <c r="G24" s="413">
        <v>0.606380537468731</v>
      </c>
      <c r="H24" s="413">
        <v>4.7794901145434601</v>
      </c>
      <c r="I24" s="413">
        <v>1.1740348617998599</v>
      </c>
      <c r="K24" s="404">
        <v>2020</v>
      </c>
      <c r="L24" s="404">
        <v>3</v>
      </c>
      <c r="M24" s="404" t="s">
        <v>1039</v>
      </c>
      <c r="N24" s="404" t="s">
        <v>1043</v>
      </c>
      <c r="O24" s="404">
        <v>124.773349927674</v>
      </c>
      <c r="P24" s="404">
        <v>1.2817320069942599</v>
      </c>
      <c r="Q24" s="404">
        <v>6.0780955339263496</v>
      </c>
      <c r="R24" s="404">
        <v>1.4860684876755601</v>
      </c>
      <c r="S24" s="404" t="b">
        <f t="shared" si="0"/>
        <v>0</v>
      </c>
    </row>
    <row r="25" spans="1:19" x14ac:dyDescent="0.2">
      <c r="A25" s="404">
        <v>2020</v>
      </c>
      <c r="B25" s="404">
        <v>3</v>
      </c>
      <c r="C25" s="404" t="s">
        <v>3</v>
      </c>
      <c r="D25" s="404" t="s">
        <v>310</v>
      </c>
      <c r="E25" s="404" t="s">
        <v>1044</v>
      </c>
      <c r="F25" s="413">
        <v>125.325327387481</v>
      </c>
      <c r="G25" s="413">
        <v>0.95498875316133403</v>
      </c>
      <c r="H25" s="413">
        <v>4.8863951843643099</v>
      </c>
      <c r="I25" s="413">
        <v>1.19983161224901</v>
      </c>
      <c r="K25" s="404">
        <v>2020</v>
      </c>
      <c r="L25" s="404">
        <v>3</v>
      </c>
      <c r="M25" s="404" t="s">
        <v>11</v>
      </c>
      <c r="N25" s="404" t="s">
        <v>1045</v>
      </c>
      <c r="O25" s="404">
        <v>126.445700005969</v>
      </c>
      <c r="P25" s="404">
        <v>1.49057124581</v>
      </c>
      <c r="Q25" s="404">
        <v>5.9958715192405503</v>
      </c>
      <c r="R25" s="404">
        <v>1.4663966162443001</v>
      </c>
      <c r="S25" s="404" t="b">
        <f t="shared" si="0"/>
        <v>0</v>
      </c>
    </row>
    <row r="26" spans="1:19" x14ac:dyDescent="0.2">
      <c r="A26" s="404">
        <v>2020</v>
      </c>
      <c r="B26" s="404">
        <v>3</v>
      </c>
      <c r="C26" s="404" t="s">
        <v>23</v>
      </c>
      <c r="D26" s="404" t="s">
        <v>1046</v>
      </c>
      <c r="E26" s="404" t="s">
        <v>1047</v>
      </c>
      <c r="F26" s="413">
        <v>122.422206677904</v>
      </c>
      <c r="G26" s="413">
        <v>0.585159711846583</v>
      </c>
      <c r="H26" s="413">
        <v>4.8902512385456101</v>
      </c>
      <c r="I26" s="413">
        <v>1.2007617296711</v>
      </c>
      <c r="K26" s="404">
        <v>2020</v>
      </c>
      <c r="L26" s="404">
        <v>3</v>
      </c>
      <c r="M26" s="404" t="s">
        <v>11</v>
      </c>
      <c r="N26" s="404" t="s">
        <v>1048</v>
      </c>
      <c r="O26" s="404">
        <v>124.962251604421</v>
      </c>
      <c r="P26" s="404">
        <v>1.46163056531545</v>
      </c>
      <c r="Q26" s="404">
        <v>5.8859328813470002</v>
      </c>
      <c r="R26" s="404">
        <v>1.4400762071112001</v>
      </c>
      <c r="S26" s="404" t="b">
        <f t="shared" si="0"/>
        <v>0</v>
      </c>
    </row>
    <row r="27" spans="1:19" x14ac:dyDescent="0.2">
      <c r="A27" s="404">
        <v>2020</v>
      </c>
      <c r="B27" s="404">
        <v>3</v>
      </c>
      <c r="C27" s="404" t="s">
        <v>21</v>
      </c>
      <c r="D27" s="404" t="s">
        <v>1049</v>
      </c>
      <c r="E27" s="404" t="s">
        <v>1050</v>
      </c>
      <c r="F27" s="413">
        <v>126.930807216885</v>
      </c>
      <c r="G27" s="413">
        <v>1.5505348480219201</v>
      </c>
      <c r="H27" s="413">
        <v>4.8964684498348703</v>
      </c>
      <c r="I27" s="413">
        <v>1.2022613269312901</v>
      </c>
      <c r="K27" s="404">
        <v>2020</v>
      </c>
      <c r="L27" s="404">
        <v>3</v>
      </c>
      <c r="M27" s="404" t="s">
        <v>12</v>
      </c>
      <c r="N27" s="404" t="s">
        <v>12</v>
      </c>
      <c r="O27" s="404">
        <v>122.696602014954</v>
      </c>
      <c r="P27" s="404">
        <v>1.1860097392995601</v>
      </c>
      <c r="Q27" s="404">
        <v>5.8668622721907804</v>
      </c>
      <c r="R27" s="404">
        <v>1.4355084268029099</v>
      </c>
      <c r="S27" s="404" t="b">
        <f t="shared" si="0"/>
        <v>0</v>
      </c>
    </row>
    <row r="28" spans="1:19" x14ac:dyDescent="0.2">
      <c r="A28" s="404">
        <v>2020</v>
      </c>
      <c r="B28" s="404">
        <v>3</v>
      </c>
      <c r="C28" s="404" t="s">
        <v>1051</v>
      </c>
      <c r="D28" s="404" t="s">
        <v>1052</v>
      </c>
      <c r="E28" s="404" t="s">
        <v>1053</v>
      </c>
      <c r="F28" s="413">
        <v>123.57297747921299</v>
      </c>
      <c r="G28" s="413">
        <v>0.97928516823704304</v>
      </c>
      <c r="H28" s="413">
        <v>4.9119975937660199</v>
      </c>
      <c r="I28" s="413">
        <v>1.2060066800042299</v>
      </c>
      <c r="K28" s="404">
        <v>2020</v>
      </c>
      <c r="L28" s="404">
        <v>3</v>
      </c>
      <c r="M28" s="404" t="s">
        <v>12</v>
      </c>
      <c r="N28" s="404" t="s">
        <v>1054</v>
      </c>
      <c r="O28" s="404">
        <v>119.646879790265</v>
      </c>
      <c r="P28" s="404">
        <v>1.18460600142385</v>
      </c>
      <c r="Q28" s="404">
        <v>5.7770586911224804</v>
      </c>
      <c r="R28" s="404">
        <v>1.4139904304941699</v>
      </c>
      <c r="S28" s="404" t="b">
        <f t="shared" si="0"/>
        <v>0</v>
      </c>
    </row>
    <row r="29" spans="1:19" x14ac:dyDescent="0.2">
      <c r="A29" s="404">
        <v>2020</v>
      </c>
      <c r="B29" s="404">
        <v>3</v>
      </c>
      <c r="C29" s="404" t="s">
        <v>7</v>
      </c>
      <c r="D29" s="404" t="s">
        <v>1021</v>
      </c>
      <c r="E29" s="404" t="s">
        <v>1055</v>
      </c>
      <c r="F29" s="413">
        <v>122.913801886689</v>
      </c>
      <c r="G29" s="413">
        <v>1.22858449534609</v>
      </c>
      <c r="H29" s="413">
        <v>5.10697511702414</v>
      </c>
      <c r="I29" s="413">
        <v>1.2529964413489101</v>
      </c>
      <c r="K29" s="404">
        <v>2020</v>
      </c>
      <c r="L29" s="404">
        <v>3</v>
      </c>
      <c r="M29" s="404" t="s">
        <v>14</v>
      </c>
      <c r="N29" s="404" t="s">
        <v>1056</v>
      </c>
      <c r="O29" s="404">
        <v>126.17221647738199</v>
      </c>
      <c r="P29" s="404">
        <v>1.1416013133297001</v>
      </c>
      <c r="Q29" s="404">
        <v>5.1158380361255</v>
      </c>
      <c r="R29" s="404">
        <v>1.2551308590218899</v>
      </c>
      <c r="S29" s="404" t="b">
        <f t="shared" si="0"/>
        <v>0</v>
      </c>
    </row>
    <row r="30" spans="1:19" x14ac:dyDescent="0.2">
      <c r="A30" s="404">
        <v>2020</v>
      </c>
      <c r="B30" s="404">
        <v>3</v>
      </c>
      <c r="C30" s="404" t="s">
        <v>14</v>
      </c>
      <c r="D30" s="404" t="s">
        <v>1056</v>
      </c>
      <c r="E30" s="404" t="s">
        <v>1057</v>
      </c>
      <c r="F30" s="413">
        <v>126.17221647738199</v>
      </c>
      <c r="G30" s="413">
        <v>1.1416013133297001</v>
      </c>
      <c r="H30" s="413">
        <v>5.1158380361255</v>
      </c>
      <c r="I30" s="413">
        <v>1.2551308590218899</v>
      </c>
      <c r="K30" s="404">
        <v>2020</v>
      </c>
      <c r="L30" s="404">
        <v>3</v>
      </c>
      <c r="M30" s="404" t="s">
        <v>14</v>
      </c>
      <c r="N30" s="404" t="s">
        <v>1058</v>
      </c>
      <c r="O30" s="404">
        <v>129.54832039064101</v>
      </c>
      <c r="P30" s="404">
        <v>1.40583205342832</v>
      </c>
      <c r="Q30" s="404">
        <v>6.47708349259584</v>
      </c>
      <c r="R30" s="404">
        <v>1.58136321259148</v>
      </c>
      <c r="S30" s="404" t="b">
        <f t="shared" si="0"/>
        <v>0</v>
      </c>
    </row>
    <row r="31" spans="1:19" x14ac:dyDescent="0.2">
      <c r="A31" s="404">
        <v>2020</v>
      </c>
      <c r="B31" s="404">
        <v>3</v>
      </c>
      <c r="C31" s="404" t="s">
        <v>29</v>
      </c>
      <c r="D31" s="404" t="s">
        <v>1059</v>
      </c>
      <c r="E31" s="404" t="s">
        <v>1060</v>
      </c>
      <c r="F31" s="413">
        <v>120.84987774255499</v>
      </c>
      <c r="G31" s="413">
        <v>1.3295880202266499</v>
      </c>
      <c r="H31" s="413">
        <v>5.2497248626054596</v>
      </c>
      <c r="I31" s="413">
        <v>1.2873578239491501</v>
      </c>
      <c r="K31" s="404">
        <v>2020</v>
      </c>
      <c r="L31" s="404">
        <v>3</v>
      </c>
      <c r="M31" s="404" t="s">
        <v>15</v>
      </c>
      <c r="N31" s="404" t="s">
        <v>1041</v>
      </c>
      <c r="O31" s="404">
        <v>122.688298358982</v>
      </c>
      <c r="P31" s="404">
        <v>0.606380537468731</v>
      </c>
      <c r="Q31" s="404">
        <v>4.7794901145434601</v>
      </c>
      <c r="R31" s="404">
        <v>1.1740348617998599</v>
      </c>
      <c r="S31" s="404" t="b">
        <f t="shared" si="0"/>
        <v>0</v>
      </c>
    </row>
    <row r="32" spans="1:19" x14ac:dyDescent="0.2">
      <c r="A32" s="404">
        <v>2020</v>
      </c>
      <c r="B32" s="404">
        <v>3</v>
      </c>
      <c r="C32" s="404" t="s">
        <v>21</v>
      </c>
      <c r="D32" s="404" t="s">
        <v>1061</v>
      </c>
      <c r="E32" s="404" t="s">
        <v>1062</v>
      </c>
      <c r="F32" s="413">
        <v>124.27292217894301</v>
      </c>
      <c r="G32" s="413">
        <v>1.5157571212548</v>
      </c>
      <c r="H32" s="413">
        <v>5.2928200178220504</v>
      </c>
      <c r="I32" s="413">
        <v>1.29772441717502</v>
      </c>
      <c r="K32" s="404">
        <v>2020</v>
      </c>
      <c r="L32" s="404">
        <v>3</v>
      </c>
      <c r="M32" s="404" t="s">
        <v>15</v>
      </c>
      <c r="N32" s="404" t="s">
        <v>1025</v>
      </c>
      <c r="O32" s="404">
        <v>121.115016435901</v>
      </c>
      <c r="P32" s="404">
        <v>0.52767778159026302</v>
      </c>
      <c r="Q32" s="404">
        <v>4.3606555272578804</v>
      </c>
      <c r="R32" s="404">
        <v>1.07277732224786</v>
      </c>
      <c r="S32" s="404" t="b">
        <f t="shared" si="0"/>
        <v>0</v>
      </c>
    </row>
    <row r="33" spans="1:19" x14ac:dyDescent="0.2">
      <c r="A33" s="404">
        <v>2020</v>
      </c>
      <c r="B33" s="404">
        <v>3</v>
      </c>
      <c r="C33" s="404" t="s">
        <v>32</v>
      </c>
      <c r="D33" s="404" t="s">
        <v>1063</v>
      </c>
      <c r="E33" s="404" t="s">
        <v>1064</v>
      </c>
      <c r="F33" s="413">
        <v>123.116713367199</v>
      </c>
      <c r="G33" s="413">
        <v>1.31063126844462</v>
      </c>
      <c r="H33" s="413">
        <v>5.3410824242025301</v>
      </c>
      <c r="I33" s="413">
        <v>1.30933022238209</v>
      </c>
      <c r="K33" s="404">
        <v>2020</v>
      </c>
      <c r="L33" s="404">
        <v>3</v>
      </c>
      <c r="M33" s="404" t="s">
        <v>16</v>
      </c>
      <c r="N33" s="404" t="s">
        <v>1022</v>
      </c>
      <c r="O33" s="404">
        <v>119.430857905906</v>
      </c>
      <c r="P33" s="404">
        <v>0.70137302228088205</v>
      </c>
      <c r="Q33" s="404">
        <v>4.3235375366014202</v>
      </c>
      <c r="R33" s="404">
        <v>1.0637889758580401</v>
      </c>
      <c r="S33" s="404" t="b">
        <f t="shared" si="0"/>
        <v>0</v>
      </c>
    </row>
    <row r="34" spans="1:19" x14ac:dyDescent="0.2">
      <c r="A34" s="404">
        <v>2020</v>
      </c>
      <c r="B34" s="404">
        <v>3</v>
      </c>
      <c r="C34" s="404" t="s">
        <v>23</v>
      </c>
      <c r="D34" s="404" t="s">
        <v>23</v>
      </c>
      <c r="E34" s="404" t="s">
        <v>1065</v>
      </c>
      <c r="F34" s="413">
        <v>125.096646187281</v>
      </c>
      <c r="G34" s="413">
        <v>0.75911871063612002</v>
      </c>
      <c r="H34" s="413">
        <v>5.5877096347787498</v>
      </c>
      <c r="I34" s="413">
        <v>1.3685752255577299</v>
      </c>
      <c r="K34" s="404">
        <v>2020</v>
      </c>
      <c r="L34" s="404">
        <v>3</v>
      </c>
      <c r="M34" s="404" t="s">
        <v>16</v>
      </c>
      <c r="N34" s="404" t="s">
        <v>1012</v>
      </c>
      <c r="O34" s="404">
        <v>120.97576496742199</v>
      </c>
      <c r="P34" s="404">
        <v>0.88389050518178403</v>
      </c>
      <c r="Q34" s="404">
        <v>3.65399398524904</v>
      </c>
      <c r="R34" s="404">
        <v>0.901241583384782</v>
      </c>
      <c r="S34" s="404" t="b">
        <f t="shared" si="0"/>
        <v>0</v>
      </c>
    </row>
    <row r="35" spans="1:19" x14ac:dyDescent="0.2">
      <c r="A35" s="404">
        <v>2020</v>
      </c>
      <c r="B35" s="404">
        <v>3</v>
      </c>
      <c r="C35" s="404" t="s">
        <v>28</v>
      </c>
      <c r="D35" s="404" t="s">
        <v>948</v>
      </c>
      <c r="E35" s="404" t="s">
        <v>1066</v>
      </c>
      <c r="F35" s="413">
        <v>123.23720840577199</v>
      </c>
      <c r="G35" s="413">
        <v>1.1295061708987499</v>
      </c>
      <c r="H35" s="413">
        <v>5.6291162273096402</v>
      </c>
      <c r="I35" s="413">
        <v>1.3785117754571401</v>
      </c>
      <c r="K35" s="404">
        <v>2020</v>
      </c>
      <c r="L35" s="404">
        <v>3</v>
      </c>
      <c r="M35" s="404" t="s">
        <v>0</v>
      </c>
      <c r="N35" s="404" t="s">
        <v>1067</v>
      </c>
      <c r="O35" s="404">
        <v>132.933612865085</v>
      </c>
      <c r="P35" s="404">
        <v>1.3254497067234401</v>
      </c>
      <c r="Q35" s="404">
        <v>6.5382095460922596</v>
      </c>
      <c r="R35" s="404">
        <v>1.5959389582857999</v>
      </c>
      <c r="S35" s="404" t="b">
        <f t="shared" si="0"/>
        <v>0</v>
      </c>
    </row>
    <row r="36" spans="1:19" x14ac:dyDescent="0.2">
      <c r="A36" s="404">
        <v>2020</v>
      </c>
      <c r="B36" s="404">
        <v>3</v>
      </c>
      <c r="C36" s="404" t="s">
        <v>12</v>
      </c>
      <c r="D36" s="404" t="s">
        <v>1054</v>
      </c>
      <c r="E36" s="404" t="s">
        <v>1068</v>
      </c>
      <c r="F36" s="413">
        <v>119.646879790265</v>
      </c>
      <c r="G36" s="413">
        <v>1.18460600142385</v>
      </c>
      <c r="H36" s="413">
        <v>5.7770586911224804</v>
      </c>
      <c r="I36" s="413">
        <v>1.4139904304941699</v>
      </c>
      <c r="K36" s="404">
        <v>2020</v>
      </c>
      <c r="L36" s="404">
        <v>3</v>
      </c>
      <c r="M36" s="404" t="s">
        <v>0</v>
      </c>
      <c r="N36" s="404" t="s">
        <v>201</v>
      </c>
      <c r="O36" s="404">
        <v>133.50208044657001</v>
      </c>
      <c r="P36" s="404">
        <v>1.5150709680533401</v>
      </c>
      <c r="Q36" s="404">
        <v>7.2079325548226798</v>
      </c>
      <c r="R36" s="404">
        <v>1.7552276495457699</v>
      </c>
      <c r="S36" s="404" t="b">
        <f t="shared" si="0"/>
        <v>0</v>
      </c>
    </row>
    <row r="37" spans="1:19" x14ac:dyDescent="0.2">
      <c r="A37" s="404">
        <v>2020</v>
      </c>
      <c r="B37" s="404">
        <v>3</v>
      </c>
      <c r="C37" s="404" t="s">
        <v>24</v>
      </c>
      <c r="D37" s="404" t="s">
        <v>1069</v>
      </c>
      <c r="E37" s="404" t="s">
        <v>1070</v>
      </c>
      <c r="F37" s="413">
        <v>128.72770062985501</v>
      </c>
      <c r="G37" s="413">
        <v>1.6116560503819199</v>
      </c>
      <c r="H37" s="413">
        <v>5.7773554370757996</v>
      </c>
      <c r="I37" s="413">
        <v>1.41406155688015</v>
      </c>
      <c r="K37" s="404">
        <v>2020</v>
      </c>
      <c r="L37" s="404">
        <v>3</v>
      </c>
      <c r="M37" s="404" t="s">
        <v>0</v>
      </c>
      <c r="N37" s="404" t="s">
        <v>200</v>
      </c>
      <c r="O37" s="404">
        <v>136.344558210266</v>
      </c>
      <c r="P37" s="404">
        <v>1.36656807392377</v>
      </c>
      <c r="Q37" s="404">
        <v>7.4106153589887898</v>
      </c>
      <c r="R37" s="404">
        <v>1.8032871281963301</v>
      </c>
      <c r="S37" s="404" t="b">
        <f t="shared" si="0"/>
        <v>0</v>
      </c>
    </row>
    <row r="38" spans="1:19" x14ac:dyDescent="0.2">
      <c r="A38" s="404">
        <v>2020</v>
      </c>
      <c r="B38" s="404">
        <v>3</v>
      </c>
      <c r="C38" s="404" t="s">
        <v>3</v>
      </c>
      <c r="D38" s="404" t="s">
        <v>3</v>
      </c>
      <c r="E38" s="404" t="s">
        <v>1071</v>
      </c>
      <c r="F38" s="413">
        <v>125.696889798565</v>
      </c>
      <c r="G38" s="413">
        <v>1.2261277967905</v>
      </c>
      <c r="H38" s="413">
        <v>5.8164223018615901</v>
      </c>
      <c r="I38" s="413">
        <v>1.42342410146297</v>
      </c>
      <c r="K38" s="404">
        <v>2020</v>
      </c>
      <c r="L38" s="404">
        <v>3</v>
      </c>
      <c r="M38" s="404" t="s">
        <v>52</v>
      </c>
      <c r="N38" s="404" t="s">
        <v>1009</v>
      </c>
      <c r="O38" s="404">
        <v>120.264671748447</v>
      </c>
      <c r="P38" s="404">
        <v>0.54600348310647195</v>
      </c>
      <c r="Q38" s="404">
        <v>3.5920821809952299</v>
      </c>
      <c r="R38" s="404">
        <v>0.88617130631703001</v>
      </c>
      <c r="S38" s="404" t="b">
        <f t="shared" si="0"/>
        <v>0</v>
      </c>
    </row>
    <row r="39" spans="1:19" x14ac:dyDescent="0.2">
      <c r="A39" s="404">
        <v>2020</v>
      </c>
      <c r="B39" s="404">
        <v>3</v>
      </c>
      <c r="C39" s="404" t="s">
        <v>28</v>
      </c>
      <c r="D39" s="404" t="s">
        <v>1072</v>
      </c>
      <c r="E39" s="404" t="s">
        <v>1073</v>
      </c>
      <c r="F39" s="413">
        <v>124.614682724144</v>
      </c>
      <c r="G39" s="413">
        <v>1.21510626194663</v>
      </c>
      <c r="H39" s="413">
        <v>5.84150326514039</v>
      </c>
      <c r="I39" s="413">
        <v>1.4294334973799201</v>
      </c>
      <c r="K39" s="404">
        <v>2020</v>
      </c>
      <c r="L39" s="404">
        <v>3</v>
      </c>
      <c r="M39" s="404" t="s">
        <v>52</v>
      </c>
      <c r="N39" s="404" t="s">
        <v>990</v>
      </c>
      <c r="O39" s="404">
        <v>122.140960475339</v>
      </c>
      <c r="P39" s="404">
        <v>0.53255227246460402</v>
      </c>
      <c r="Q39" s="404">
        <v>4.4980770550117697</v>
      </c>
      <c r="R39" s="404">
        <v>1.10603392173962</v>
      </c>
      <c r="S39" s="404" t="b">
        <f t="shared" si="0"/>
        <v>0</v>
      </c>
    </row>
    <row r="40" spans="1:19" x14ac:dyDescent="0.2">
      <c r="A40" s="404">
        <v>2020</v>
      </c>
      <c r="B40" s="404">
        <v>3</v>
      </c>
      <c r="C40" s="404" t="s">
        <v>12</v>
      </c>
      <c r="D40" s="404" t="s">
        <v>12</v>
      </c>
      <c r="E40" s="404" t="s">
        <v>1074</v>
      </c>
      <c r="F40" s="413">
        <v>122.696602014954</v>
      </c>
      <c r="G40" s="413">
        <v>1.1860097392995601</v>
      </c>
      <c r="H40" s="413">
        <v>5.8668622721907804</v>
      </c>
      <c r="I40" s="413">
        <v>1.4355084268029099</v>
      </c>
      <c r="K40" s="404">
        <v>2020</v>
      </c>
      <c r="L40" s="404">
        <v>3</v>
      </c>
      <c r="M40" s="404" t="s">
        <v>52</v>
      </c>
      <c r="N40" s="404" t="s">
        <v>1015</v>
      </c>
      <c r="O40" s="404">
        <v>120.011566031537</v>
      </c>
      <c r="P40" s="404">
        <v>0.69048230826753698</v>
      </c>
      <c r="Q40" s="404">
        <v>3.95815085188906</v>
      </c>
      <c r="R40" s="404">
        <v>0.97518010598569604</v>
      </c>
      <c r="S40" s="404" t="b">
        <f t="shared" si="0"/>
        <v>0</v>
      </c>
    </row>
    <row r="41" spans="1:19" x14ac:dyDescent="0.2">
      <c r="A41" s="404">
        <v>2020</v>
      </c>
      <c r="B41" s="404">
        <v>3</v>
      </c>
      <c r="C41" s="404" t="s">
        <v>11</v>
      </c>
      <c r="D41" s="404" t="s">
        <v>1048</v>
      </c>
      <c r="E41" s="404" t="s">
        <v>1075</v>
      </c>
      <c r="F41" s="413">
        <v>124.962251604421</v>
      </c>
      <c r="G41" s="413">
        <v>1.46163056531545</v>
      </c>
      <c r="H41" s="413">
        <v>5.8859328813470002</v>
      </c>
      <c r="I41" s="413">
        <v>1.4400762071112001</v>
      </c>
      <c r="K41" s="404">
        <v>2020</v>
      </c>
      <c r="L41" s="404">
        <v>3</v>
      </c>
      <c r="M41" s="404" t="s">
        <v>1051</v>
      </c>
      <c r="N41" s="404" t="s">
        <v>1076</v>
      </c>
      <c r="O41" s="404">
        <v>127.101440876293</v>
      </c>
      <c r="P41" s="404">
        <v>1.25197108561126</v>
      </c>
      <c r="Q41" s="404">
        <v>6.07655409178256</v>
      </c>
      <c r="R41" s="404">
        <v>1.4856998070477601</v>
      </c>
      <c r="S41" s="404" t="b">
        <f t="shared" si="0"/>
        <v>0</v>
      </c>
    </row>
    <row r="42" spans="1:19" x14ac:dyDescent="0.2">
      <c r="A42" s="404">
        <v>2020</v>
      </c>
      <c r="B42" s="404">
        <v>3</v>
      </c>
      <c r="C42" s="404" t="s">
        <v>1034</v>
      </c>
      <c r="D42" s="404" t="s">
        <v>31</v>
      </c>
      <c r="E42" s="404" t="s">
        <v>1077</v>
      </c>
      <c r="F42" s="413">
        <v>120.90726320737301</v>
      </c>
      <c r="G42" s="413">
        <v>1.36019994660008</v>
      </c>
      <c r="H42" s="413">
        <v>5.9139217258946699</v>
      </c>
      <c r="I42" s="413">
        <v>1.4467789603915999</v>
      </c>
      <c r="K42" s="404">
        <v>2020</v>
      </c>
      <c r="L42" s="404">
        <v>3</v>
      </c>
      <c r="M42" s="404" t="s">
        <v>1051</v>
      </c>
      <c r="N42" s="404" t="s">
        <v>1052</v>
      </c>
      <c r="O42" s="404">
        <v>123.57297747921299</v>
      </c>
      <c r="P42" s="404">
        <v>0.97928516823704304</v>
      </c>
      <c r="Q42" s="404">
        <v>4.9119975937660199</v>
      </c>
      <c r="R42" s="404">
        <v>1.2060066800042299</v>
      </c>
      <c r="S42" s="404" t="b">
        <f t="shared" si="0"/>
        <v>0</v>
      </c>
    </row>
    <row r="43" spans="1:19" x14ac:dyDescent="0.2">
      <c r="A43" s="404">
        <v>2020</v>
      </c>
      <c r="B43" s="404">
        <v>3</v>
      </c>
      <c r="C43" s="404" t="s">
        <v>11</v>
      </c>
      <c r="D43" s="404" t="s">
        <v>1045</v>
      </c>
      <c r="E43" s="404" t="s">
        <v>1078</v>
      </c>
      <c r="F43" s="413">
        <v>126.445700005969</v>
      </c>
      <c r="G43" s="413">
        <v>1.49057124581</v>
      </c>
      <c r="H43" s="413">
        <v>5.9958715192405503</v>
      </c>
      <c r="I43" s="413">
        <v>1.4663966162443001</v>
      </c>
      <c r="K43" s="404">
        <v>2020</v>
      </c>
      <c r="L43" s="404">
        <v>3</v>
      </c>
      <c r="M43" s="404" t="s">
        <v>18</v>
      </c>
      <c r="N43" s="404" t="s">
        <v>1030</v>
      </c>
      <c r="O43" s="404">
        <v>121.626794566287</v>
      </c>
      <c r="P43" s="404">
        <v>0.59733468920599697</v>
      </c>
      <c r="Q43" s="404">
        <v>4.5950047580557003</v>
      </c>
      <c r="R43" s="404">
        <v>1.1294711202877801</v>
      </c>
      <c r="S43" s="404" t="b">
        <f t="shared" si="0"/>
        <v>0</v>
      </c>
    </row>
    <row r="44" spans="1:19" x14ac:dyDescent="0.2">
      <c r="A44" s="404">
        <v>2020</v>
      </c>
      <c r="B44" s="404">
        <v>3</v>
      </c>
      <c r="C44" s="404" t="s">
        <v>7</v>
      </c>
      <c r="D44" s="404" t="s">
        <v>1024</v>
      </c>
      <c r="E44" s="404" t="s">
        <v>1079</v>
      </c>
      <c r="F44" s="413">
        <v>125.270017169754</v>
      </c>
      <c r="G44" s="413">
        <v>1.2390013326815801</v>
      </c>
      <c r="H44" s="413">
        <v>5.9971460380403796</v>
      </c>
      <c r="I44" s="413">
        <v>1.46670162870628</v>
      </c>
      <c r="K44" s="404">
        <v>2020</v>
      </c>
      <c r="L44" s="404">
        <v>3</v>
      </c>
      <c r="M44" s="404" t="s">
        <v>18</v>
      </c>
      <c r="N44" s="404" t="s">
        <v>1017</v>
      </c>
      <c r="O44" s="404">
        <v>120.27738175509199</v>
      </c>
      <c r="P44" s="404">
        <v>0.32351653294566701</v>
      </c>
      <c r="Q44" s="404">
        <v>4.0704221504501499</v>
      </c>
      <c r="R44" s="404">
        <v>1.0024315196667899</v>
      </c>
      <c r="S44" s="404" t="b">
        <f t="shared" si="0"/>
        <v>0</v>
      </c>
    </row>
    <row r="45" spans="1:19" x14ac:dyDescent="0.2">
      <c r="A45" s="404">
        <v>2020</v>
      </c>
      <c r="B45" s="404">
        <v>3</v>
      </c>
      <c r="C45" s="404" t="s">
        <v>6</v>
      </c>
      <c r="D45" s="404" t="s">
        <v>6</v>
      </c>
      <c r="E45" s="404" t="s">
        <v>1080</v>
      </c>
      <c r="F45" s="413">
        <v>125.605322584074</v>
      </c>
      <c r="G45" s="413">
        <v>1.4705322103769201</v>
      </c>
      <c r="H45" s="413">
        <v>6.01460177935662</v>
      </c>
      <c r="I45" s="413">
        <v>1.4708787862825099</v>
      </c>
      <c r="K45" s="404">
        <v>2020</v>
      </c>
      <c r="L45" s="404">
        <v>3</v>
      </c>
      <c r="M45" s="404" t="s">
        <v>19</v>
      </c>
      <c r="N45" s="404" t="s">
        <v>1081</v>
      </c>
      <c r="O45" s="404">
        <v>130.08261105445601</v>
      </c>
      <c r="P45" s="404">
        <v>1.6794039551245601</v>
      </c>
      <c r="Q45" s="404">
        <v>6.7884133064657997</v>
      </c>
      <c r="R45" s="404">
        <v>1.65553572174606</v>
      </c>
      <c r="S45" s="404" t="b">
        <f t="shared" si="0"/>
        <v>0</v>
      </c>
    </row>
    <row r="46" spans="1:19" x14ac:dyDescent="0.2">
      <c r="A46" s="404">
        <v>2020</v>
      </c>
      <c r="B46" s="404">
        <v>3</v>
      </c>
      <c r="C46" s="404" t="s">
        <v>20</v>
      </c>
      <c r="D46" s="404" t="s">
        <v>1028</v>
      </c>
      <c r="E46" s="404" t="s">
        <v>1082</v>
      </c>
      <c r="F46" s="413">
        <v>125.104461622839</v>
      </c>
      <c r="G46" s="413">
        <v>1.62526180238456</v>
      </c>
      <c r="H46" s="413">
        <v>6.0305296626881999</v>
      </c>
      <c r="I46" s="413">
        <v>1.4746898774922601</v>
      </c>
      <c r="K46" s="404">
        <v>2020</v>
      </c>
      <c r="L46" s="404">
        <v>3</v>
      </c>
      <c r="M46" s="404" t="s">
        <v>19</v>
      </c>
      <c r="N46" s="404" t="s">
        <v>1083</v>
      </c>
      <c r="O46" s="404">
        <v>128.702324265897</v>
      </c>
      <c r="P46" s="404">
        <v>1.5784028684028999</v>
      </c>
      <c r="Q46" s="404">
        <v>6.5576474022236697</v>
      </c>
      <c r="R46" s="404">
        <v>1.6005726764471799</v>
      </c>
      <c r="S46" s="404" t="b">
        <f t="shared" si="0"/>
        <v>0</v>
      </c>
    </row>
    <row r="47" spans="1:19" x14ac:dyDescent="0.2">
      <c r="A47" s="404">
        <v>2020</v>
      </c>
      <c r="B47" s="404">
        <v>3</v>
      </c>
      <c r="C47" s="404" t="s">
        <v>1051</v>
      </c>
      <c r="D47" s="404" t="s">
        <v>1076</v>
      </c>
      <c r="E47" s="404" t="s">
        <v>110</v>
      </c>
      <c r="F47" s="413">
        <v>127.101440876293</v>
      </c>
      <c r="G47" s="413">
        <v>1.25197108561126</v>
      </c>
      <c r="H47" s="413">
        <v>6.07655409178256</v>
      </c>
      <c r="I47" s="413">
        <v>1.4856998070477601</v>
      </c>
      <c r="K47" s="404">
        <v>2020</v>
      </c>
      <c r="L47" s="404">
        <v>3</v>
      </c>
      <c r="M47" s="404" t="s">
        <v>20</v>
      </c>
      <c r="N47" s="404" t="s">
        <v>1084</v>
      </c>
      <c r="O47" s="404">
        <v>127.31610502986899</v>
      </c>
      <c r="P47" s="404">
        <v>1.5981497781393901</v>
      </c>
      <c r="Q47" s="404">
        <v>6.4122713014363804</v>
      </c>
      <c r="R47" s="404">
        <v>1.5659016366040199</v>
      </c>
      <c r="S47" s="404" t="b">
        <f t="shared" si="0"/>
        <v>0</v>
      </c>
    </row>
    <row r="48" spans="1:19" x14ac:dyDescent="0.2">
      <c r="A48" s="404">
        <v>2020</v>
      </c>
      <c r="B48" s="404">
        <v>3</v>
      </c>
      <c r="C48" s="404" t="s">
        <v>1039</v>
      </c>
      <c r="D48" s="404" t="s">
        <v>1043</v>
      </c>
      <c r="E48" s="404" t="s">
        <v>1085</v>
      </c>
      <c r="F48" s="413">
        <v>124.773349927674</v>
      </c>
      <c r="G48" s="413">
        <v>1.2817320069942599</v>
      </c>
      <c r="H48" s="413">
        <v>6.0780955339263496</v>
      </c>
      <c r="I48" s="413">
        <v>1.4860684876755601</v>
      </c>
      <c r="K48" s="404">
        <v>2020</v>
      </c>
      <c r="L48" s="404">
        <v>3</v>
      </c>
      <c r="M48" s="404" t="s">
        <v>20</v>
      </c>
      <c r="N48" s="404" t="s">
        <v>1086</v>
      </c>
      <c r="O48" s="404">
        <v>127.527291845702</v>
      </c>
      <c r="P48" s="404">
        <v>1.70131895586747</v>
      </c>
      <c r="Q48" s="404">
        <v>6.6638387917505399</v>
      </c>
      <c r="R48" s="404">
        <v>1.62587606054556</v>
      </c>
      <c r="S48" s="404" t="b">
        <f t="shared" si="0"/>
        <v>0</v>
      </c>
    </row>
    <row r="49" spans="1:19" x14ac:dyDescent="0.2">
      <c r="A49" s="404">
        <v>2020</v>
      </c>
      <c r="B49" s="404">
        <v>3</v>
      </c>
      <c r="C49" s="404" t="s">
        <v>29</v>
      </c>
      <c r="D49" s="404" t="s">
        <v>1087</v>
      </c>
      <c r="E49" s="404" t="s">
        <v>1088</v>
      </c>
      <c r="F49" s="413">
        <v>122.20327678989</v>
      </c>
      <c r="G49" s="413">
        <v>1.4637001820134099</v>
      </c>
      <c r="H49" s="413">
        <v>6.1603449170368298</v>
      </c>
      <c r="I49" s="413">
        <v>1.5057349903136299</v>
      </c>
      <c r="K49" s="404">
        <v>2020</v>
      </c>
      <c r="L49" s="404">
        <v>3</v>
      </c>
      <c r="M49" s="404" t="s">
        <v>20</v>
      </c>
      <c r="N49" s="404" t="s">
        <v>1028</v>
      </c>
      <c r="O49" s="404">
        <v>125.104461622839</v>
      </c>
      <c r="P49" s="404">
        <v>1.62526180238456</v>
      </c>
      <c r="Q49" s="404">
        <v>6.0305296626881999</v>
      </c>
      <c r="R49" s="404">
        <v>1.4746898774922601</v>
      </c>
      <c r="S49" s="404" t="b">
        <f t="shared" si="0"/>
        <v>0</v>
      </c>
    </row>
    <row r="50" spans="1:19" x14ac:dyDescent="0.2">
      <c r="A50" s="404">
        <v>2020</v>
      </c>
      <c r="B50" s="404">
        <v>3</v>
      </c>
      <c r="C50" s="404" t="s">
        <v>32</v>
      </c>
      <c r="D50" s="404" t="s">
        <v>1089</v>
      </c>
      <c r="E50" s="404" t="s">
        <v>1090</v>
      </c>
      <c r="F50" s="413">
        <v>127.352376924826</v>
      </c>
      <c r="G50" s="413">
        <v>1.3386439805166599</v>
      </c>
      <c r="H50" s="413">
        <v>6.1750324926352897</v>
      </c>
      <c r="I50" s="413">
        <v>1.50924570755426</v>
      </c>
      <c r="K50" s="404">
        <v>2020</v>
      </c>
      <c r="L50" s="404">
        <v>3</v>
      </c>
      <c r="M50" s="404" t="s">
        <v>21</v>
      </c>
      <c r="N50" s="404" t="s">
        <v>1061</v>
      </c>
      <c r="O50" s="404">
        <v>124.27292217894301</v>
      </c>
      <c r="P50" s="404">
        <v>1.5157571212548</v>
      </c>
      <c r="Q50" s="404">
        <v>5.2928200178220504</v>
      </c>
      <c r="R50" s="404">
        <v>1.29772441717502</v>
      </c>
      <c r="S50" s="404" t="b">
        <f t="shared" si="0"/>
        <v>0</v>
      </c>
    </row>
    <row r="51" spans="1:19" x14ac:dyDescent="0.2">
      <c r="A51" s="404">
        <v>2020</v>
      </c>
      <c r="B51" s="404">
        <v>3</v>
      </c>
      <c r="C51" s="404" t="s">
        <v>22</v>
      </c>
      <c r="D51" s="404" t="s">
        <v>1091</v>
      </c>
      <c r="E51" s="404" t="s">
        <v>1092</v>
      </c>
      <c r="F51" s="413">
        <v>125.11240759423799</v>
      </c>
      <c r="G51" s="413">
        <v>1.4866460141143201</v>
      </c>
      <c r="H51" s="413">
        <v>6.3140548926097004</v>
      </c>
      <c r="I51" s="413">
        <v>1.5424576941663899</v>
      </c>
      <c r="K51" s="404">
        <v>2020</v>
      </c>
      <c r="L51" s="404">
        <v>3</v>
      </c>
      <c r="M51" s="404" t="s">
        <v>21</v>
      </c>
      <c r="N51" s="404" t="s">
        <v>1049</v>
      </c>
      <c r="O51" s="404">
        <v>126.930807216885</v>
      </c>
      <c r="P51" s="404">
        <v>1.5505348480219201</v>
      </c>
      <c r="Q51" s="404">
        <v>4.8964684498348703</v>
      </c>
      <c r="R51" s="404">
        <v>1.2022613269312901</v>
      </c>
      <c r="S51" s="404" t="b">
        <f t="shared" si="0"/>
        <v>0</v>
      </c>
    </row>
    <row r="52" spans="1:19" x14ac:dyDescent="0.2">
      <c r="A52" s="404">
        <v>2020</v>
      </c>
      <c r="B52" s="404">
        <v>3</v>
      </c>
      <c r="C52" s="404" t="s">
        <v>8</v>
      </c>
      <c r="D52" s="404" t="s">
        <v>8</v>
      </c>
      <c r="E52" s="404" t="s">
        <v>1093</v>
      </c>
      <c r="F52" s="413">
        <v>125.097009979167</v>
      </c>
      <c r="G52" s="413">
        <v>1.4836093887476101</v>
      </c>
      <c r="H52" s="413">
        <v>6.3459454235722097</v>
      </c>
      <c r="I52" s="413">
        <v>1.5500716420538101</v>
      </c>
      <c r="K52" s="404">
        <v>2020</v>
      </c>
      <c r="L52" s="404">
        <v>3</v>
      </c>
      <c r="M52" s="404" t="s">
        <v>22</v>
      </c>
      <c r="N52" s="404" t="s">
        <v>1091</v>
      </c>
      <c r="O52" s="404">
        <v>125.11240759423799</v>
      </c>
      <c r="P52" s="404">
        <v>1.4866460141143201</v>
      </c>
      <c r="Q52" s="404">
        <v>6.3140548926097004</v>
      </c>
      <c r="R52" s="404">
        <v>1.5424576941663899</v>
      </c>
      <c r="S52" s="404" t="b">
        <f t="shared" si="0"/>
        <v>0</v>
      </c>
    </row>
    <row r="53" spans="1:19" x14ac:dyDescent="0.2">
      <c r="A53" s="404">
        <v>2020</v>
      </c>
      <c r="B53" s="404">
        <v>3</v>
      </c>
      <c r="C53" s="404" t="s">
        <v>1039</v>
      </c>
      <c r="D53" s="404" t="s">
        <v>1040</v>
      </c>
      <c r="E53" s="404" t="s">
        <v>1094</v>
      </c>
      <c r="F53" s="413">
        <v>126.16225034562</v>
      </c>
      <c r="G53" s="413">
        <v>1.4193820012715901</v>
      </c>
      <c r="H53" s="413">
        <v>6.3675696361123801</v>
      </c>
      <c r="I53" s="413">
        <v>1.5552335052991799</v>
      </c>
      <c r="K53" s="404">
        <v>2020</v>
      </c>
      <c r="L53" s="404">
        <v>3</v>
      </c>
      <c r="M53" s="404" t="s">
        <v>22</v>
      </c>
      <c r="N53" s="404" t="s">
        <v>22</v>
      </c>
      <c r="O53" s="404">
        <v>127.23456116189899</v>
      </c>
      <c r="P53" s="404">
        <v>1.35427098213756</v>
      </c>
      <c r="Q53" s="404">
        <v>6.4447074834312703</v>
      </c>
      <c r="R53" s="404">
        <v>1.5736404845901399</v>
      </c>
      <c r="S53" s="404" t="b">
        <f t="shared" si="0"/>
        <v>0</v>
      </c>
    </row>
    <row r="54" spans="1:19" x14ac:dyDescent="0.2">
      <c r="A54" s="404">
        <v>2020</v>
      </c>
      <c r="B54" s="404">
        <v>3</v>
      </c>
      <c r="C54" s="404" t="s">
        <v>27</v>
      </c>
      <c r="D54" s="404" t="s">
        <v>1095</v>
      </c>
      <c r="E54" s="404" t="s">
        <v>1096</v>
      </c>
      <c r="F54" s="413">
        <v>121.705195597453</v>
      </c>
      <c r="G54" s="413">
        <v>1.38806665399294</v>
      </c>
      <c r="H54" s="413">
        <v>6.3944119806088802</v>
      </c>
      <c r="I54" s="413">
        <v>1.5616398814221499</v>
      </c>
      <c r="K54" s="404">
        <v>2020</v>
      </c>
      <c r="L54" s="404">
        <v>3</v>
      </c>
      <c r="M54" s="404" t="s">
        <v>23</v>
      </c>
      <c r="N54" s="404" t="s">
        <v>1046</v>
      </c>
      <c r="O54" s="404">
        <v>122.422206677904</v>
      </c>
      <c r="P54" s="404">
        <v>0.585159711846583</v>
      </c>
      <c r="Q54" s="404">
        <v>4.8902512385456101</v>
      </c>
      <c r="R54" s="404">
        <v>1.2007617296711</v>
      </c>
      <c r="S54" s="404" t="b">
        <f t="shared" si="0"/>
        <v>0</v>
      </c>
    </row>
    <row r="55" spans="1:19" x14ac:dyDescent="0.2">
      <c r="A55" s="404">
        <v>2020</v>
      </c>
      <c r="B55" s="404">
        <v>3</v>
      </c>
      <c r="C55" s="404" t="s">
        <v>20</v>
      </c>
      <c r="D55" s="404" t="s">
        <v>1084</v>
      </c>
      <c r="E55" s="404" t="s">
        <v>1097</v>
      </c>
      <c r="F55" s="413">
        <v>127.31610502986899</v>
      </c>
      <c r="G55" s="413">
        <v>1.5981497781393901</v>
      </c>
      <c r="H55" s="413">
        <v>6.4122713014363804</v>
      </c>
      <c r="I55" s="413">
        <v>1.5659016366040199</v>
      </c>
      <c r="K55" s="404">
        <v>2020</v>
      </c>
      <c r="L55" s="404">
        <v>3</v>
      </c>
      <c r="M55" s="404" t="s">
        <v>23</v>
      </c>
      <c r="N55" s="404" t="s">
        <v>23</v>
      </c>
      <c r="O55" s="404">
        <v>125.096646187281</v>
      </c>
      <c r="P55" s="404">
        <v>0.75911871063612002</v>
      </c>
      <c r="Q55" s="404">
        <v>5.5877096347787498</v>
      </c>
      <c r="R55" s="404">
        <v>1.3685752255577299</v>
      </c>
      <c r="S55" s="404" t="b">
        <f t="shared" si="0"/>
        <v>0</v>
      </c>
    </row>
    <row r="56" spans="1:19" x14ac:dyDescent="0.2">
      <c r="A56" s="404">
        <v>2020</v>
      </c>
      <c r="B56" s="404">
        <v>3</v>
      </c>
      <c r="C56" s="404" t="s">
        <v>8</v>
      </c>
      <c r="D56" s="404" t="s">
        <v>1028</v>
      </c>
      <c r="E56" s="404" t="s">
        <v>1098</v>
      </c>
      <c r="F56" s="413">
        <v>123.975888771307</v>
      </c>
      <c r="G56" s="413">
        <v>1.5823133833776899</v>
      </c>
      <c r="H56" s="413">
        <v>6.4230884070862704</v>
      </c>
      <c r="I56" s="413">
        <v>1.56848265286555</v>
      </c>
      <c r="K56" s="404">
        <v>2020</v>
      </c>
      <c r="L56" s="404">
        <v>3</v>
      </c>
      <c r="M56" s="404" t="s">
        <v>24</v>
      </c>
      <c r="N56" s="404" t="s">
        <v>1003</v>
      </c>
      <c r="O56" s="404">
        <v>129.98415098378999</v>
      </c>
      <c r="P56" s="404">
        <v>1.7693003169422199</v>
      </c>
      <c r="Q56" s="404">
        <v>6.6892300118766004</v>
      </c>
      <c r="R56" s="404">
        <v>1.6319235052611301</v>
      </c>
      <c r="S56" s="404" t="b">
        <f t="shared" si="0"/>
        <v>0</v>
      </c>
    </row>
    <row r="57" spans="1:19" x14ac:dyDescent="0.2">
      <c r="A57" s="404">
        <v>2020</v>
      </c>
      <c r="B57" s="404">
        <v>3</v>
      </c>
      <c r="C57" s="404" t="s">
        <v>22</v>
      </c>
      <c r="D57" s="404" t="s">
        <v>22</v>
      </c>
      <c r="E57" s="404" t="s">
        <v>1099</v>
      </c>
      <c r="F57" s="413">
        <v>127.23456116189899</v>
      </c>
      <c r="G57" s="413">
        <v>1.35427098213756</v>
      </c>
      <c r="H57" s="413">
        <v>6.4447074834312703</v>
      </c>
      <c r="I57" s="413">
        <v>1.5736404845901399</v>
      </c>
      <c r="K57" s="404">
        <v>2020</v>
      </c>
      <c r="L57" s="404">
        <v>3</v>
      </c>
      <c r="M57" s="404" t="s">
        <v>24</v>
      </c>
      <c r="N57" s="404" t="s">
        <v>1069</v>
      </c>
      <c r="O57" s="404">
        <v>128.72770062985501</v>
      </c>
      <c r="P57" s="404">
        <v>1.6116560503819199</v>
      </c>
      <c r="Q57" s="404">
        <v>5.7773554370757996</v>
      </c>
      <c r="R57" s="404">
        <v>1.41406155688015</v>
      </c>
      <c r="S57" s="404" t="b">
        <f t="shared" si="0"/>
        <v>0</v>
      </c>
    </row>
    <row r="58" spans="1:19" x14ac:dyDescent="0.2">
      <c r="A58" s="404">
        <v>2020</v>
      </c>
      <c r="B58" s="404">
        <v>3</v>
      </c>
      <c r="C58" s="404" t="s">
        <v>14</v>
      </c>
      <c r="D58" s="404" t="s">
        <v>1058</v>
      </c>
      <c r="E58" s="404" t="s">
        <v>1100</v>
      </c>
      <c r="F58" s="413">
        <v>129.54832039064101</v>
      </c>
      <c r="G58" s="413">
        <v>1.40583205342832</v>
      </c>
      <c r="H58" s="413">
        <v>6.47708349259584</v>
      </c>
      <c r="I58" s="413">
        <v>1.58136321259148</v>
      </c>
      <c r="K58" s="404">
        <v>2020</v>
      </c>
      <c r="L58" s="404">
        <v>3</v>
      </c>
      <c r="M58" s="404" t="s">
        <v>25</v>
      </c>
      <c r="N58" s="404" t="s">
        <v>25</v>
      </c>
      <c r="O58" s="404">
        <v>129.87189292387299</v>
      </c>
      <c r="P58" s="404">
        <v>1.89113913879977</v>
      </c>
      <c r="Q58" s="404">
        <v>7.7133853233989802</v>
      </c>
      <c r="R58" s="404">
        <v>1.8749524134672699</v>
      </c>
      <c r="S58" s="404" t="b">
        <f t="shared" si="0"/>
        <v>0</v>
      </c>
    </row>
    <row r="59" spans="1:19" x14ac:dyDescent="0.2">
      <c r="A59" s="404">
        <v>2020</v>
      </c>
      <c r="B59" s="404">
        <v>3</v>
      </c>
      <c r="C59" s="404" t="s">
        <v>0</v>
      </c>
      <c r="D59" s="404" t="s">
        <v>1067</v>
      </c>
      <c r="E59" s="404" t="s">
        <v>1101</v>
      </c>
      <c r="F59" s="413">
        <v>132.933612865085</v>
      </c>
      <c r="G59" s="413">
        <v>1.3254497067234401</v>
      </c>
      <c r="H59" s="413">
        <v>6.5382095460922596</v>
      </c>
      <c r="I59" s="413">
        <v>1.5959389582857999</v>
      </c>
      <c r="K59" s="404">
        <v>2020</v>
      </c>
      <c r="L59" s="404">
        <v>3</v>
      </c>
      <c r="M59" s="404" t="s">
        <v>25</v>
      </c>
      <c r="N59" s="404" t="s">
        <v>1102</v>
      </c>
      <c r="O59" s="404">
        <v>124.659047300526</v>
      </c>
      <c r="P59" s="404">
        <v>1.82122658359711</v>
      </c>
      <c r="Q59" s="404">
        <v>6.5444999555080301</v>
      </c>
      <c r="R59" s="404">
        <v>1.59743857495882</v>
      </c>
      <c r="S59" s="404" t="b">
        <f t="shared" si="0"/>
        <v>0</v>
      </c>
    </row>
    <row r="60" spans="1:19" x14ac:dyDescent="0.2">
      <c r="A60" s="404">
        <v>2020</v>
      </c>
      <c r="B60" s="404">
        <v>3</v>
      </c>
      <c r="C60" s="404" t="s">
        <v>25</v>
      </c>
      <c r="D60" s="404" t="s">
        <v>1102</v>
      </c>
      <c r="E60" s="404" t="s">
        <v>1103</v>
      </c>
      <c r="F60" s="413">
        <v>124.659047300526</v>
      </c>
      <c r="G60" s="413">
        <v>1.82122658359711</v>
      </c>
      <c r="H60" s="413">
        <v>6.5444999555080301</v>
      </c>
      <c r="I60" s="413">
        <v>1.59743857495882</v>
      </c>
      <c r="K60" s="404">
        <v>2020</v>
      </c>
      <c r="L60" s="404">
        <v>3</v>
      </c>
      <c r="M60" s="404" t="s">
        <v>26</v>
      </c>
      <c r="N60" s="404" t="s">
        <v>1104</v>
      </c>
      <c r="O60" s="404">
        <v>130.45568215538199</v>
      </c>
      <c r="P60" s="404">
        <v>1.8920517271831201</v>
      </c>
      <c r="Q60" s="404">
        <v>7.5874471812264099</v>
      </c>
      <c r="R60" s="404">
        <v>1.8451613821236099</v>
      </c>
      <c r="S60" s="404" t="b">
        <f t="shared" si="0"/>
        <v>0</v>
      </c>
    </row>
    <row r="61" spans="1:19" x14ac:dyDescent="0.2">
      <c r="A61" s="404">
        <v>2020</v>
      </c>
      <c r="B61" s="404">
        <v>3</v>
      </c>
      <c r="C61" s="404" t="s">
        <v>19</v>
      </c>
      <c r="D61" s="404" t="s">
        <v>1083</v>
      </c>
      <c r="E61" s="404" t="s">
        <v>1105</v>
      </c>
      <c r="F61" s="413">
        <v>128.702324265897</v>
      </c>
      <c r="G61" s="413">
        <v>1.5784028684028999</v>
      </c>
      <c r="H61" s="413">
        <v>6.5576474022236697</v>
      </c>
      <c r="I61" s="413">
        <v>1.6005726764471799</v>
      </c>
      <c r="K61" s="404">
        <v>2020</v>
      </c>
      <c r="L61" s="404">
        <v>3</v>
      </c>
      <c r="M61" s="404" t="s">
        <v>26</v>
      </c>
      <c r="N61" s="404" t="s">
        <v>1106</v>
      </c>
      <c r="O61" s="404">
        <v>130.82247073380901</v>
      </c>
      <c r="P61" s="404">
        <v>1.88325572311248</v>
      </c>
      <c r="Q61" s="404">
        <v>7.5852118775516102</v>
      </c>
      <c r="R61" s="404">
        <v>1.8446323784080401</v>
      </c>
      <c r="S61" s="404" t="b">
        <f t="shared" si="0"/>
        <v>0</v>
      </c>
    </row>
    <row r="62" spans="1:19" x14ac:dyDescent="0.2">
      <c r="A62" s="404">
        <v>2020</v>
      </c>
      <c r="B62" s="404">
        <v>3</v>
      </c>
      <c r="C62" s="404" t="s">
        <v>20</v>
      </c>
      <c r="D62" s="404" t="s">
        <v>1086</v>
      </c>
      <c r="E62" s="404" t="s">
        <v>1107</v>
      </c>
      <c r="F62" s="413">
        <v>127.527291845702</v>
      </c>
      <c r="G62" s="413">
        <v>1.70131895586747</v>
      </c>
      <c r="H62" s="413">
        <v>6.6638387917505399</v>
      </c>
      <c r="I62" s="413">
        <v>1.62587606054556</v>
      </c>
      <c r="K62" s="404">
        <v>2020</v>
      </c>
      <c r="L62" s="404">
        <v>3</v>
      </c>
      <c r="M62" s="404" t="s">
        <v>27</v>
      </c>
      <c r="N62" s="404" t="s">
        <v>1095</v>
      </c>
      <c r="O62" s="404">
        <v>121.705195597453</v>
      </c>
      <c r="P62" s="404">
        <v>1.38806665399294</v>
      </c>
      <c r="Q62" s="404">
        <v>6.3944119806088802</v>
      </c>
      <c r="R62" s="404">
        <v>1.5616398814221499</v>
      </c>
      <c r="S62" s="404" t="b">
        <f t="shared" si="0"/>
        <v>0</v>
      </c>
    </row>
    <row r="63" spans="1:19" x14ac:dyDescent="0.2">
      <c r="A63" s="404">
        <v>2020</v>
      </c>
      <c r="B63" s="404">
        <v>3</v>
      </c>
      <c r="C63" s="404" t="s">
        <v>24</v>
      </c>
      <c r="D63" s="404" t="s">
        <v>1003</v>
      </c>
      <c r="E63" s="404" t="s">
        <v>1108</v>
      </c>
      <c r="F63" s="413">
        <v>129.98415098378999</v>
      </c>
      <c r="G63" s="413">
        <v>1.7693003169422199</v>
      </c>
      <c r="H63" s="413">
        <v>6.6892300118766004</v>
      </c>
      <c r="I63" s="413">
        <v>1.6319235052611301</v>
      </c>
      <c r="K63" s="404">
        <v>2020</v>
      </c>
      <c r="L63" s="404">
        <v>3</v>
      </c>
      <c r="M63" s="404" t="s">
        <v>27</v>
      </c>
      <c r="N63" s="404" t="s">
        <v>1109</v>
      </c>
      <c r="O63" s="404">
        <v>125.316617163063</v>
      </c>
      <c r="P63" s="404">
        <v>1.5847780404859999</v>
      </c>
      <c r="Q63" s="404">
        <v>7.4707049862989399</v>
      </c>
      <c r="R63" s="404">
        <v>1.8175223102390199</v>
      </c>
      <c r="S63" s="404" t="b">
        <f t="shared" si="0"/>
        <v>0</v>
      </c>
    </row>
    <row r="64" spans="1:19" x14ac:dyDescent="0.2">
      <c r="A64" s="404">
        <v>2020</v>
      </c>
      <c r="B64" s="404">
        <v>3</v>
      </c>
      <c r="C64" s="404" t="s">
        <v>19</v>
      </c>
      <c r="D64" s="404" t="s">
        <v>1081</v>
      </c>
      <c r="E64" s="404" t="s">
        <v>1110</v>
      </c>
      <c r="F64" s="413">
        <v>130.08261105445601</v>
      </c>
      <c r="G64" s="413">
        <v>1.6794039551245601</v>
      </c>
      <c r="H64" s="413">
        <v>6.7884133064657997</v>
      </c>
      <c r="I64" s="413">
        <v>1.65553572174606</v>
      </c>
      <c r="K64" s="404">
        <v>2020</v>
      </c>
      <c r="L64" s="404">
        <v>3</v>
      </c>
      <c r="M64" s="404" t="s">
        <v>28</v>
      </c>
      <c r="N64" s="404" t="s">
        <v>948</v>
      </c>
      <c r="O64" s="404">
        <v>123.23720840577199</v>
      </c>
      <c r="P64" s="404">
        <v>1.1295061708987499</v>
      </c>
      <c r="Q64" s="404">
        <v>5.6291162273096402</v>
      </c>
      <c r="R64" s="404">
        <v>1.3785117754571401</v>
      </c>
      <c r="S64" s="404" t="b">
        <f t="shared" si="0"/>
        <v>0</v>
      </c>
    </row>
    <row r="65" spans="1:19" x14ac:dyDescent="0.2">
      <c r="A65" s="404">
        <v>2020</v>
      </c>
      <c r="B65" s="404">
        <v>3</v>
      </c>
      <c r="C65" s="404" t="s">
        <v>4</v>
      </c>
      <c r="D65" s="404" t="s">
        <v>1005</v>
      </c>
      <c r="E65" s="404" t="s">
        <v>1111</v>
      </c>
      <c r="F65" s="413">
        <v>126.853888644595</v>
      </c>
      <c r="G65" s="413">
        <v>1.62687730131632</v>
      </c>
      <c r="H65" s="413">
        <v>6.7970378224180896</v>
      </c>
      <c r="I65" s="413">
        <v>1.65758815236785</v>
      </c>
      <c r="K65" s="404">
        <v>2020</v>
      </c>
      <c r="L65" s="404">
        <v>3</v>
      </c>
      <c r="M65" s="404" t="s">
        <v>28</v>
      </c>
      <c r="N65" s="404" t="s">
        <v>1072</v>
      </c>
      <c r="O65" s="404">
        <v>124.614682724144</v>
      </c>
      <c r="P65" s="404">
        <v>1.21510626194663</v>
      </c>
      <c r="Q65" s="404">
        <v>5.84150326514039</v>
      </c>
      <c r="R65" s="404">
        <v>1.4294334973799201</v>
      </c>
      <c r="S65" s="404" t="b">
        <f t="shared" si="0"/>
        <v>0</v>
      </c>
    </row>
    <row r="66" spans="1:19" x14ac:dyDescent="0.2">
      <c r="A66" s="404">
        <v>2020</v>
      </c>
      <c r="B66" s="404">
        <v>3</v>
      </c>
      <c r="C66" s="404" t="s">
        <v>0</v>
      </c>
      <c r="D66" s="404" t="s">
        <v>201</v>
      </c>
      <c r="E66" s="404" t="s">
        <v>1112</v>
      </c>
      <c r="F66" s="413">
        <v>133.50208044657001</v>
      </c>
      <c r="G66" s="413">
        <v>1.5150709680533401</v>
      </c>
      <c r="H66" s="413">
        <v>7.2079325548226798</v>
      </c>
      <c r="I66" s="413">
        <v>1.7552276495457699</v>
      </c>
      <c r="K66" s="404">
        <v>2020</v>
      </c>
      <c r="L66" s="404">
        <v>3</v>
      </c>
      <c r="M66" s="404" t="s">
        <v>29</v>
      </c>
      <c r="N66" s="404" t="s">
        <v>1059</v>
      </c>
      <c r="O66" s="404">
        <v>120.84987774255499</v>
      </c>
      <c r="P66" s="404">
        <v>1.3295880202266499</v>
      </c>
      <c r="Q66" s="404">
        <v>5.2497248626054596</v>
      </c>
      <c r="R66" s="404">
        <v>1.2873578239491501</v>
      </c>
      <c r="S66" s="404" t="b">
        <f t="shared" si="0"/>
        <v>0</v>
      </c>
    </row>
    <row r="67" spans="1:19" x14ac:dyDescent="0.2">
      <c r="A67" s="404">
        <v>2020</v>
      </c>
      <c r="B67" s="404">
        <v>3</v>
      </c>
      <c r="C67" s="404" t="s">
        <v>4</v>
      </c>
      <c r="D67" s="404" t="s">
        <v>1008</v>
      </c>
      <c r="E67" s="404" t="s">
        <v>1113</v>
      </c>
      <c r="F67" s="413">
        <v>130.64079422870901</v>
      </c>
      <c r="G67" s="413">
        <v>1.64388734253784</v>
      </c>
      <c r="H67" s="413">
        <v>7.2848871708546001</v>
      </c>
      <c r="I67" s="413">
        <v>1.7734828927997299</v>
      </c>
      <c r="K67" s="404">
        <v>2020</v>
      </c>
      <c r="L67" s="404">
        <v>3</v>
      </c>
      <c r="M67" s="404" t="s">
        <v>29</v>
      </c>
      <c r="N67" s="404" t="s">
        <v>1087</v>
      </c>
      <c r="O67" s="404">
        <v>122.20327678989</v>
      </c>
      <c r="P67" s="404">
        <v>1.4637001820134099</v>
      </c>
      <c r="Q67" s="404">
        <v>6.1603449170368298</v>
      </c>
      <c r="R67" s="404">
        <v>1.5057349903136299</v>
      </c>
      <c r="S67" s="404" t="b">
        <f t="shared" si="0"/>
        <v>0</v>
      </c>
    </row>
    <row r="68" spans="1:19" x14ac:dyDescent="0.2">
      <c r="A68" s="404">
        <v>2020</v>
      </c>
      <c r="B68" s="404">
        <v>3</v>
      </c>
      <c r="C68" s="404" t="s">
        <v>0</v>
      </c>
      <c r="D68" s="404" t="s">
        <v>200</v>
      </c>
      <c r="E68" s="404" t="s">
        <v>1114</v>
      </c>
      <c r="F68" s="413">
        <v>136.344558210266</v>
      </c>
      <c r="G68" s="413">
        <v>1.36656807392377</v>
      </c>
      <c r="H68" s="413">
        <v>7.4106153589887898</v>
      </c>
      <c r="I68" s="413">
        <v>1.8032871281963301</v>
      </c>
      <c r="K68" s="404">
        <v>2020</v>
      </c>
      <c r="L68" s="404">
        <v>3</v>
      </c>
      <c r="M68" s="404" t="s">
        <v>30</v>
      </c>
      <c r="N68" s="404" t="s">
        <v>1032</v>
      </c>
      <c r="O68" s="404">
        <v>120.116184585677</v>
      </c>
      <c r="P68" s="404">
        <v>1.02545522312749</v>
      </c>
      <c r="Q68" s="404">
        <v>4.6587536225273496</v>
      </c>
      <c r="R68" s="404">
        <v>1.14487676994437</v>
      </c>
      <c r="S68" s="404" t="b">
        <f t="shared" si="0"/>
        <v>0</v>
      </c>
    </row>
    <row r="69" spans="1:19" x14ac:dyDescent="0.2">
      <c r="A69" s="404">
        <v>2020</v>
      </c>
      <c r="B69" s="404">
        <v>3</v>
      </c>
      <c r="C69" s="404" t="s">
        <v>5</v>
      </c>
      <c r="D69" s="404" t="s">
        <v>1014</v>
      </c>
      <c r="E69" s="404" t="s">
        <v>1115</v>
      </c>
      <c r="F69" s="413">
        <v>129.586010109272</v>
      </c>
      <c r="G69" s="413">
        <v>1.75156646708052</v>
      </c>
      <c r="H69" s="413">
        <v>7.4360771664897296</v>
      </c>
      <c r="I69" s="413">
        <v>1.80931973796403</v>
      </c>
      <c r="K69" s="404">
        <v>2020</v>
      </c>
      <c r="L69" s="404">
        <v>3</v>
      </c>
      <c r="M69" s="404" t="s">
        <v>30</v>
      </c>
      <c r="N69" s="404" t="s">
        <v>30</v>
      </c>
      <c r="O69" s="404">
        <v>119.88370891670699</v>
      </c>
      <c r="P69" s="404">
        <v>1.05907860608467</v>
      </c>
      <c r="Q69" s="404">
        <v>4.4931926631262398</v>
      </c>
      <c r="R69" s="404">
        <v>1.1048524403145701</v>
      </c>
      <c r="S69" s="404" t="b">
        <f t="shared" si="0"/>
        <v>0</v>
      </c>
    </row>
    <row r="70" spans="1:19" x14ac:dyDescent="0.2">
      <c r="A70" s="404">
        <v>2020</v>
      </c>
      <c r="B70" s="404">
        <v>3</v>
      </c>
      <c r="C70" s="404" t="s">
        <v>27</v>
      </c>
      <c r="D70" s="404" t="s">
        <v>1109</v>
      </c>
      <c r="E70" s="404" t="s">
        <v>1116</v>
      </c>
      <c r="F70" s="413">
        <v>125.316617163063</v>
      </c>
      <c r="G70" s="413">
        <v>1.5847780404859999</v>
      </c>
      <c r="H70" s="413">
        <v>7.4707049862989399</v>
      </c>
      <c r="I70" s="413">
        <v>1.8175223102390199</v>
      </c>
      <c r="K70" s="404">
        <v>2020</v>
      </c>
      <c r="L70" s="404">
        <v>3</v>
      </c>
      <c r="M70" s="404" t="s">
        <v>1034</v>
      </c>
      <c r="N70" s="404" t="s">
        <v>1035</v>
      </c>
      <c r="O70" s="404">
        <v>120.148179218409</v>
      </c>
      <c r="P70" s="404">
        <v>1.19842676157633</v>
      </c>
      <c r="Q70" s="404">
        <v>4.7557531696218698</v>
      </c>
      <c r="R70" s="404">
        <v>1.16830433539199</v>
      </c>
      <c r="S70" s="404" t="b">
        <f t="shared" si="0"/>
        <v>0</v>
      </c>
    </row>
    <row r="71" spans="1:19" x14ac:dyDescent="0.2">
      <c r="A71" s="404">
        <v>2020</v>
      </c>
      <c r="B71" s="404">
        <v>3</v>
      </c>
      <c r="C71" s="404" t="s">
        <v>26</v>
      </c>
      <c r="D71" s="404" t="s">
        <v>1106</v>
      </c>
      <c r="E71" s="404" t="s">
        <v>1117</v>
      </c>
      <c r="F71" s="413">
        <v>130.82247073380901</v>
      </c>
      <c r="G71" s="413">
        <v>1.88325572311248</v>
      </c>
      <c r="H71" s="413">
        <v>7.5852118775516102</v>
      </c>
      <c r="I71" s="413">
        <v>1.8446323784080401</v>
      </c>
      <c r="K71" s="404">
        <v>2020</v>
      </c>
      <c r="L71" s="404">
        <v>3</v>
      </c>
      <c r="M71" s="404" t="s">
        <v>1034</v>
      </c>
      <c r="N71" s="404" t="s">
        <v>31</v>
      </c>
      <c r="O71" s="404">
        <v>120.90726320737301</v>
      </c>
      <c r="P71" s="404">
        <v>1.36019994660008</v>
      </c>
      <c r="Q71" s="404">
        <v>5.9139217258946699</v>
      </c>
      <c r="R71" s="404">
        <v>1.4467789603915999</v>
      </c>
      <c r="S71" s="404" t="b">
        <f t="shared" si="0"/>
        <v>0</v>
      </c>
    </row>
    <row r="72" spans="1:19" x14ac:dyDescent="0.2">
      <c r="A72" s="404">
        <v>2020</v>
      </c>
      <c r="B72" s="404">
        <v>3</v>
      </c>
      <c r="C72" s="404" t="s">
        <v>26</v>
      </c>
      <c r="D72" s="404" t="s">
        <v>1104</v>
      </c>
      <c r="E72" s="404" t="s">
        <v>1118</v>
      </c>
      <c r="F72" s="413">
        <v>130.45568215538199</v>
      </c>
      <c r="G72" s="413">
        <v>1.8920517271831201</v>
      </c>
      <c r="H72" s="413">
        <v>7.5874471812264099</v>
      </c>
      <c r="I72" s="413">
        <v>1.8451613821236099</v>
      </c>
      <c r="K72" s="404">
        <v>2020</v>
      </c>
      <c r="L72" s="404">
        <v>3</v>
      </c>
      <c r="M72" s="404" t="s">
        <v>32</v>
      </c>
      <c r="N72" s="404" t="s">
        <v>1063</v>
      </c>
      <c r="O72" s="404">
        <v>123.116713367199</v>
      </c>
      <c r="P72" s="404">
        <v>1.31063126844462</v>
      </c>
      <c r="Q72" s="404">
        <v>5.3410824242025301</v>
      </c>
      <c r="R72" s="404">
        <v>1.30933022238209</v>
      </c>
      <c r="S72" s="404" t="b">
        <f t="shared" ref="S72:S75" si="1">N72=D72</f>
        <v>0</v>
      </c>
    </row>
    <row r="73" spans="1:19" x14ac:dyDescent="0.2">
      <c r="A73" s="404">
        <v>2020</v>
      </c>
      <c r="B73" s="404">
        <v>3</v>
      </c>
      <c r="C73" s="404" t="s">
        <v>6</v>
      </c>
      <c r="D73" s="404" t="s">
        <v>1019</v>
      </c>
      <c r="E73" s="404" t="s">
        <v>1119</v>
      </c>
      <c r="F73" s="413">
        <v>130.83445704688799</v>
      </c>
      <c r="G73" s="413">
        <v>1.7454296956969499</v>
      </c>
      <c r="H73" s="413">
        <v>7.5893476924258501</v>
      </c>
      <c r="I73" s="413">
        <v>1.8456111478553701</v>
      </c>
      <c r="K73" s="404">
        <v>2020</v>
      </c>
      <c r="L73" s="404">
        <v>3</v>
      </c>
      <c r="M73" s="404" t="s">
        <v>32</v>
      </c>
      <c r="N73" s="404" t="s">
        <v>1089</v>
      </c>
      <c r="O73" s="404">
        <v>127.352376924826</v>
      </c>
      <c r="P73" s="404">
        <v>1.3386439805166599</v>
      </c>
      <c r="Q73" s="404">
        <v>6.1750324926352897</v>
      </c>
      <c r="R73" s="404">
        <v>1.50924570755426</v>
      </c>
      <c r="S73" s="404" t="b">
        <f t="shared" si="1"/>
        <v>0</v>
      </c>
    </row>
    <row r="74" spans="1:19" x14ac:dyDescent="0.2">
      <c r="A74" s="404">
        <v>2020</v>
      </c>
      <c r="B74" s="404">
        <v>3</v>
      </c>
      <c r="C74" s="404" t="s">
        <v>25</v>
      </c>
      <c r="D74" s="404" t="s">
        <v>25</v>
      </c>
      <c r="E74" s="404" t="s">
        <v>1120</v>
      </c>
      <c r="F74" s="413">
        <v>129.87189292387299</v>
      </c>
      <c r="G74" s="413">
        <v>1.89113913879977</v>
      </c>
      <c r="H74" s="413">
        <v>7.7133853233989802</v>
      </c>
      <c r="I74" s="413">
        <v>1.8749524134672699</v>
      </c>
      <c r="K74" s="404">
        <v>2020</v>
      </c>
      <c r="L74" s="404">
        <v>3</v>
      </c>
      <c r="M74" s="404" t="s">
        <v>33</v>
      </c>
      <c r="N74" s="404" t="s">
        <v>1037</v>
      </c>
      <c r="O74" s="404">
        <v>123.941320958384</v>
      </c>
      <c r="P74" s="404">
        <v>1.1183849950892499</v>
      </c>
      <c r="Q74" s="404">
        <v>4.7617386707481399</v>
      </c>
      <c r="R74" s="404">
        <v>1.16974943508079</v>
      </c>
      <c r="S74" s="404" t="b">
        <f t="shared" si="1"/>
        <v>0</v>
      </c>
    </row>
    <row r="75" spans="1:19" x14ac:dyDescent="0.2">
      <c r="A75" s="404">
        <v>2020</v>
      </c>
      <c r="B75" s="404">
        <v>3</v>
      </c>
      <c r="C75" s="404" t="s">
        <v>5</v>
      </c>
      <c r="D75" s="404" t="s">
        <v>1011</v>
      </c>
      <c r="E75" s="404" t="s">
        <v>1121</v>
      </c>
      <c r="F75" s="413">
        <v>129.625033679452</v>
      </c>
      <c r="G75" s="413">
        <v>1.8787275824358101</v>
      </c>
      <c r="H75" s="413">
        <v>7.7565143977010402</v>
      </c>
      <c r="I75" s="413">
        <v>1.88514871543659</v>
      </c>
      <c r="K75" s="404">
        <v>2020</v>
      </c>
      <c r="L75" s="404">
        <v>3</v>
      </c>
      <c r="M75" s="404" t="s">
        <v>33</v>
      </c>
      <c r="N75" s="404" t="s">
        <v>33</v>
      </c>
      <c r="O75" s="404">
        <v>124.081681840672</v>
      </c>
      <c r="P75" s="404">
        <v>0.78871505131659103</v>
      </c>
      <c r="Q75" s="404">
        <v>4.3084861209582002</v>
      </c>
      <c r="R75" s="404">
        <v>1.06014350083607</v>
      </c>
      <c r="S75" s="404" t="b">
        <f t="shared" si="1"/>
        <v>0</v>
      </c>
    </row>
    <row r="77" spans="1:19" x14ac:dyDescent="0.2">
      <c r="E77" s="404" t="s">
        <v>1122</v>
      </c>
      <c r="G77" s="413">
        <v>0</v>
      </c>
      <c r="H77" s="413">
        <f>AVERAGE(H46:H75)</f>
        <v>6.7773563287205265</v>
      </c>
    </row>
    <row r="78" spans="1:19" x14ac:dyDescent="0.2">
      <c r="G78" s="413">
        <v>1</v>
      </c>
      <c r="H78" s="413">
        <f>AVERAGE(H46:H75)</f>
        <v>6.7773563287205265</v>
      </c>
    </row>
    <row r="79" spans="1:19" x14ac:dyDescent="0.2">
      <c r="E79" s="404" t="s">
        <v>1</v>
      </c>
      <c r="G79" s="413">
        <v>0</v>
      </c>
      <c r="H79" s="413">
        <v>5</v>
      </c>
    </row>
    <row r="80" spans="1:19" x14ac:dyDescent="0.2">
      <c r="G80" s="413">
        <v>1</v>
      </c>
      <c r="H80" s="413">
        <f>H79</f>
        <v>5</v>
      </c>
    </row>
  </sheetData>
  <autoFilter ref="A6:I75" xr:uid="{BF6921F1-D55D-404C-B995-4E798898606F}">
    <sortState ref="A7:I75">
      <sortCondition ref="H6"/>
    </sortState>
  </autoFilter>
  <mergeCells count="1">
    <mergeCell ref="H1:I1"/>
  </mergeCells>
  <hyperlinks>
    <hyperlink ref="H1:I1" location="Index!A1" display="Regresar al Índice" xr:uid="{C51B7B93-59E5-4328-A22D-E821117EE2B5}"/>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FC8E5-3E9A-44F4-B322-E4BA00E6BDD6}">
  <sheetPr codeName="Hoja52"/>
  <dimension ref="A1:I26"/>
  <sheetViews>
    <sheetView workbookViewId="0">
      <selection activeCell="I7" sqref="I7"/>
    </sheetView>
  </sheetViews>
  <sheetFormatPr baseColWidth="10" defaultRowHeight="14.25" x14ac:dyDescent="0.2"/>
  <cols>
    <col min="1" max="2" width="11.5703125" style="225" bestFit="1" customWidth="1"/>
    <col min="3" max="3" width="11" style="225" bestFit="1" customWidth="1"/>
    <col min="4" max="5" width="11.42578125" style="225"/>
    <col min="6" max="6" width="18" style="225" bestFit="1" customWidth="1"/>
    <col min="7" max="7" width="14.85546875" style="225" bestFit="1" customWidth="1"/>
    <col min="8" max="16384" width="11.42578125" style="225"/>
  </cols>
  <sheetData>
    <row r="1" spans="1:9" ht="15" x14ac:dyDescent="0.25">
      <c r="A1" s="179" t="s">
        <v>1400</v>
      </c>
      <c r="H1" s="400" t="s">
        <v>39</v>
      </c>
      <c r="I1" s="400"/>
    </row>
    <row r="6" spans="1:9" x14ac:dyDescent="0.2">
      <c r="A6" s="530">
        <v>2018</v>
      </c>
      <c r="B6" s="525">
        <v>2019</v>
      </c>
      <c r="C6" s="525">
        <v>2020</v>
      </c>
      <c r="F6" s="225" t="s">
        <v>1123</v>
      </c>
      <c r="G6" s="225" t="s">
        <v>1124</v>
      </c>
    </row>
    <row r="7" spans="1:9" x14ac:dyDescent="0.2">
      <c r="A7" s="225" t="s">
        <v>1125</v>
      </c>
      <c r="B7" s="225" t="s">
        <v>1125</v>
      </c>
      <c r="C7" s="225" t="s">
        <v>1125</v>
      </c>
    </row>
    <row r="8" spans="1:9" x14ac:dyDescent="0.2">
      <c r="A8" s="531">
        <v>218.49857799999998</v>
      </c>
      <c r="B8" s="531">
        <v>161.55413060999999</v>
      </c>
      <c r="C8" s="225">
        <v>60.750413400000006</v>
      </c>
      <c r="F8" s="532">
        <f>C8/B8-1</f>
        <v>-0.62396248755375594</v>
      </c>
      <c r="G8" s="533">
        <f>C8-(B8)</f>
        <v>-100.80371720999997</v>
      </c>
      <c r="H8" s="521"/>
    </row>
    <row r="10" spans="1:9" ht="15" x14ac:dyDescent="0.2">
      <c r="A10" s="201" t="s">
        <v>1126</v>
      </c>
    </row>
    <row r="23" spans="1:3" x14ac:dyDescent="0.2">
      <c r="B23" s="225" t="s">
        <v>1127</v>
      </c>
      <c r="C23" s="225" t="s">
        <v>1128</v>
      </c>
    </row>
    <row r="24" spans="1:3" x14ac:dyDescent="0.2">
      <c r="A24" s="225" t="s">
        <v>1129</v>
      </c>
      <c r="B24" s="225">
        <v>7332.0194285199586</v>
      </c>
      <c r="C24" s="225">
        <v>161.6</v>
      </c>
    </row>
    <row r="25" spans="1:3" x14ac:dyDescent="0.2">
      <c r="A25" s="225" t="s">
        <v>659</v>
      </c>
      <c r="B25" s="225">
        <v>2436.6878967000043</v>
      </c>
      <c r="C25" s="225">
        <v>60.8</v>
      </c>
    </row>
    <row r="26" spans="1:3" x14ac:dyDescent="0.2">
      <c r="A26" s="225" t="s">
        <v>1130</v>
      </c>
      <c r="B26" s="532">
        <f>B25/B24-1</f>
        <v>-0.66766483361707696</v>
      </c>
      <c r="C26" s="532">
        <f>C25/C24-1</f>
        <v>-0.62376237623762376</v>
      </c>
    </row>
  </sheetData>
  <mergeCells count="1">
    <mergeCell ref="H1:I1"/>
  </mergeCells>
  <hyperlinks>
    <hyperlink ref="H1:I1" location="Index!A1" display="Regresar al Índice" xr:uid="{A8F6C93C-3F77-4B43-AE99-FF5A9057472E}"/>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2473-8D3E-4493-A21C-B33BD0F9F761}">
  <sheetPr codeName="Hoja53"/>
  <dimension ref="A1:I11"/>
  <sheetViews>
    <sheetView workbookViewId="0">
      <selection activeCell="I7" sqref="I7"/>
    </sheetView>
  </sheetViews>
  <sheetFormatPr baseColWidth="10" defaultRowHeight="14.25" x14ac:dyDescent="0.2"/>
  <cols>
    <col min="1" max="16384" width="11.42578125" style="225"/>
  </cols>
  <sheetData>
    <row r="1" spans="1:9" ht="15" x14ac:dyDescent="0.25">
      <c r="A1" s="179" t="s">
        <v>1401</v>
      </c>
      <c r="H1" s="400" t="s">
        <v>39</v>
      </c>
      <c r="I1" s="400"/>
    </row>
    <row r="6" spans="1:9" x14ac:dyDescent="0.2">
      <c r="C6" s="525" t="s">
        <v>1131</v>
      </c>
      <c r="D6" s="525" t="s">
        <v>1132</v>
      </c>
      <c r="E6" s="525" t="s">
        <v>1133</v>
      </c>
    </row>
    <row r="7" spans="1:9" x14ac:dyDescent="0.2">
      <c r="A7" s="225">
        <v>2017</v>
      </c>
      <c r="B7" s="526" t="s">
        <v>1125</v>
      </c>
      <c r="C7" s="527">
        <v>424.92039027999994</v>
      </c>
      <c r="D7" s="527">
        <v>602.54523397999992</v>
      </c>
      <c r="E7" s="527">
        <v>275.42488212000001</v>
      </c>
      <c r="F7" s="522">
        <v>1302.8905063799998</v>
      </c>
      <c r="H7" s="225" t="s">
        <v>1131</v>
      </c>
      <c r="I7" s="528">
        <v>2280.3000000000002</v>
      </c>
    </row>
    <row r="8" spans="1:9" ht="15" x14ac:dyDescent="0.2">
      <c r="A8" s="225">
        <v>2018</v>
      </c>
      <c r="B8" s="526" t="s">
        <v>1125</v>
      </c>
      <c r="C8" s="527">
        <v>57.024551000000002</v>
      </c>
      <c r="D8" s="527">
        <v>11.762252999999999</v>
      </c>
      <c r="E8" s="527">
        <v>149.71177399999999</v>
      </c>
      <c r="F8" s="526">
        <f>SUM(C8:E8)</f>
        <v>218.49857800000001</v>
      </c>
      <c r="H8" s="202" t="s">
        <v>1132</v>
      </c>
      <c r="I8" s="528">
        <v>8476.4</v>
      </c>
    </row>
    <row r="9" spans="1:9" ht="15" x14ac:dyDescent="0.2">
      <c r="A9" s="225">
        <v>2019</v>
      </c>
      <c r="B9" s="526" t="s">
        <v>1125</v>
      </c>
      <c r="C9" s="527">
        <v>170.24694410000001</v>
      </c>
      <c r="D9" s="527">
        <v>16.05118534</v>
      </c>
      <c r="E9" s="527">
        <v>-24.743998829999999</v>
      </c>
      <c r="F9" s="526">
        <f>SUM(C9:E9)</f>
        <v>161.55413060999999</v>
      </c>
      <c r="H9" s="202" t="s">
        <v>1133</v>
      </c>
      <c r="I9" s="528">
        <v>-594.70000000000005</v>
      </c>
    </row>
    <row r="10" spans="1:9" ht="15" x14ac:dyDescent="0.2">
      <c r="A10" s="225">
        <v>2020</v>
      </c>
      <c r="B10" s="526" t="s">
        <v>1125</v>
      </c>
      <c r="C10" s="527">
        <v>103.46581482999999</v>
      </c>
      <c r="D10" s="527">
        <v>34.037625399999996</v>
      </c>
      <c r="E10" s="527">
        <v>-76.753026829999982</v>
      </c>
      <c r="F10" s="526">
        <f>SUM(C10:E10)</f>
        <v>60.750413399999985</v>
      </c>
      <c r="H10" s="202">
        <v>518.53160432000027</v>
      </c>
      <c r="I10" s="529">
        <v>10162</v>
      </c>
    </row>
    <row r="11" spans="1:9" x14ac:dyDescent="0.2">
      <c r="B11" s="526" t="s">
        <v>1134</v>
      </c>
      <c r="C11" s="526">
        <f>C10/C8-1</f>
        <v>0.8144082332187057</v>
      </c>
      <c r="D11" s="526">
        <f>D10/D8-1</f>
        <v>1.8938015021441892</v>
      </c>
      <c r="E11" s="526">
        <f>E10/E8-1</f>
        <v>-1.5126719480994193</v>
      </c>
      <c r="F11" s="526"/>
    </row>
  </sheetData>
  <mergeCells count="1">
    <mergeCell ref="H1:I1"/>
  </mergeCells>
  <hyperlinks>
    <hyperlink ref="H1:I1" location="Index!A1" display="Regresar al Índice" xr:uid="{403C74D3-BBA1-473F-9ED0-4EA88B4F0FD6}"/>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517AC-3FC5-49F1-87F6-344C290A97AD}">
  <sheetPr codeName="Hoja54"/>
  <dimension ref="A1:AB43"/>
  <sheetViews>
    <sheetView workbookViewId="0">
      <selection activeCell="I7" sqref="I7"/>
    </sheetView>
  </sheetViews>
  <sheetFormatPr baseColWidth="10" defaultRowHeight="14.25" x14ac:dyDescent="0.2"/>
  <cols>
    <col min="1" max="10" width="11.42578125" style="225"/>
    <col min="11" max="12" width="15.85546875" style="225" bestFit="1" customWidth="1"/>
    <col min="13" max="18" width="11.42578125" style="225"/>
    <col min="19" max="19" width="11.85546875" style="225" bestFit="1" customWidth="1"/>
    <col min="20" max="22" width="11.42578125" style="225"/>
    <col min="23" max="23" width="11.85546875" style="225" bestFit="1" customWidth="1"/>
    <col min="24" max="26" width="11.42578125" style="225"/>
    <col min="27" max="27" width="11.85546875" style="225" bestFit="1" customWidth="1"/>
    <col min="28" max="30" width="11.42578125" style="225"/>
    <col min="31" max="31" width="11.85546875" style="225" bestFit="1" customWidth="1"/>
    <col min="32" max="16384" width="11.42578125" style="225"/>
  </cols>
  <sheetData>
    <row r="1" spans="1:28" ht="15" x14ac:dyDescent="0.25">
      <c r="A1" s="179" t="s">
        <v>1402</v>
      </c>
      <c r="H1" s="400" t="s">
        <v>39</v>
      </c>
      <c r="I1" s="400"/>
    </row>
    <row r="6" spans="1:28" x14ac:dyDescent="0.2">
      <c r="A6" s="225" t="s">
        <v>157</v>
      </c>
      <c r="B6" s="225" t="s">
        <v>1136</v>
      </c>
      <c r="C6" s="225" t="s">
        <v>1137</v>
      </c>
      <c r="D6" s="225" t="s">
        <v>1138</v>
      </c>
      <c r="E6" s="225" t="s">
        <v>1139</v>
      </c>
      <c r="F6" s="225" t="s">
        <v>1140</v>
      </c>
      <c r="G6" s="225" t="s">
        <v>1141</v>
      </c>
      <c r="I6" s="179"/>
      <c r="J6" s="179"/>
      <c r="K6" s="179"/>
      <c r="L6" s="179"/>
      <c r="M6" s="179"/>
      <c r="N6" s="179"/>
      <c r="O6" s="179"/>
      <c r="P6" s="179"/>
      <c r="Q6" s="179"/>
      <c r="R6" s="179"/>
      <c r="S6" s="179"/>
      <c r="T6" s="179"/>
      <c r="U6" s="179"/>
      <c r="V6" s="179"/>
      <c r="W6" s="179"/>
      <c r="X6" s="179"/>
      <c r="Y6" s="179"/>
      <c r="Z6" s="179"/>
      <c r="AA6" s="179"/>
      <c r="AB6" s="179"/>
    </row>
    <row r="7" spans="1:28" x14ac:dyDescent="0.2">
      <c r="A7" s="225" t="s">
        <v>33</v>
      </c>
      <c r="B7" s="521">
        <v>-57.944193550000108</v>
      </c>
      <c r="C7" s="522">
        <v>16.581512000000004</v>
      </c>
      <c r="D7" s="522">
        <v>205.73885008023831</v>
      </c>
      <c r="E7" s="522">
        <v>-156.47697639999996</v>
      </c>
      <c r="F7" s="522">
        <f t="shared" ref="F7:F38" si="0">E7-D7</f>
        <v>-362.21582648023826</v>
      </c>
      <c r="G7" s="523">
        <f t="shared" ref="G7:G38" si="1">E7/D7-1</f>
        <v>-1.7605611499188112</v>
      </c>
      <c r="H7" s="524" t="str">
        <f t="shared" ref="H7:H38" si="2">IF( MIN(D7,E7)&lt;=0,"--",(D7/E7)-1)</f>
        <v>--</v>
      </c>
      <c r="I7" s="179"/>
      <c r="J7" s="179"/>
      <c r="K7" s="179"/>
      <c r="L7" s="179"/>
      <c r="M7" s="179"/>
      <c r="N7" s="179"/>
      <c r="O7" s="179"/>
      <c r="P7" s="179"/>
      <c r="Q7" s="179"/>
      <c r="R7" s="179"/>
      <c r="S7" s="179"/>
      <c r="T7" s="179"/>
      <c r="U7" s="179"/>
      <c r="V7" s="179"/>
      <c r="W7" s="179"/>
      <c r="X7" s="179"/>
      <c r="Y7" s="179"/>
      <c r="Z7" s="179"/>
      <c r="AA7" s="179"/>
      <c r="AB7" s="179"/>
    </row>
    <row r="8" spans="1:28" x14ac:dyDescent="0.2">
      <c r="A8" s="225" t="s">
        <v>8</v>
      </c>
      <c r="B8" s="521">
        <v>490.00184885000152</v>
      </c>
      <c r="C8" s="522">
        <v>194.23431099999979</v>
      </c>
      <c r="D8" s="522">
        <v>333.71651303570462</v>
      </c>
      <c r="E8" s="522">
        <v>-71.421405899999982</v>
      </c>
      <c r="F8" s="522">
        <f t="shared" si="0"/>
        <v>-405.13791893570459</v>
      </c>
      <c r="G8" s="523">
        <f t="shared" si="1"/>
        <v>-1.2140181954147367</v>
      </c>
      <c r="H8" s="524" t="str">
        <f t="shared" si="2"/>
        <v>--</v>
      </c>
      <c r="I8" s="179"/>
      <c r="J8" s="179"/>
      <c r="K8" s="179"/>
      <c r="L8" s="179"/>
      <c r="M8" s="179"/>
      <c r="N8" s="179"/>
      <c r="O8" s="179"/>
      <c r="P8" s="179"/>
      <c r="Q8" s="179"/>
      <c r="R8" s="179"/>
      <c r="S8" s="179"/>
      <c r="T8" s="179"/>
      <c r="U8" s="179"/>
      <c r="V8" s="179"/>
      <c r="W8" s="179"/>
      <c r="X8" s="179"/>
      <c r="Y8" s="179"/>
      <c r="Z8" s="179"/>
      <c r="AA8" s="179"/>
      <c r="AB8" s="179"/>
    </row>
    <row r="9" spans="1:28" x14ac:dyDescent="0.2">
      <c r="A9" s="225" t="s">
        <v>22</v>
      </c>
      <c r="B9" s="521">
        <v>-126.82236623997252</v>
      </c>
      <c r="C9" s="522">
        <v>114.65621799999997</v>
      </c>
      <c r="D9" s="522">
        <v>502.98920528273163</v>
      </c>
      <c r="E9" s="522">
        <v>-68.348839479999953</v>
      </c>
      <c r="F9" s="522">
        <f t="shared" si="0"/>
        <v>-571.33804476273156</v>
      </c>
      <c r="G9" s="523">
        <f t="shared" si="1"/>
        <v>-1.1358853008417564</v>
      </c>
      <c r="H9" s="524" t="str">
        <f t="shared" si="2"/>
        <v>--</v>
      </c>
      <c r="I9" s="179"/>
      <c r="J9" s="179"/>
      <c r="K9" s="179"/>
      <c r="L9" s="179"/>
      <c r="M9" s="179"/>
      <c r="N9" s="179"/>
      <c r="O9" s="179"/>
      <c r="P9" s="179"/>
      <c r="Q9" s="179"/>
      <c r="R9" s="179"/>
      <c r="S9" s="179"/>
      <c r="T9" s="179"/>
      <c r="U9" s="179"/>
      <c r="V9" s="179"/>
      <c r="W9" s="179"/>
      <c r="X9" s="179"/>
      <c r="Y9" s="179"/>
      <c r="Z9" s="179"/>
      <c r="AA9" s="179"/>
      <c r="AB9" s="179"/>
    </row>
    <row r="10" spans="1:28" x14ac:dyDescent="0.2">
      <c r="A10" s="225" t="s">
        <v>25</v>
      </c>
      <c r="B10" s="521">
        <v>240.33463608</v>
      </c>
      <c r="C10" s="522">
        <v>238.96276399999999</v>
      </c>
      <c r="D10" s="522">
        <v>236.10461245737594</v>
      </c>
      <c r="E10" s="522">
        <v>-66.68512124999998</v>
      </c>
      <c r="F10" s="522">
        <f t="shared" si="0"/>
        <v>-302.78973370737594</v>
      </c>
      <c r="G10" s="523">
        <f t="shared" si="1"/>
        <v>-1.2824388755303908</v>
      </c>
      <c r="H10" s="524" t="str">
        <f t="shared" si="2"/>
        <v>--</v>
      </c>
      <c r="I10" s="179"/>
      <c r="J10" s="179"/>
      <c r="K10" s="179"/>
      <c r="L10" s="179"/>
      <c r="M10" s="179"/>
      <c r="N10" s="179"/>
      <c r="O10" s="179"/>
      <c r="P10" s="179"/>
      <c r="Q10" s="179"/>
      <c r="R10" s="179"/>
      <c r="S10" s="179"/>
      <c r="T10" s="179"/>
      <c r="U10" s="179"/>
      <c r="V10" s="179"/>
      <c r="W10" s="179"/>
      <c r="X10" s="179"/>
      <c r="Y10" s="179"/>
      <c r="Z10" s="179"/>
      <c r="AA10" s="179"/>
      <c r="AB10" s="179"/>
    </row>
    <row r="11" spans="1:28" x14ac:dyDescent="0.2">
      <c r="A11" s="225" t="s">
        <v>30</v>
      </c>
      <c r="B11" s="521">
        <v>64.456257603844847</v>
      </c>
      <c r="C11" s="522">
        <v>-17.439228</v>
      </c>
      <c r="D11" s="522">
        <v>108.50580399181206</v>
      </c>
      <c r="E11" s="522">
        <v>-12.196597270000003</v>
      </c>
      <c r="F11" s="522">
        <f t="shared" si="0"/>
        <v>-120.70240126181206</v>
      </c>
      <c r="G11" s="523">
        <f t="shared" si="1"/>
        <v>-1.1124050218633501</v>
      </c>
      <c r="H11" s="524" t="str">
        <f t="shared" si="2"/>
        <v>--</v>
      </c>
      <c r="I11" s="179"/>
      <c r="J11" s="179"/>
      <c r="K11" s="179"/>
      <c r="L11" s="179"/>
      <c r="M11" s="179"/>
      <c r="N11" s="179"/>
      <c r="O11" s="179"/>
      <c r="P11" s="179"/>
      <c r="Q11" s="179"/>
      <c r="R11" s="179"/>
      <c r="S11" s="179"/>
      <c r="T11" s="179"/>
      <c r="U11" s="179"/>
      <c r="V11" s="179"/>
      <c r="W11" s="179"/>
      <c r="X11" s="179"/>
      <c r="Y11" s="179"/>
      <c r="Z11" s="179"/>
      <c r="AA11" s="179"/>
      <c r="AB11" s="179"/>
    </row>
    <row r="12" spans="1:28" x14ac:dyDescent="0.2">
      <c r="A12" s="225" t="s">
        <v>27</v>
      </c>
      <c r="B12" s="521">
        <v>-110.51764464999991</v>
      </c>
      <c r="C12" s="522">
        <v>-350.38054199999993</v>
      </c>
      <c r="D12" s="522">
        <v>-65.893059001305232</v>
      </c>
      <c r="E12" s="522">
        <v>-4.3135029600000276</v>
      </c>
      <c r="F12" s="522">
        <f t="shared" si="0"/>
        <v>61.579556041305203</v>
      </c>
      <c r="G12" s="523">
        <f t="shared" si="1"/>
        <v>-0.93453782499436577</v>
      </c>
      <c r="H12" s="524" t="str">
        <f t="shared" si="2"/>
        <v>--</v>
      </c>
      <c r="I12" s="179"/>
      <c r="J12" s="179"/>
      <c r="K12" s="179"/>
      <c r="L12" s="179"/>
      <c r="M12" s="179"/>
      <c r="N12" s="179"/>
      <c r="O12" s="179"/>
      <c r="P12" s="179"/>
      <c r="Q12" s="179"/>
      <c r="R12" s="179"/>
      <c r="S12" s="179"/>
      <c r="T12" s="179"/>
      <c r="U12" s="179"/>
      <c r="V12" s="179"/>
      <c r="W12" s="179"/>
      <c r="X12" s="179"/>
      <c r="Y12" s="179"/>
      <c r="Z12" s="179"/>
      <c r="AA12" s="179"/>
      <c r="AB12" s="179"/>
    </row>
    <row r="13" spans="1:28" x14ac:dyDescent="0.2">
      <c r="A13" s="225" t="s">
        <v>21</v>
      </c>
      <c r="B13" s="521">
        <v>85.591112100000018</v>
      </c>
      <c r="C13" s="522">
        <v>-20.271839000000014</v>
      </c>
      <c r="D13" s="522">
        <v>-123.71773957783886</v>
      </c>
      <c r="E13" s="522">
        <v>-0.17786015000000222</v>
      </c>
      <c r="F13" s="522">
        <f t="shared" si="0"/>
        <v>123.53987942783886</v>
      </c>
      <c r="G13" s="523">
        <f t="shared" si="1"/>
        <v>-0.99856237148684646</v>
      </c>
      <c r="H13" s="524" t="str">
        <f t="shared" si="2"/>
        <v>--</v>
      </c>
      <c r="I13" s="179"/>
      <c r="J13" s="179"/>
      <c r="K13" s="179"/>
      <c r="L13" s="179"/>
      <c r="M13" s="179"/>
      <c r="N13" s="179"/>
      <c r="O13" s="179"/>
      <c r="P13" s="179"/>
      <c r="Q13" s="179"/>
      <c r="R13" s="179"/>
      <c r="S13" s="179"/>
      <c r="T13" s="179"/>
      <c r="U13" s="179"/>
      <c r="V13" s="179"/>
      <c r="W13" s="179"/>
      <c r="X13" s="179"/>
      <c r="Y13" s="179"/>
      <c r="Z13" s="179"/>
      <c r="AA13" s="179"/>
      <c r="AB13" s="179"/>
    </row>
    <row r="14" spans="1:28" x14ac:dyDescent="0.2">
      <c r="A14" s="225" t="s">
        <v>32</v>
      </c>
      <c r="B14" s="521">
        <v>11.380210459999999</v>
      </c>
      <c r="C14" s="522">
        <v>-5.5304550000000008</v>
      </c>
      <c r="D14" s="522">
        <v>19.615685703130946</v>
      </c>
      <c r="E14" s="522">
        <v>11.634313979999995</v>
      </c>
      <c r="F14" s="522">
        <f t="shared" si="0"/>
        <v>-7.9813717231309518</v>
      </c>
      <c r="G14" s="523">
        <f t="shared" si="1"/>
        <v>-0.40688721485056267</v>
      </c>
      <c r="H14" s="524">
        <f t="shared" si="2"/>
        <v>0.68601996962187495</v>
      </c>
      <c r="I14" s="179"/>
      <c r="J14" s="179"/>
      <c r="K14" s="179"/>
      <c r="L14" s="179"/>
      <c r="M14" s="179"/>
      <c r="N14" s="179"/>
      <c r="O14" s="179"/>
      <c r="P14" s="179"/>
      <c r="Q14" s="179"/>
      <c r="R14" s="179"/>
      <c r="S14" s="179"/>
      <c r="T14" s="179"/>
      <c r="U14" s="179"/>
      <c r="V14" s="179"/>
      <c r="W14" s="179"/>
      <c r="X14" s="179"/>
      <c r="Y14" s="179"/>
      <c r="Z14" s="179"/>
      <c r="AA14" s="179"/>
      <c r="AB14" s="179"/>
    </row>
    <row r="15" spans="1:28" x14ac:dyDescent="0.2">
      <c r="A15" s="225" t="s">
        <v>6</v>
      </c>
      <c r="B15" s="521">
        <v>112.09751808000009</v>
      </c>
      <c r="C15" s="522">
        <v>-5.9584000000000019</v>
      </c>
      <c r="D15" s="522">
        <v>53.743123805023508</v>
      </c>
      <c r="E15" s="522">
        <v>14.090497820000003</v>
      </c>
      <c r="F15" s="522">
        <f t="shared" si="0"/>
        <v>-39.652625985023505</v>
      </c>
      <c r="G15" s="523">
        <f t="shared" si="1"/>
        <v>-0.73781766256983139</v>
      </c>
      <c r="H15" s="524">
        <f t="shared" si="2"/>
        <v>2.8141394641671713</v>
      </c>
      <c r="I15" s="179"/>
      <c r="J15" s="179"/>
      <c r="K15" s="179"/>
      <c r="L15" s="179"/>
      <c r="M15" s="179"/>
      <c r="N15" s="179"/>
      <c r="O15" s="179"/>
      <c r="P15" s="179"/>
      <c r="Q15" s="179"/>
      <c r="R15" s="179"/>
      <c r="S15" s="179"/>
      <c r="T15" s="179"/>
      <c r="U15" s="179"/>
      <c r="V15" s="179"/>
      <c r="W15" s="179"/>
      <c r="X15" s="179"/>
      <c r="Y15" s="179"/>
      <c r="Z15" s="179"/>
      <c r="AA15" s="179"/>
      <c r="AB15" s="179"/>
    </row>
    <row r="16" spans="1:28" x14ac:dyDescent="0.2">
      <c r="A16" s="225" t="s">
        <v>11</v>
      </c>
      <c r="B16" s="521">
        <v>19.683935129999998</v>
      </c>
      <c r="C16" s="522">
        <v>3.0399119999999993</v>
      </c>
      <c r="D16" s="522">
        <v>6.7087398152617705</v>
      </c>
      <c r="E16" s="522">
        <v>14.244784010000002</v>
      </c>
      <c r="F16" s="522">
        <f t="shared" si="0"/>
        <v>7.5360441947382313</v>
      </c>
      <c r="G16" s="523">
        <f t="shared" si="1"/>
        <v>1.1233174042007739</v>
      </c>
      <c r="H16" s="524">
        <f t="shared" si="2"/>
        <v>-0.52903885306002829</v>
      </c>
      <c r="I16" s="179"/>
      <c r="J16" s="179"/>
      <c r="K16" s="179"/>
      <c r="L16" s="179"/>
      <c r="M16" s="179"/>
      <c r="N16" s="179"/>
      <c r="O16" s="179"/>
      <c r="P16" s="179"/>
      <c r="Q16" s="179"/>
      <c r="R16" s="179"/>
      <c r="S16" s="179"/>
      <c r="T16" s="179"/>
      <c r="U16" s="179"/>
      <c r="V16" s="179"/>
      <c r="W16" s="179"/>
      <c r="X16" s="179"/>
      <c r="Y16" s="179"/>
      <c r="Z16" s="179"/>
      <c r="AA16" s="179"/>
      <c r="AB16" s="179"/>
    </row>
    <row r="17" spans="1:28" x14ac:dyDescent="0.2">
      <c r="A17" s="225" t="s">
        <v>17</v>
      </c>
      <c r="B17" s="521">
        <v>-2.7615093399999893</v>
      </c>
      <c r="C17" s="522">
        <v>3.2637130000000005</v>
      </c>
      <c r="D17" s="522">
        <v>8.3524561839094797</v>
      </c>
      <c r="E17" s="522">
        <v>15.682072060000003</v>
      </c>
      <c r="F17" s="522">
        <f t="shared" si="0"/>
        <v>7.3296158760905232</v>
      </c>
      <c r="G17" s="523">
        <f t="shared" si="1"/>
        <v>0.87754017676987051</v>
      </c>
      <c r="H17" s="524">
        <f t="shared" si="2"/>
        <v>-0.46738822829325288</v>
      </c>
      <c r="I17" s="179"/>
      <c r="J17" s="179"/>
      <c r="K17" s="179"/>
      <c r="L17" s="179"/>
      <c r="M17" s="179"/>
      <c r="N17" s="179"/>
      <c r="O17" s="179"/>
      <c r="P17" s="179"/>
      <c r="Q17" s="179"/>
      <c r="R17" s="179"/>
      <c r="S17" s="179"/>
      <c r="T17" s="179"/>
      <c r="U17" s="179"/>
      <c r="V17" s="179"/>
      <c r="W17" s="179"/>
      <c r="X17" s="179"/>
      <c r="Y17" s="179"/>
      <c r="Z17" s="179"/>
      <c r="AA17" s="179"/>
      <c r="AB17" s="179"/>
    </row>
    <row r="18" spans="1:28" x14ac:dyDescent="0.2">
      <c r="A18" s="225" t="s">
        <v>16</v>
      </c>
      <c r="B18" s="521">
        <v>54.494007029999999</v>
      </c>
      <c r="C18" s="522">
        <v>-35.153692000000007</v>
      </c>
      <c r="D18" s="522">
        <v>16.303318909013445</v>
      </c>
      <c r="E18" s="522">
        <v>16.388467500000001</v>
      </c>
      <c r="F18" s="522">
        <f t="shared" si="0"/>
        <v>8.5148590986555917E-2</v>
      </c>
      <c r="G18" s="523">
        <f t="shared" si="1"/>
        <v>5.222776507149085E-3</v>
      </c>
      <c r="H18" s="524">
        <f t="shared" si="2"/>
        <v>-5.195640836250015E-3</v>
      </c>
      <c r="I18" s="179"/>
      <c r="J18" s="179"/>
      <c r="K18" s="179"/>
      <c r="L18" s="179"/>
      <c r="M18" s="179"/>
      <c r="N18" s="179"/>
      <c r="O18" s="179"/>
      <c r="P18" s="179"/>
      <c r="Q18" s="179"/>
      <c r="R18" s="179"/>
      <c r="S18" s="179"/>
      <c r="T18" s="179"/>
      <c r="U18" s="179"/>
      <c r="V18" s="179"/>
      <c r="W18" s="179"/>
      <c r="X18" s="179"/>
      <c r="Y18" s="179"/>
      <c r="Z18" s="179"/>
      <c r="AA18" s="179"/>
      <c r="AB18" s="179"/>
    </row>
    <row r="19" spans="1:28" x14ac:dyDescent="0.2">
      <c r="A19" s="225" t="s">
        <v>4</v>
      </c>
      <c r="B19" s="521">
        <v>142.35694101999982</v>
      </c>
      <c r="C19" s="522">
        <v>260.99021700000003</v>
      </c>
      <c r="D19" s="522">
        <v>286.54549041225494</v>
      </c>
      <c r="E19" s="522">
        <v>16.961768420000041</v>
      </c>
      <c r="F19" s="522">
        <f t="shared" si="0"/>
        <v>-269.58372199225488</v>
      </c>
      <c r="G19" s="523">
        <f t="shared" si="1"/>
        <v>-0.94080601863391033</v>
      </c>
      <c r="H19" s="524">
        <f t="shared" si="2"/>
        <v>15.893609399499997</v>
      </c>
      <c r="I19" s="179"/>
      <c r="J19" s="179"/>
      <c r="K19" s="179"/>
      <c r="L19" s="179"/>
      <c r="M19" s="179"/>
      <c r="N19" s="179"/>
      <c r="O19" s="179"/>
      <c r="P19" s="179"/>
      <c r="Q19" s="179"/>
      <c r="R19" s="179"/>
      <c r="S19" s="179"/>
      <c r="T19" s="179"/>
      <c r="U19" s="179"/>
      <c r="V19" s="179"/>
      <c r="W19" s="179"/>
      <c r="X19" s="179"/>
      <c r="Y19" s="179"/>
      <c r="Z19" s="179"/>
      <c r="AA19" s="179"/>
      <c r="AB19" s="179"/>
    </row>
    <row r="20" spans="1:28" x14ac:dyDescent="0.2">
      <c r="A20" s="225" t="s">
        <v>15</v>
      </c>
      <c r="B20" s="521">
        <v>44.504558009999954</v>
      </c>
      <c r="C20" s="522">
        <v>370.9258640000001</v>
      </c>
      <c r="D20" s="522">
        <v>32.794534042161132</v>
      </c>
      <c r="E20" s="522">
        <v>22.039985800000018</v>
      </c>
      <c r="F20" s="522">
        <f t="shared" si="0"/>
        <v>-10.754548242161114</v>
      </c>
      <c r="G20" s="523">
        <f t="shared" si="1"/>
        <v>-0.32793721747456173</v>
      </c>
      <c r="H20" s="524">
        <f t="shared" si="2"/>
        <v>0.48795622373591119</v>
      </c>
      <c r="I20" s="179"/>
      <c r="J20" s="179"/>
      <c r="K20" s="179"/>
      <c r="L20" s="179"/>
      <c r="M20" s="179"/>
      <c r="N20" s="179"/>
      <c r="O20" s="179"/>
      <c r="P20" s="179"/>
      <c r="Q20" s="179"/>
      <c r="R20" s="179"/>
      <c r="S20" s="179"/>
      <c r="T20" s="179"/>
      <c r="U20" s="179"/>
      <c r="V20" s="179"/>
      <c r="W20" s="179"/>
      <c r="X20" s="179"/>
      <c r="Y20" s="179"/>
      <c r="Z20" s="179"/>
      <c r="AA20" s="179"/>
      <c r="AB20" s="179"/>
    </row>
    <row r="21" spans="1:28" x14ac:dyDescent="0.2">
      <c r="A21" s="225" t="s">
        <v>7</v>
      </c>
      <c r="B21" s="521">
        <v>5.6569355099999949</v>
      </c>
      <c r="C21" s="522">
        <v>-19.164263999999989</v>
      </c>
      <c r="D21" s="522">
        <v>30.139912757073876</v>
      </c>
      <c r="E21" s="522">
        <v>26.545279239999967</v>
      </c>
      <c r="F21" s="522">
        <f t="shared" si="0"/>
        <v>-3.594633517073909</v>
      </c>
      <c r="G21" s="523">
        <f t="shared" si="1"/>
        <v>-0.11926489456178813</v>
      </c>
      <c r="H21" s="524">
        <f t="shared" si="2"/>
        <v>0.13541517060620345</v>
      </c>
      <c r="I21" s="179"/>
      <c r="J21" s="179"/>
      <c r="K21" s="179"/>
      <c r="L21" s="179"/>
      <c r="M21" s="179"/>
      <c r="N21" s="179"/>
      <c r="O21" s="179"/>
      <c r="P21" s="179"/>
      <c r="Q21" s="179"/>
      <c r="R21" s="179"/>
      <c r="S21" s="179"/>
      <c r="T21" s="179"/>
      <c r="U21" s="179"/>
      <c r="V21" s="179"/>
      <c r="W21" s="179"/>
      <c r="X21" s="179"/>
      <c r="Y21" s="179"/>
      <c r="Z21" s="179"/>
      <c r="AA21" s="179"/>
      <c r="AB21" s="179"/>
    </row>
    <row r="22" spans="1:28" x14ac:dyDescent="0.2">
      <c r="A22" s="225" t="s">
        <v>28</v>
      </c>
      <c r="B22" s="521">
        <v>45.48001759000001</v>
      </c>
      <c r="C22" s="522">
        <v>11.73565399999999</v>
      </c>
      <c r="D22" s="522">
        <v>79.922604922288627</v>
      </c>
      <c r="E22" s="522">
        <v>26.73974724</v>
      </c>
      <c r="F22" s="522">
        <f t="shared" si="0"/>
        <v>-53.182857682288628</v>
      </c>
      <c r="G22" s="523">
        <f t="shared" si="1"/>
        <v>-0.6654294831105676</v>
      </c>
      <c r="H22" s="524">
        <f t="shared" si="2"/>
        <v>1.9889065220007902</v>
      </c>
      <c r="I22" s="179"/>
      <c r="J22" s="179"/>
      <c r="K22" s="179"/>
      <c r="L22" s="179"/>
      <c r="M22" s="179"/>
      <c r="N22" s="179"/>
      <c r="O22" s="179"/>
      <c r="P22" s="179"/>
      <c r="Q22" s="179"/>
      <c r="R22" s="179"/>
      <c r="S22" s="179"/>
      <c r="T22" s="179"/>
      <c r="U22" s="179"/>
      <c r="V22" s="179"/>
      <c r="W22" s="179"/>
      <c r="X22" s="179"/>
      <c r="Y22" s="179"/>
      <c r="Z22" s="179"/>
      <c r="AA22" s="179"/>
      <c r="AB22" s="179"/>
    </row>
    <row r="23" spans="1:28" x14ac:dyDescent="0.2">
      <c r="A23" s="225" t="s">
        <v>26</v>
      </c>
      <c r="B23" s="521">
        <v>204.93689351999987</v>
      </c>
      <c r="C23" s="522">
        <v>-80.226338000000027</v>
      </c>
      <c r="D23" s="522">
        <v>37.390973765785311</v>
      </c>
      <c r="E23" s="522">
        <v>27.512997670000019</v>
      </c>
      <c r="F23" s="522">
        <f t="shared" si="0"/>
        <v>-9.8779760957852929</v>
      </c>
      <c r="G23" s="523">
        <f t="shared" si="1"/>
        <v>-0.26418076612982344</v>
      </c>
      <c r="H23" s="524">
        <f t="shared" si="2"/>
        <v>0.3590294381682797</v>
      </c>
      <c r="I23" s="179"/>
      <c r="J23" s="179"/>
      <c r="K23" s="179"/>
      <c r="L23" s="179"/>
      <c r="M23" s="179"/>
      <c r="N23" s="179"/>
      <c r="O23" s="179"/>
      <c r="P23" s="179"/>
      <c r="Q23" s="179"/>
      <c r="R23" s="179"/>
      <c r="S23" s="179"/>
      <c r="T23" s="179"/>
      <c r="U23" s="179"/>
      <c r="V23" s="179"/>
      <c r="W23" s="179"/>
      <c r="X23" s="179"/>
      <c r="Y23" s="179"/>
      <c r="Z23" s="179"/>
      <c r="AA23" s="179"/>
      <c r="AB23" s="179"/>
    </row>
    <row r="24" spans="1:28" x14ac:dyDescent="0.2">
      <c r="A24" s="225" t="s">
        <v>10</v>
      </c>
      <c r="B24" s="521">
        <v>309.98707697000009</v>
      </c>
      <c r="C24" s="522">
        <v>885.18743599999959</v>
      </c>
      <c r="D24" s="522">
        <v>184.8348473495368</v>
      </c>
      <c r="E24" s="522">
        <v>37.986190210000018</v>
      </c>
      <c r="F24" s="522">
        <f t="shared" si="0"/>
        <v>-146.84865713953678</v>
      </c>
      <c r="G24" s="523">
        <f t="shared" si="1"/>
        <v>-0.79448577606058646</v>
      </c>
      <c r="H24" s="524">
        <f t="shared" si="2"/>
        <v>3.865843253237812</v>
      </c>
      <c r="I24" s="179"/>
      <c r="J24" s="179"/>
      <c r="K24" s="179"/>
      <c r="L24" s="179"/>
      <c r="M24" s="179"/>
      <c r="N24" s="179"/>
      <c r="O24" s="179"/>
      <c r="P24" s="179"/>
      <c r="Q24" s="179"/>
      <c r="R24" s="179"/>
      <c r="S24" s="179"/>
      <c r="T24" s="179"/>
      <c r="U24" s="179"/>
      <c r="V24" s="179"/>
      <c r="W24" s="179"/>
      <c r="X24" s="179"/>
      <c r="Y24" s="179"/>
      <c r="Z24" s="179"/>
      <c r="AA24" s="179"/>
      <c r="AB24" s="179"/>
    </row>
    <row r="25" spans="1:28" x14ac:dyDescent="0.2">
      <c r="A25" s="225" t="s">
        <v>18</v>
      </c>
      <c r="B25" s="521">
        <v>-14.416040719999959</v>
      </c>
      <c r="C25" s="522">
        <v>-56.116966999999995</v>
      </c>
      <c r="D25" s="522">
        <v>41.876394435134273</v>
      </c>
      <c r="E25" s="522">
        <v>41.740409400000004</v>
      </c>
      <c r="F25" s="522">
        <f t="shared" si="0"/>
        <v>-0.13598503513426863</v>
      </c>
      <c r="G25" s="523">
        <f t="shared" si="1"/>
        <v>-3.2472956893389027E-3</v>
      </c>
      <c r="H25" s="524">
        <f t="shared" si="2"/>
        <v>3.2578749726941414E-3</v>
      </c>
      <c r="I25" s="179"/>
      <c r="J25" s="179"/>
      <c r="K25" s="179"/>
      <c r="L25" s="179"/>
      <c r="M25" s="179"/>
      <c r="N25" s="179"/>
      <c r="O25" s="179"/>
      <c r="P25" s="179"/>
      <c r="Q25" s="179"/>
      <c r="R25" s="179"/>
      <c r="S25" s="179"/>
      <c r="T25" s="179"/>
      <c r="U25" s="179"/>
      <c r="V25" s="179"/>
      <c r="W25" s="179"/>
      <c r="X25" s="179"/>
      <c r="Y25" s="179"/>
      <c r="Z25" s="179"/>
      <c r="AA25" s="179"/>
      <c r="AB25" s="179"/>
    </row>
    <row r="26" spans="1:28" x14ac:dyDescent="0.2">
      <c r="A26" s="225" t="s">
        <v>14</v>
      </c>
      <c r="B26" s="521">
        <v>384.81263287999991</v>
      </c>
      <c r="C26" s="522">
        <v>487.321575</v>
      </c>
      <c r="D26" s="522">
        <v>326.76272054128532</v>
      </c>
      <c r="E26" s="522">
        <v>52.828582609999977</v>
      </c>
      <c r="F26" s="522">
        <f t="shared" si="0"/>
        <v>-273.93413793128536</v>
      </c>
      <c r="G26" s="523">
        <f t="shared" si="1"/>
        <v>-0.83832738776783056</v>
      </c>
      <c r="H26" s="524">
        <f t="shared" si="2"/>
        <v>5.1853395339709918</v>
      </c>
      <c r="I26" s="179"/>
      <c r="J26" s="179"/>
      <c r="K26" s="179"/>
      <c r="L26" s="179"/>
      <c r="M26" s="179"/>
      <c r="N26" s="179"/>
      <c r="O26" s="179"/>
      <c r="P26" s="179"/>
      <c r="Q26" s="179"/>
      <c r="R26" s="179"/>
      <c r="S26" s="179"/>
      <c r="T26" s="179"/>
      <c r="U26" s="179"/>
      <c r="V26" s="179"/>
      <c r="W26" s="179"/>
      <c r="X26" s="179"/>
      <c r="Y26" s="179"/>
      <c r="Z26" s="179"/>
      <c r="AA26" s="179"/>
      <c r="AB26" s="179"/>
    </row>
    <row r="27" spans="1:28" x14ac:dyDescent="0.2">
      <c r="A27" s="225" t="s">
        <v>24</v>
      </c>
      <c r="B27" s="521">
        <v>167.20744208999986</v>
      </c>
      <c r="C27" s="522">
        <v>22.776008999999995</v>
      </c>
      <c r="D27" s="522">
        <v>99.938395301795367</v>
      </c>
      <c r="E27" s="522">
        <v>56.454751279999982</v>
      </c>
      <c r="F27" s="522">
        <f t="shared" si="0"/>
        <v>-43.483644021795385</v>
      </c>
      <c r="G27" s="523">
        <f t="shared" si="1"/>
        <v>-0.43510448502282695</v>
      </c>
      <c r="H27" s="524">
        <f t="shared" si="2"/>
        <v>0.77023887336122532</v>
      </c>
      <c r="I27" s="179"/>
      <c r="J27" s="179"/>
      <c r="K27" s="179"/>
      <c r="L27" s="179"/>
      <c r="M27" s="179"/>
      <c r="N27" s="179"/>
      <c r="O27" s="179"/>
      <c r="P27" s="179"/>
      <c r="Q27" s="179"/>
      <c r="R27" s="179"/>
      <c r="S27" s="179"/>
      <c r="T27" s="179"/>
      <c r="U27" s="179"/>
      <c r="V27" s="179"/>
      <c r="W27" s="179"/>
      <c r="X27" s="179"/>
      <c r="Y27" s="179"/>
      <c r="Z27" s="179"/>
      <c r="AA27" s="179"/>
      <c r="AB27" s="179"/>
    </row>
    <row r="28" spans="1:28" x14ac:dyDescent="0.2">
      <c r="A28" s="225" t="s">
        <v>0</v>
      </c>
      <c r="B28" s="521">
        <v>266.36554318999981</v>
      </c>
      <c r="C28" s="522">
        <v>218.49857800000018</v>
      </c>
      <c r="D28" s="522">
        <v>161.554130620487</v>
      </c>
      <c r="E28" s="522">
        <v>60.750413400000049</v>
      </c>
      <c r="F28" s="522">
        <f t="shared" si="0"/>
        <v>-100.80371722048696</v>
      </c>
      <c r="G28" s="523">
        <f t="shared" si="1"/>
        <v>-0.62396248757816553</v>
      </c>
      <c r="H28" s="524">
        <f t="shared" si="2"/>
        <v>1.659309156577474</v>
      </c>
      <c r="I28" s="179"/>
      <c r="J28" s="179"/>
      <c r="K28" s="179"/>
      <c r="L28" s="179"/>
      <c r="M28" s="179"/>
      <c r="N28" s="179"/>
      <c r="O28" s="179"/>
      <c r="P28" s="179"/>
      <c r="Q28" s="179"/>
      <c r="R28" s="179"/>
      <c r="S28" s="179"/>
      <c r="T28" s="179"/>
      <c r="U28" s="179"/>
      <c r="V28" s="179"/>
      <c r="W28" s="179"/>
      <c r="X28" s="179"/>
      <c r="Y28" s="179"/>
      <c r="Z28" s="179"/>
      <c r="AA28" s="179"/>
      <c r="AB28" s="179"/>
    </row>
    <row r="29" spans="1:28" x14ac:dyDescent="0.2">
      <c r="A29" s="225" t="s">
        <v>23</v>
      </c>
      <c r="B29" s="521">
        <v>268.82070426000007</v>
      </c>
      <c r="C29" s="522">
        <v>25.494009999999999</v>
      </c>
      <c r="D29" s="522">
        <v>326.1792189952896</v>
      </c>
      <c r="E29" s="522">
        <v>90.740833370000018</v>
      </c>
      <c r="F29" s="522">
        <f t="shared" si="0"/>
        <v>-235.43838562528958</v>
      </c>
      <c r="G29" s="523">
        <f t="shared" si="1"/>
        <v>-0.7218068224900912</v>
      </c>
      <c r="H29" s="524">
        <f t="shared" si="2"/>
        <v>2.5946244582665279</v>
      </c>
      <c r="I29" s="179"/>
      <c r="J29" s="179"/>
      <c r="K29" s="179"/>
      <c r="L29" s="179"/>
      <c r="M29" s="179"/>
      <c r="N29" s="179"/>
      <c r="O29" s="179"/>
      <c r="P29" s="179"/>
      <c r="Q29" s="179"/>
      <c r="R29" s="179"/>
      <c r="S29" s="179"/>
      <c r="T29" s="179"/>
      <c r="U29" s="179"/>
      <c r="V29" s="179"/>
      <c r="W29" s="179"/>
      <c r="X29" s="179"/>
      <c r="Y29" s="179"/>
      <c r="Z29" s="179"/>
      <c r="AA29" s="179"/>
      <c r="AB29" s="179"/>
    </row>
    <row r="30" spans="1:28" x14ac:dyDescent="0.2">
      <c r="A30" s="225" t="s">
        <v>19</v>
      </c>
      <c r="B30" s="521">
        <v>38.790958439999983</v>
      </c>
      <c r="C30" s="522">
        <v>20.539437999999997</v>
      </c>
      <c r="D30" s="522">
        <v>18.983048953083916</v>
      </c>
      <c r="E30" s="522">
        <v>105.61645689000001</v>
      </c>
      <c r="F30" s="522">
        <f t="shared" si="0"/>
        <v>86.633407936916086</v>
      </c>
      <c r="G30" s="523">
        <f t="shared" si="1"/>
        <v>4.5637246235327202</v>
      </c>
      <c r="H30" s="524">
        <f t="shared" si="2"/>
        <v>-0.82026428918312566</v>
      </c>
      <c r="I30" s="179"/>
      <c r="J30" s="179"/>
      <c r="K30" s="179"/>
      <c r="L30" s="179"/>
      <c r="M30" s="179"/>
      <c r="N30" s="179"/>
      <c r="O30" s="179"/>
      <c r="P30" s="179"/>
      <c r="Q30" s="179"/>
      <c r="R30" s="179"/>
      <c r="S30" s="179"/>
      <c r="T30" s="179"/>
      <c r="U30" s="179"/>
      <c r="V30" s="179"/>
      <c r="W30" s="179"/>
      <c r="X30" s="179"/>
      <c r="Y30" s="179"/>
      <c r="Z30" s="179"/>
      <c r="AA30" s="179"/>
      <c r="AB30" s="179"/>
    </row>
    <row r="31" spans="1:28" x14ac:dyDescent="0.2">
      <c r="A31" s="225" t="s">
        <v>3</v>
      </c>
      <c r="B31" s="521">
        <v>-115.58081832999997</v>
      </c>
      <c r="C31" s="522">
        <v>70.726277999999994</v>
      </c>
      <c r="D31" s="522">
        <v>40.984822763926211</v>
      </c>
      <c r="E31" s="522">
        <v>120.58821870999996</v>
      </c>
      <c r="F31" s="522">
        <f t="shared" si="0"/>
        <v>79.603395946073761</v>
      </c>
      <c r="G31" s="523">
        <f t="shared" si="1"/>
        <v>1.9422652235094846</v>
      </c>
      <c r="H31" s="524">
        <f t="shared" si="2"/>
        <v>-0.66012581326464614</v>
      </c>
      <c r="I31" s="179"/>
      <c r="J31" s="179"/>
      <c r="K31" s="179"/>
      <c r="L31" s="179"/>
      <c r="M31" s="179"/>
      <c r="N31" s="179"/>
      <c r="O31" s="179"/>
      <c r="P31" s="179"/>
      <c r="Q31" s="179"/>
      <c r="R31" s="179"/>
      <c r="S31" s="179"/>
      <c r="T31" s="179"/>
      <c r="U31" s="179"/>
      <c r="V31" s="179"/>
      <c r="W31" s="179"/>
      <c r="X31" s="179"/>
      <c r="Y31" s="179"/>
      <c r="Z31" s="179"/>
      <c r="AA31" s="179"/>
      <c r="AB31" s="179"/>
    </row>
    <row r="32" spans="1:28" x14ac:dyDescent="0.2">
      <c r="A32" s="225" t="s">
        <v>5</v>
      </c>
      <c r="B32" s="521">
        <v>127.38818001999991</v>
      </c>
      <c r="C32" s="522">
        <v>108.57898200000005</v>
      </c>
      <c r="D32" s="522">
        <v>171.88137700980874</v>
      </c>
      <c r="E32" s="522">
        <v>129.68176446999999</v>
      </c>
      <c r="F32" s="522">
        <f t="shared" si="0"/>
        <v>-42.199612539808754</v>
      </c>
      <c r="G32" s="523">
        <f t="shared" si="1"/>
        <v>-0.24551590913424293</v>
      </c>
      <c r="H32" s="524">
        <f t="shared" si="2"/>
        <v>0.32540899418106717</v>
      </c>
      <c r="I32" s="179"/>
      <c r="J32" s="179"/>
      <c r="K32" s="179"/>
      <c r="L32" s="179"/>
      <c r="M32" s="179"/>
      <c r="N32" s="179"/>
      <c r="O32" s="179"/>
      <c r="P32" s="179"/>
      <c r="Q32" s="179"/>
      <c r="R32" s="179"/>
      <c r="S32" s="179"/>
      <c r="T32" s="179"/>
      <c r="U32" s="179"/>
      <c r="V32" s="179"/>
      <c r="W32" s="179"/>
      <c r="X32" s="179"/>
      <c r="Y32" s="179"/>
      <c r="Z32" s="179"/>
      <c r="AA32" s="179"/>
      <c r="AB32" s="179"/>
    </row>
    <row r="33" spans="1:28" x14ac:dyDescent="0.2">
      <c r="A33" s="225" t="s">
        <v>13</v>
      </c>
      <c r="B33" s="521">
        <v>1417.0729554846926</v>
      </c>
      <c r="C33" s="522">
        <v>181.27799799999985</v>
      </c>
      <c r="D33" s="522">
        <v>400.01351701579881</v>
      </c>
      <c r="E33" s="522">
        <v>194.21990769999994</v>
      </c>
      <c r="F33" s="522">
        <f t="shared" si="0"/>
        <v>-205.79360931579888</v>
      </c>
      <c r="G33" s="523">
        <f t="shared" si="1"/>
        <v>-0.51446663815530735</v>
      </c>
      <c r="H33" s="524">
        <f t="shared" si="2"/>
        <v>1.059590707012775</v>
      </c>
      <c r="I33" s="179"/>
      <c r="J33" s="179"/>
      <c r="K33" s="179"/>
      <c r="L33" s="179"/>
      <c r="M33" s="179"/>
      <c r="N33" s="179"/>
      <c r="O33" s="179"/>
      <c r="P33" s="179"/>
      <c r="Q33" s="179"/>
      <c r="R33" s="179"/>
      <c r="S33" s="179"/>
      <c r="T33" s="179"/>
      <c r="U33" s="179"/>
      <c r="V33" s="179"/>
      <c r="W33" s="179"/>
      <c r="X33" s="179"/>
      <c r="Y33" s="179"/>
      <c r="Z33" s="179"/>
      <c r="AA33" s="179"/>
      <c r="AB33" s="179"/>
    </row>
    <row r="34" spans="1:28" x14ac:dyDescent="0.2">
      <c r="A34" s="225" t="s">
        <v>31</v>
      </c>
      <c r="B34" s="521">
        <v>211.58944214384502</v>
      </c>
      <c r="C34" s="522">
        <v>-101.089331</v>
      </c>
      <c r="D34" s="522">
        <v>183.38415917409753</v>
      </c>
      <c r="E34" s="522">
        <v>195.74191341000008</v>
      </c>
      <c r="F34" s="522">
        <f t="shared" si="0"/>
        <v>12.357754235902547</v>
      </c>
      <c r="G34" s="523">
        <f t="shared" si="1"/>
        <v>6.7387250303176938E-2</v>
      </c>
      <c r="H34" s="524">
        <f t="shared" si="2"/>
        <v>-6.3132897909391805E-2</v>
      </c>
      <c r="I34" s="179"/>
      <c r="J34" s="179"/>
      <c r="K34" s="179"/>
      <c r="L34" s="179"/>
      <c r="M34" s="179"/>
      <c r="N34" s="179"/>
      <c r="O34" s="179"/>
      <c r="P34" s="179"/>
      <c r="Q34" s="179"/>
      <c r="R34" s="179"/>
      <c r="S34" s="179"/>
      <c r="T34" s="179"/>
      <c r="U34" s="179"/>
      <c r="V34" s="179"/>
      <c r="W34" s="179"/>
      <c r="X34" s="179"/>
      <c r="Y34" s="179"/>
      <c r="Z34" s="179"/>
      <c r="AA34" s="179"/>
      <c r="AB34" s="179"/>
    </row>
    <row r="35" spans="1:28" x14ac:dyDescent="0.2">
      <c r="A35" s="225" t="s">
        <v>12</v>
      </c>
      <c r="B35" s="521">
        <v>34.294076769999982</v>
      </c>
      <c r="C35" s="522">
        <v>-40.191188000000004</v>
      </c>
      <c r="D35" s="522">
        <v>65.701251705929593</v>
      </c>
      <c r="E35" s="522">
        <v>207.44724283000002</v>
      </c>
      <c r="F35" s="522">
        <f t="shared" si="0"/>
        <v>141.74599112407043</v>
      </c>
      <c r="G35" s="523">
        <f t="shared" si="1"/>
        <v>2.1574321256238371</v>
      </c>
      <c r="H35" s="524">
        <f t="shared" si="2"/>
        <v>-0.68328693691161368</v>
      </c>
      <c r="I35" s="179"/>
      <c r="J35" s="179"/>
      <c r="K35" s="179"/>
      <c r="L35" s="179"/>
      <c r="M35" s="179"/>
      <c r="N35" s="179"/>
      <c r="O35" s="179"/>
      <c r="P35" s="179"/>
      <c r="Q35" s="179"/>
      <c r="R35" s="179"/>
      <c r="S35" s="179"/>
      <c r="T35" s="179"/>
      <c r="U35" s="179"/>
      <c r="V35" s="179"/>
      <c r="W35" s="179"/>
      <c r="X35" s="179"/>
      <c r="Y35" s="179"/>
      <c r="Z35" s="179"/>
      <c r="AA35" s="179"/>
      <c r="AB35" s="179"/>
    </row>
    <row r="36" spans="1:28" x14ac:dyDescent="0.2">
      <c r="A36" s="225" t="s">
        <v>29</v>
      </c>
      <c r="B36" s="521">
        <v>209.94310740999941</v>
      </c>
      <c r="C36" s="522">
        <v>67.5162779999999</v>
      </c>
      <c r="D36" s="522">
        <v>693.42296108255789</v>
      </c>
      <c r="E36" s="522">
        <v>243.22999135000006</v>
      </c>
      <c r="F36" s="522">
        <f t="shared" si="0"/>
        <v>-450.1929697325578</v>
      </c>
      <c r="G36" s="523">
        <f t="shared" si="1"/>
        <v>-0.64923285642247219</v>
      </c>
      <c r="H36" s="524">
        <f t="shared" si="2"/>
        <v>1.8508941567355679</v>
      </c>
      <c r="I36" s="179"/>
      <c r="J36" s="179"/>
      <c r="K36" s="179"/>
      <c r="L36" s="179"/>
      <c r="M36" s="179"/>
      <c r="N36" s="179"/>
      <c r="O36" s="179"/>
      <c r="P36" s="179"/>
      <c r="Q36" s="179"/>
      <c r="R36" s="179"/>
      <c r="S36" s="179"/>
      <c r="T36" s="179"/>
      <c r="U36" s="179"/>
      <c r="V36" s="179"/>
      <c r="W36" s="179"/>
      <c r="X36" s="179"/>
      <c r="Y36" s="179"/>
      <c r="Z36" s="179"/>
      <c r="AA36" s="179"/>
      <c r="AB36" s="179"/>
    </row>
    <row r="37" spans="1:28" x14ac:dyDescent="0.2">
      <c r="A37" s="225" t="s">
        <v>20</v>
      </c>
      <c r="B37" s="521">
        <v>259.48352263000049</v>
      </c>
      <c r="C37" s="522">
        <v>1416.7232350000008</v>
      </c>
      <c r="D37" s="522">
        <v>1317.2550569695334</v>
      </c>
      <c r="E37" s="522">
        <v>353.16436023000011</v>
      </c>
      <c r="F37" s="522">
        <f t="shared" si="0"/>
        <v>-964.09069673953331</v>
      </c>
      <c r="G37" s="523">
        <f t="shared" si="1"/>
        <v>-0.7318937146140192</v>
      </c>
      <c r="H37" s="524">
        <f t="shared" si="2"/>
        <v>2.7298640670073961</v>
      </c>
      <c r="I37" s="179"/>
      <c r="J37" s="179"/>
      <c r="K37" s="179"/>
      <c r="L37" s="179"/>
      <c r="M37" s="179"/>
      <c r="N37" s="179"/>
      <c r="O37" s="179"/>
      <c r="P37" s="179"/>
      <c r="Q37" s="179"/>
      <c r="R37" s="179"/>
      <c r="S37" s="179"/>
      <c r="T37" s="179"/>
      <c r="U37" s="179"/>
      <c r="V37" s="179"/>
      <c r="W37" s="179"/>
      <c r="X37" s="179"/>
      <c r="Y37" s="179"/>
      <c r="Z37" s="179"/>
      <c r="AA37" s="179"/>
      <c r="AB37" s="179"/>
    </row>
    <row r="38" spans="1:28" x14ac:dyDescent="0.2">
      <c r="A38" s="225" t="s">
        <v>9</v>
      </c>
      <c r="B38" s="521">
        <v>928.07731328758473</v>
      </c>
      <c r="C38" s="522">
        <v>147.45878199999956</v>
      </c>
      <c r="D38" s="522">
        <v>1530.28650001707</v>
      </c>
      <c r="E38" s="522">
        <v>734.27725050999993</v>
      </c>
      <c r="F38" s="522">
        <f t="shared" si="0"/>
        <v>-796.00924950707008</v>
      </c>
      <c r="G38" s="523">
        <f t="shared" si="1"/>
        <v>-0.52017007893501699</v>
      </c>
      <c r="H38" s="524">
        <f t="shared" si="2"/>
        <v>1.0840717848117909</v>
      </c>
      <c r="I38" s="179"/>
      <c r="J38" s="179"/>
      <c r="K38" s="179"/>
      <c r="L38" s="179"/>
      <c r="M38" s="179"/>
      <c r="N38" s="179"/>
      <c r="O38" s="179"/>
      <c r="P38" s="179"/>
      <c r="Q38" s="179"/>
      <c r="R38" s="179"/>
      <c r="S38" s="179"/>
      <c r="T38" s="179"/>
      <c r="U38" s="179"/>
      <c r="V38" s="179"/>
      <c r="W38" s="179"/>
      <c r="X38" s="179"/>
      <c r="Y38" s="179"/>
      <c r="Z38" s="179"/>
      <c r="AA38" s="179"/>
      <c r="AB38" s="179"/>
    </row>
    <row r="39" spans="1:28" x14ac:dyDescent="0.2">
      <c r="I39" s="179"/>
      <c r="J39" s="179"/>
      <c r="K39" s="179"/>
      <c r="L39" s="179"/>
      <c r="M39" s="179"/>
      <c r="N39" s="179"/>
      <c r="O39" s="179"/>
      <c r="P39" s="179"/>
      <c r="Q39" s="179"/>
      <c r="R39" s="179"/>
      <c r="S39" s="179"/>
      <c r="T39" s="179"/>
      <c r="U39" s="179"/>
      <c r="V39" s="179"/>
      <c r="W39" s="179"/>
      <c r="X39" s="179"/>
      <c r="Y39" s="179"/>
      <c r="Z39" s="179"/>
      <c r="AA39" s="179"/>
      <c r="AB39" s="179"/>
    </row>
    <row r="40" spans="1:28" x14ac:dyDescent="0.2">
      <c r="I40" s="179"/>
      <c r="J40" s="179"/>
      <c r="K40" s="179"/>
      <c r="L40" s="179"/>
      <c r="M40" s="179"/>
      <c r="N40" s="179"/>
      <c r="O40" s="179"/>
      <c r="P40" s="179"/>
      <c r="Q40" s="179"/>
      <c r="R40" s="179"/>
      <c r="S40" s="179"/>
      <c r="T40" s="179"/>
      <c r="U40" s="179"/>
      <c r="V40" s="179"/>
      <c r="W40" s="179"/>
      <c r="X40" s="179"/>
      <c r="Y40" s="179"/>
      <c r="Z40" s="179"/>
      <c r="AA40" s="179"/>
      <c r="AB40" s="179"/>
    </row>
    <row r="41" spans="1:28" x14ac:dyDescent="0.2">
      <c r="I41" s="179"/>
      <c r="J41" s="179"/>
      <c r="K41" s="179"/>
      <c r="L41" s="179"/>
      <c r="M41" s="179"/>
      <c r="N41" s="179"/>
      <c r="O41" s="179"/>
      <c r="P41" s="179"/>
      <c r="Q41" s="179"/>
      <c r="R41" s="179"/>
      <c r="S41" s="179"/>
      <c r="T41" s="179"/>
      <c r="U41" s="179"/>
      <c r="V41" s="179"/>
      <c r="W41" s="179"/>
      <c r="X41" s="179"/>
      <c r="Y41" s="179"/>
      <c r="Z41" s="179"/>
      <c r="AA41" s="179"/>
      <c r="AB41" s="179"/>
    </row>
    <row r="42" spans="1:28" x14ac:dyDescent="0.2">
      <c r="I42" s="179"/>
      <c r="J42" s="179"/>
      <c r="K42" s="179"/>
      <c r="L42" s="179"/>
      <c r="M42" s="179"/>
      <c r="N42" s="179"/>
      <c r="O42" s="179"/>
      <c r="P42" s="179"/>
      <c r="Q42" s="179"/>
      <c r="R42" s="179"/>
      <c r="S42" s="179"/>
      <c r="T42" s="179"/>
      <c r="U42" s="179"/>
      <c r="V42" s="179"/>
      <c r="W42" s="179"/>
      <c r="X42" s="179"/>
      <c r="Y42" s="179"/>
      <c r="Z42" s="179"/>
      <c r="AA42" s="179"/>
      <c r="AB42" s="179"/>
    </row>
    <row r="43" spans="1:28" x14ac:dyDescent="0.2">
      <c r="I43" s="179"/>
      <c r="J43" s="179"/>
      <c r="K43" s="179"/>
      <c r="L43" s="179"/>
      <c r="M43" s="179"/>
      <c r="N43" s="179"/>
      <c r="O43" s="179"/>
      <c r="P43" s="179"/>
      <c r="Q43" s="179"/>
      <c r="R43" s="179"/>
      <c r="S43" s="179"/>
      <c r="T43" s="179"/>
      <c r="U43" s="179"/>
      <c r="V43" s="179"/>
      <c r="W43" s="179"/>
      <c r="X43" s="179"/>
      <c r="Y43" s="179"/>
      <c r="Z43" s="179"/>
      <c r="AA43" s="179"/>
      <c r="AB43" s="179"/>
    </row>
  </sheetData>
  <autoFilter ref="A6:H6" xr:uid="{2B6504AE-5C7D-4EF1-AFCB-C91A4C017646}">
    <sortState ref="A7:H38">
      <sortCondition ref="E6"/>
    </sortState>
  </autoFilter>
  <mergeCells count="1">
    <mergeCell ref="H1:I1"/>
  </mergeCells>
  <hyperlinks>
    <hyperlink ref="H1:I1" location="Index!A1" display="Regresar al Índice" xr:uid="{1EBA2FCF-1D3F-4990-85A6-C5D20335D428}"/>
  </hyperlinks>
  <pageMargins left="0.7" right="0.7" top="0.75" bottom="0.75" header="0.3" footer="0.3"/>
  <pageSetup orientation="portrait" horizontalDpi="4294967295" verticalDpi="4294967295"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5F49-5157-4D7E-8CBF-5595B464B4E3}">
  <sheetPr codeName="Hoja55"/>
  <dimension ref="A1:I10"/>
  <sheetViews>
    <sheetView workbookViewId="0">
      <selection activeCell="I7" sqref="I7"/>
    </sheetView>
  </sheetViews>
  <sheetFormatPr baseColWidth="10" defaultRowHeight="14.25" x14ac:dyDescent="0.2"/>
  <cols>
    <col min="1" max="2" width="11.5703125" style="225" bestFit="1" customWidth="1"/>
    <col min="3" max="3" width="11" style="225" bestFit="1" customWidth="1"/>
    <col min="4" max="5" width="11.42578125" style="225"/>
    <col min="6" max="6" width="18" style="225" bestFit="1" customWidth="1"/>
    <col min="7" max="7" width="14.140625" style="225" bestFit="1" customWidth="1"/>
    <col min="8" max="16384" width="11.42578125" style="225"/>
  </cols>
  <sheetData>
    <row r="1" spans="1:9" ht="15" x14ac:dyDescent="0.25">
      <c r="A1" s="179" t="s">
        <v>1403</v>
      </c>
      <c r="H1" s="400" t="s">
        <v>39</v>
      </c>
      <c r="I1" s="400"/>
    </row>
    <row r="6" spans="1:9" x14ac:dyDescent="0.2">
      <c r="A6" s="530">
        <v>2018</v>
      </c>
      <c r="B6" s="525">
        <v>2019</v>
      </c>
      <c r="C6" s="525">
        <v>2020</v>
      </c>
      <c r="F6" s="225" t="s">
        <v>1123</v>
      </c>
      <c r="G6" s="225" t="s">
        <v>1124</v>
      </c>
    </row>
    <row r="7" spans="1:9" x14ac:dyDescent="0.2">
      <c r="A7" s="225" t="s">
        <v>1135</v>
      </c>
      <c r="B7" s="225" t="s">
        <v>1135</v>
      </c>
      <c r="C7" s="225" t="s">
        <v>1135</v>
      </c>
    </row>
    <row r="8" spans="1:9" x14ac:dyDescent="0.2">
      <c r="A8" s="531">
        <v>713.09701800000005</v>
      </c>
      <c r="B8" s="531">
        <v>1292.048745980487</v>
      </c>
      <c r="C8" s="526">
        <v>1842.9403893799995</v>
      </c>
      <c r="F8" s="532">
        <f>C8/B8-1</f>
        <v>0.42637063432267164</v>
      </c>
      <c r="G8" s="533">
        <f>C8-(B8)</f>
        <v>550.89164339951253</v>
      </c>
      <c r="H8" s="521"/>
    </row>
    <row r="10" spans="1:9" ht="15" x14ac:dyDescent="0.2">
      <c r="A10" s="201" t="s">
        <v>1126</v>
      </c>
    </row>
  </sheetData>
  <mergeCells count="1">
    <mergeCell ref="H1:I1"/>
  </mergeCells>
  <hyperlinks>
    <hyperlink ref="H1:I1" location="Index!A1" display="Regresar al Índice" xr:uid="{46913A0B-1A43-4E94-A6D6-A215580FEE92}"/>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ECCC-8703-4F55-9E79-BFE2445ECC31}">
  <sheetPr codeName="Hoja56"/>
  <dimension ref="A1:R34"/>
  <sheetViews>
    <sheetView workbookViewId="0">
      <selection activeCell="I7" sqref="I7"/>
    </sheetView>
  </sheetViews>
  <sheetFormatPr baseColWidth="10" defaultRowHeight="14.25" x14ac:dyDescent="0.2"/>
  <cols>
    <col min="1" max="16384" width="11.42578125" style="225"/>
  </cols>
  <sheetData>
    <row r="1" spans="1:18" ht="15" x14ac:dyDescent="0.25">
      <c r="A1" s="179" t="s">
        <v>1404</v>
      </c>
      <c r="H1" s="400" t="s">
        <v>39</v>
      </c>
      <c r="I1" s="400"/>
    </row>
    <row r="4" spans="1:18" x14ac:dyDescent="0.2">
      <c r="L4" s="179"/>
      <c r="M4" s="179"/>
      <c r="N4" s="179"/>
      <c r="O4" s="179"/>
      <c r="P4" s="179"/>
      <c r="Q4" s="179"/>
      <c r="R4" s="179"/>
    </row>
    <row r="5" spans="1:18" x14ac:dyDescent="0.2">
      <c r="L5" s="179"/>
      <c r="M5" s="179"/>
      <c r="N5" s="179"/>
      <c r="O5" s="179"/>
      <c r="P5" s="179"/>
      <c r="Q5" s="179"/>
      <c r="R5" s="179"/>
    </row>
    <row r="6" spans="1:18" x14ac:dyDescent="0.2">
      <c r="C6" s="525" t="s">
        <v>1131</v>
      </c>
      <c r="D6" s="525" t="s">
        <v>1132</v>
      </c>
      <c r="E6" s="525" t="s">
        <v>1133</v>
      </c>
      <c r="L6" s="179"/>
      <c r="M6" s="179"/>
      <c r="N6" s="179"/>
      <c r="O6" s="179"/>
      <c r="P6" s="179"/>
      <c r="Q6" s="179"/>
      <c r="R6" s="179"/>
    </row>
    <row r="7" spans="1:18" x14ac:dyDescent="0.2">
      <c r="A7" s="225">
        <v>2017</v>
      </c>
      <c r="B7" s="526" t="s">
        <v>1125</v>
      </c>
      <c r="C7" s="527"/>
      <c r="D7" s="527"/>
      <c r="E7" s="527"/>
      <c r="F7" s="522"/>
      <c r="H7" s="225" t="s">
        <v>1131</v>
      </c>
      <c r="I7" s="528">
        <v>2280.3000000000002</v>
      </c>
      <c r="L7" s="179"/>
      <c r="M7" s="179"/>
      <c r="N7" s="179"/>
      <c r="O7" s="179"/>
      <c r="P7" s="179"/>
      <c r="Q7" s="179"/>
      <c r="R7" s="179"/>
    </row>
    <row r="8" spans="1:18" ht="15" x14ac:dyDescent="0.2">
      <c r="A8" s="225">
        <v>2018</v>
      </c>
      <c r="B8" s="526" t="s">
        <v>1125</v>
      </c>
      <c r="C8" s="527">
        <v>116.78299000000001</v>
      </c>
      <c r="D8" s="527">
        <v>494.19588600000003</v>
      </c>
      <c r="E8" s="527">
        <v>102.11814199999995</v>
      </c>
      <c r="F8" s="526">
        <f>SUM(C8:E8)</f>
        <v>713.09701799999993</v>
      </c>
      <c r="H8" s="202" t="s">
        <v>1132</v>
      </c>
      <c r="I8" s="528">
        <v>8476.4</v>
      </c>
      <c r="L8" s="179"/>
      <c r="M8" s="179"/>
      <c r="N8" s="179"/>
      <c r="O8" s="179"/>
      <c r="P8" s="179"/>
      <c r="Q8" s="179"/>
      <c r="R8" s="179"/>
    </row>
    <row r="9" spans="1:18" ht="15" x14ac:dyDescent="0.2">
      <c r="A9" s="225">
        <v>2019</v>
      </c>
      <c r="B9" s="526" t="s">
        <v>1125</v>
      </c>
      <c r="C9" s="527">
        <v>373.98036874048682</v>
      </c>
      <c r="D9" s="527">
        <v>783.81736885999965</v>
      </c>
      <c r="E9" s="527">
        <v>134.25100838000009</v>
      </c>
      <c r="F9" s="526">
        <f>SUM(C9:E9)</f>
        <v>1292.0487459804865</v>
      </c>
      <c r="H9" s="202" t="s">
        <v>1133</v>
      </c>
      <c r="I9" s="528">
        <v>-594.70000000000005</v>
      </c>
      <c r="L9" s="179"/>
      <c r="M9" s="179"/>
      <c r="N9" s="179"/>
      <c r="O9" s="179"/>
      <c r="P9" s="179"/>
      <c r="Q9" s="179"/>
      <c r="R9" s="179"/>
    </row>
    <row r="10" spans="1:18" ht="15" x14ac:dyDescent="0.2">
      <c r="A10" s="225">
        <v>2020</v>
      </c>
      <c r="B10" s="526" t="s">
        <v>1125</v>
      </c>
      <c r="C10" s="527">
        <v>379.70898441999992</v>
      </c>
      <c r="D10" s="527">
        <v>916.03905627000029</v>
      </c>
      <c r="E10" s="527">
        <v>547.19234869000002</v>
      </c>
      <c r="F10" s="527">
        <f>SUM(C10:E10)</f>
        <v>1842.9403893800002</v>
      </c>
      <c r="H10" s="202">
        <v>518.53160432000027</v>
      </c>
      <c r="I10" s="529">
        <v>10162</v>
      </c>
      <c r="L10" s="179"/>
      <c r="M10" s="179"/>
      <c r="N10" s="179"/>
      <c r="O10" s="179"/>
      <c r="P10" s="179"/>
      <c r="Q10" s="179"/>
      <c r="R10" s="179"/>
    </row>
    <row r="11" spans="1:18" x14ac:dyDescent="0.2">
      <c r="B11" s="526" t="s">
        <v>1134</v>
      </c>
      <c r="C11" s="526">
        <f>C10/C8-1</f>
        <v>2.2514065997111383</v>
      </c>
      <c r="D11" s="526">
        <f>D10/D8-1</f>
        <v>0.85359506669385787</v>
      </c>
      <c r="E11" s="526">
        <f>E10/E8-1</f>
        <v>4.3584244481259784</v>
      </c>
      <c r="F11" s="526"/>
      <c r="L11" s="179"/>
      <c r="M11" s="179"/>
      <c r="N11" s="179"/>
      <c r="O11" s="179"/>
      <c r="P11" s="179"/>
      <c r="Q11" s="179"/>
      <c r="R11" s="179"/>
    </row>
    <row r="12" spans="1:18" x14ac:dyDescent="0.2">
      <c r="L12" s="179"/>
      <c r="M12" s="179"/>
      <c r="N12" s="179"/>
      <c r="O12" s="179"/>
      <c r="P12" s="179"/>
      <c r="Q12" s="179"/>
      <c r="R12" s="179"/>
    </row>
    <row r="13" spans="1:18" x14ac:dyDescent="0.2">
      <c r="L13" s="179"/>
      <c r="M13" s="179"/>
      <c r="N13" s="179"/>
      <c r="O13" s="179"/>
      <c r="P13" s="179"/>
      <c r="Q13" s="179"/>
      <c r="R13" s="179"/>
    </row>
    <row r="14" spans="1:18" x14ac:dyDescent="0.2">
      <c r="L14" s="179"/>
      <c r="M14" s="179"/>
      <c r="N14" s="179"/>
      <c r="O14" s="179"/>
      <c r="P14" s="179"/>
      <c r="Q14" s="179"/>
      <c r="R14" s="179"/>
    </row>
    <row r="15" spans="1:18" x14ac:dyDescent="0.2">
      <c r="L15" s="179"/>
      <c r="M15" s="179"/>
      <c r="N15" s="179"/>
      <c r="O15" s="179"/>
      <c r="P15" s="179"/>
      <c r="Q15" s="179"/>
      <c r="R15" s="179"/>
    </row>
    <row r="16" spans="1:18" x14ac:dyDescent="0.2">
      <c r="L16" s="179"/>
      <c r="M16" s="179"/>
      <c r="N16" s="179"/>
      <c r="O16" s="179"/>
      <c r="P16" s="179"/>
      <c r="Q16" s="179"/>
      <c r="R16" s="179"/>
    </row>
    <row r="17" spans="12:18" x14ac:dyDescent="0.2">
      <c r="L17" s="179"/>
      <c r="M17" s="179"/>
      <c r="N17" s="179"/>
      <c r="O17" s="179"/>
      <c r="P17" s="179"/>
      <c r="Q17" s="179"/>
      <c r="R17" s="179"/>
    </row>
    <row r="18" spans="12:18" x14ac:dyDescent="0.2">
      <c r="L18" s="179"/>
      <c r="M18" s="179"/>
      <c r="N18" s="179"/>
      <c r="O18" s="179"/>
      <c r="P18" s="179"/>
      <c r="Q18" s="179"/>
      <c r="R18" s="179"/>
    </row>
    <row r="19" spans="12:18" x14ac:dyDescent="0.2">
      <c r="L19" s="179"/>
      <c r="M19" s="179"/>
      <c r="N19" s="179"/>
      <c r="O19" s="179"/>
      <c r="P19" s="179"/>
      <c r="Q19" s="179"/>
      <c r="R19" s="179"/>
    </row>
    <row r="20" spans="12:18" x14ac:dyDescent="0.2">
      <c r="L20" s="179"/>
      <c r="M20" s="179"/>
      <c r="N20" s="179"/>
      <c r="O20" s="179"/>
      <c r="P20" s="179"/>
      <c r="Q20" s="179"/>
      <c r="R20" s="179"/>
    </row>
    <row r="21" spans="12:18" x14ac:dyDescent="0.2">
      <c r="L21" s="179"/>
      <c r="M21" s="179"/>
      <c r="N21" s="179"/>
      <c r="O21" s="179"/>
      <c r="P21" s="179"/>
      <c r="Q21" s="179"/>
      <c r="R21" s="179"/>
    </row>
    <row r="22" spans="12:18" x14ac:dyDescent="0.2">
      <c r="L22" s="179"/>
      <c r="M22" s="179"/>
      <c r="N22" s="179"/>
      <c r="O22" s="179"/>
      <c r="P22" s="179"/>
      <c r="Q22" s="179"/>
      <c r="R22" s="179"/>
    </row>
    <row r="23" spans="12:18" x14ac:dyDescent="0.2">
      <c r="L23" s="179"/>
      <c r="M23" s="179"/>
      <c r="N23" s="179"/>
      <c r="O23" s="179"/>
      <c r="P23" s="179"/>
      <c r="Q23" s="179"/>
      <c r="R23" s="179"/>
    </row>
    <row r="24" spans="12:18" x14ac:dyDescent="0.2">
      <c r="L24" s="179"/>
      <c r="M24" s="179"/>
      <c r="N24" s="179"/>
      <c r="O24" s="179"/>
      <c r="P24" s="179"/>
      <c r="Q24" s="179"/>
      <c r="R24" s="179"/>
    </row>
    <row r="25" spans="12:18" x14ac:dyDescent="0.2">
      <c r="L25" s="179"/>
      <c r="M25" s="179"/>
      <c r="N25" s="179"/>
      <c r="O25" s="179"/>
      <c r="P25" s="179"/>
      <c r="Q25" s="179"/>
      <c r="R25" s="179"/>
    </row>
    <row r="26" spans="12:18" x14ac:dyDescent="0.2">
      <c r="L26" s="179"/>
      <c r="M26" s="179"/>
      <c r="N26" s="179"/>
      <c r="O26" s="179"/>
      <c r="P26" s="179"/>
      <c r="Q26" s="179"/>
      <c r="R26" s="179"/>
    </row>
    <row r="27" spans="12:18" x14ac:dyDescent="0.2">
      <c r="L27" s="179"/>
      <c r="M27" s="179"/>
      <c r="N27" s="179"/>
      <c r="O27" s="179"/>
      <c r="P27" s="179"/>
      <c r="Q27" s="179"/>
      <c r="R27" s="179"/>
    </row>
    <row r="28" spans="12:18" x14ac:dyDescent="0.2">
      <c r="L28" s="179"/>
      <c r="M28" s="179"/>
      <c r="N28" s="179"/>
      <c r="O28" s="179"/>
      <c r="P28" s="179"/>
      <c r="Q28" s="179"/>
      <c r="R28" s="179"/>
    </row>
    <row r="29" spans="12:18" x14ac:dyDescent="0.2">
      <c r="L29" s="179"/>
      <c r="M29" s="179"/>
      <c r="N29" s="179"/>
      <c r="O29" s="179"/>
      <c r="P29" s="179"/>
      <c r="Q29" s="179"/>
      <c r="R29" s="179"/>
    </row>
    <row r="30" spans="12:18" x14ac:dyDescent="0.2">
      <c r="L30" s="179"/>
      <c r="M30" s="179"/>
      <c r="N30" s="179"/>
      <c r="O30" s="179"/>
      <c r="P30" s="179"/>
      <c r="Q30" s="179"/>
      <c r="R30" s="179"/>
    </row>
    <row r="31" spans="12:18" x14ac:dyDescent="0.2">
      <c r="L31" s="179"/>
      <c r="M31" s="179"/>
      <c r="N31" s="179"/>
      <c r="O31" s="179"/>
      <c r="P31" s="179"/>
      <c r="Q31" s="179"/>
      <c r="R31" s="179"/>
    </row>
    <row r="32" spans="12:18" x14ac:dyDescent="0.2">
      <c r="L32" s="179"/>
      <c r="M32" s="179"/>
      <c r="N32" s="179"/>
      <c r="O32" s="179"/>
      <c r="P32" s="179"/>
      <c r="Q32" s="179"/>
      <c r="R32" s="179"/>
    </row>
    <row r="33" spans="12:18" x14ac:dyDescent="0.2">
      <c r="L33" s="179"/>
      <c r="M33" s="179"/>
      <c r="N33" s="179"/>
      <c r="O33" s="179"/>
      <c r="P33" s="179"/>
      <c r="Q33" s="179"/>
      <c r="R33" s="179"/>
    </row>
    <row r="34" spans="12:18" x14ac:dyDescent="0.2">
      <c r="L34" s="179"/>
      <c r="M34" s="179"/>
      <c r="N34" s="179"/>
      <c r="O34" s="179"/>
      <c r="P34" s="179"/>
      <c r="Q34" s="179"/>
      <c r="R34" s="179"/>
    </row>
  </sheetData>
  <mergeCells count="1">
    <mergeCell ref="H1:I1"/>
  </mergeCells>
  <hyperlinks>
    <hyperlink ref="H1:I1" location="Index!A1" display="Regresar al Índice" xr:uid="{B14EDDA0-C16C-42D2-ACBC-B0F0D423F5CF}"/>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A8F5-64B4-4982-A35F-5113C325F0A7}">
  <sheetPr codeName="Hoja57"/>
  <dimension ref="A1:W39"/>
  <sheetViews>
    <sheetView workbookViewId="0">
      <selection activeCell="I7" sqref="I7"/>
    </sheetView>
  </sheetViews>
  <sheetFormatPr baseColWidth="10" defaultRowHeight="14.25" x14ac:dyDescent="0.2"/>
  <cols>
    <col min="1" max="10" width="11.42578125" style="225"/>
    <col min="11" max="12" width="15.85546875" style="225" bestFit="1" customWidth="1"/>
    <col min="13" max="18" width="11.42578125" style="225"/>
    <col min="19" max="19" width="11.85546875" style="225" bestFit="1" customWidth="1"/>
    <col min="20" max="22" width="11.42578125" style="225"/>
    <col min="23" max="23" width="11.85546875" style="225" bestFit="1" customWidth="1"/>
    <col min="24" max="30" width="11.42578125" style="225"/>
    <col min="31" max="31" width="11.85546875" style="225" bestFit="1" customWidth="1"/>
    <col min="32" max="16384" width="11.42578125" style="225"/>
  </cols>
  <sheetData>
    <row r="1" spans="1:23" ht="15" x14ac:dyDescent="0.25">
      <c r="A1" s="179" t="s">
        <v>1405</v>
      </c>
      <c r="H1" s="400" t="s">
        <v>39</v>
      </c>
      <c r="I1" s="400"/>
    </row>
    <row r="5" spans="1:23" x14ac:dyDescent="0.2">
      <c r="J5" s="179"/>
      <c r="K5" s="179"/>
      <c r="L5" s="179"/>
      <c r="M5" s="179"/>
      <c r="N5" s="179"/>
      <c r="O5" s="179"/>
      <c r="P5" s="179"/>
      <c r="Q5" s="179"/>
      <c r="R5" s="179"/>
      <c r="S5" s="179"/>
      <c r="T5" s="179"/>
      <c r="U5" s="179"/>
      <c r="V5" s="179"/>
      <c r="W5" s="179"/>
    </row>
    <row r="6" spans="1:23" x14ac:dyDescent="0.2">
      <c r="A6" s="225" t="s">
        <v>157</v>
      </c>
      <c r="B6" s="225" t="s">
        <v>1142</v>
      </c>
      <c r="C6" s="225" t="s">
        <v>1143</v>
      </c>
      <c r="D6" s="225" t="s">
        <v>1144</v>
      </c>
      <c r="E6" s="225" t="s">
        <v>1145</v>
      </c>
      <c r="F6" s="225" t="s">
        <v>1140</v>
      </c>
      <c r="G6" s="225" t="s">
        <v>1141</v>
      </c>
      <c r="J6" s="179"/>
      <c r="K6" s="179"/>
      <c r="L6" s="179"/>
      <c r="M6" s="179"/>
      <c r="N6" s="179"/>
      <c r="O6" s="179"/>
      <c r="P6" s="179"/>
      <c r="Q6" s="179"/>
      <c r="R6" s="179"/>
      <c r="S6" s="179"/>
      <c r="T6" s="179"/>
      <c r="U6" s="179"/>
      <c r="V6" s="179"/>
      <c r="W6" s="179"/>
    </row>
    <row r="7" spans="1:23" x14ac:dyDescent="0.2">
      <c r="A7" s="225" t="s">
        <v>33</v>
      </c>
      <c r="B7" s="521">
        <v>75.32702608999989</v>
      </c>
      <c r="C7" s="522">
        <v>355.63277399999981</v>
      </c>
      <c r="D7" s="522">
        <v>643.7941420302385</v>
      </c>
      <c r="E7" s="522">
        <v>-120.12920971999995</v>
      </c>
      <c r="F7" s="522">
        <f t="shared" ref="F7:F38" si="0">E7-D7</f>
        <v>-763.92335175023845</v>
      </c>
      <c r="G7" s="523">
        <f t="shared" ref="G7:G38" si="1">E7/D7-1</f>
        <v>-1.186595686225361</v>
      </c>
      <c r="H7" s="524" t="str">
        <f t="shared" ref="H7:H38" si="2">IF( MIN(D7,E7)&lt;=0,"--",(D7/E7)-1)</f>
        <v>--</v>
      </c>
      <c r="J7" s="179"/>
      <c r="K7" s="179"/>
      <c r="L7" s="179"/>
      <c r="M7" s="179"/>
      <c r="N7" s="179"/>
      <c r="O7" s="179"/>
      <c r="P7" s="179"/>
      <c r="Q7" s="179"/>
      <c r="R7" s="179"/>
      <c r="S7" s="179"/>
      <c r="T7" s="179"/>
      <c r="U7" s="179"/>
      <c r="V7" s="179"/>
      <c r="W7" s="179"/>
    </row>
    <row r="8" spans="1:23" x14ac:dyDescent="0.2">
      <c r="A8" s="225" t="s">
        <v>11</v>
      </c>
      <c r="B8" s="521">
        <v>85.613077699999977</v>
      </c>
      <c r="C8" s="522">
        <v>59.132444000000014</v>
      </c>
      <c r="D8" s="522">
        <v>51.357096495261814</v>
      </c>
      <c r="E8" s="522">
        <v>105.83448957000004</v>
      </c>
      <c r="F8" s="522">
        <f t="shared" si="0"/>
        <v>54.477393074738231</v>
      </c>
      <c r="G8" s="523">
        <f t="shared" si="1"/>
        <v>1.0607568728065515</v>
      </c>
      <c r="H8" s="524">
        <f t="shared" si="2"/>
        <v>-0.51474139759238224</v>
      </c>
      <c r="J8" s="179"/>
      <c r="K8" s="179"/>
      <c r="L8" s="179"/>
      <c r="M8" s="179"/>
      <c r="N8" s="179"/>
      <c r="O8" s="179"/>
      <c r="P8" s="179"/>
      <c r="Q8" s="179"/>
      <c r="R8" s="179"/>
      <c r="S8" s="179"/>
      <c r="T8" s="179"/>
      <c r="U8" s="179"/>
      <c r="V8" s="179"/>
      <c r="W8" s="179"/>
    </row>
    <row r="9" spans="1:23" x14ac:dyDescent="0.2">
      <c r="A9" s="225" t="s">
        <v>32</v>
      </c>
      <c r="B9" s="521">
        <v>104.56978343</v>
      </c>
      <c r="C9" s="522">
        <v>51.820995999999994</v>
      </c>
      <c r="D9" s="522">
        <v>116.9968786431309</v>
      </c>
      <c r="E9" s="522">
        <v>111.97873153000006</v>
      </c>
      <c r="F9" s="522">
        <f t="shared" si="0"/>
        <v>-5.0181471131308371</v>
      </c>
      <c r="G9" s="523">
        <f t="shared" si="1"/>
        <v>-4.2891290531240744E-2</v>
      </c>
      <c r="H9" s="524">
        <f t="shared" si="2"/>
        <v>4.481339487031466E-2</v>
      </c>
      <c r="J9" s="179"/>
      <c r="K9" s="179"/>
      <c r="L9" s="179"/>
      <c r="M9" s="179"/>
      <c r="N9" s="179"/>
      <c r="O9" s="179"/>
      <c r="P9" s="179"/>
      <c r="Q9" s="179"/>
      <c r="R9" s="179"/>
      <c r="S9" s="179"/>
      <c r="T9" s="179"/>
      <c r="U9" s="179"/>
      <c r="V9" s="179"/>
      <c r="W9" s="179"/>
    </row>
    <row r="10" spans="1:23" x14ac:dyDescent="0.2">
      <c r="A10" s="225" t="s">
        <v>6</v>
      </c>
      <c r="B10" s="521">
        <v>242.95289945000007</v>
      </c>
      <c r="C10" s="522">
        <v>17.317904000000006</v>
      </c>
      <c r="D10" s="522">
        <v>126.21230063502351</v>
      </c>
      <c r="E10" s="522">
        <v>113.50766747999998</v>
      </c>
      <c r="F10" s="522">
        <f t="shared" si="0"/>
        <v>-12.704633155023529</v>
      </c>
      <c r="G10" s="523">
        <f t="shared" si="1"/>
        <v>-0.10066081587215781</v>
      </c>
      <c r="H10" s="524">
        <f t="shared" si="2"/>
        <v>0.11192753262471977</v>
      </c>
      <c r="J10" s="179"/>
      <c r="K10" s="179"/>
      <c r="L10" s="179"/>
      <c r="M10" s="179"/>
      <c r="N10" s="179"/>
      <c r="O10" s="179"/>
      <c r="P10" s="179"/>
      <c r="Q10" s="179"/>
      <c r="R10" s="179"/>
      <c r="S10" s="179"/>
      <c r="T10" s="179"/>
      <c r="U10" s="179"/>
      <c r="V10" s="179"/>
      <c r="W10" s="179"/>
    </row>
    <row r="11" spans="1:23" x14ac:dyDescent="0.2">
      <c r="A11" s="225" t="s">
        <v>18</v>
      </c>
      <c r="B11" s="521">
        <v>242.77483122000007</v>
      </c>
      <c r="C11" s="522">
        <v>183.54956200000004</v>
      </c>
      <c r="D11" s="522">
        <v>498.76481941513418</v>
      </c>
      <c r="E11" s="522">
        <v>123.04912083999999</v>
      </c>
      <c r="F11" s="522">
        <f t="shared" si="0"/>
        <v>-375.71569857513418</v>
      </c>
      <c r="G11" s="523">
        <f t="shared" si="1"/>
        <v>-0.75329230120061219</v>
      </c>
      <c r="H11" s="524">
        <f t="shared" si="2"/>
        <v>3.0533797885778879</v>
      </c>
      <c r="J11" s="179"/>
      <c r="K11" s="179"/>
      <c r="L11" s="179"/>
      <c r="M11" s="179"/>
      <c r="N11" s="179"/>
      <c r="O11" s="179"/>
      <c r="P11" s="179"/>
      <c r="Q11" s="179"/>
      <c r="R11" s="179"/>
      <c r="S11" s="179"/>
      <c r="T11" s="179"/>
      <c r="U11" s="179"/>
      <c r="V11" s="179"/>
      <c r="W11" s="179"/>
    </row>
    <row r="12" spans="1:23" x14ac:dyDescent="0.2">
      <c r="A12" s="225" t="s">
        <v>24</v>
      </c>
      <c r="B12" s="521">
        <v>354.50794866999991</v>
      </c>
      <c r="C12" s="522">
        <v>188.45969599999981</v>
      </c>
      <c r="D12" s="522">
        <v>461.31247998179526</v>
      </c>
      <c r="E12" s="522">
        <v>125.03135962999993</v>
      </c>
      <c r="F12" s="522">
        <f t="shared" si="0"/>
        <v>-336.28112035179532</v>
      </c>
      <c r="G12" s="523">
        <f t="shared" si="1"/>
        <v>-0.72896601532450622</v>
      </c>
      <c r="H12" s="524">
        <f t="shared" si="2"/>
        <v>2.6895742103975993</v>
      </c>
      <c r="J12" s="179"/>
      <c r="K12" s="179"/>
      <c r="L12" s="179"/>
      <c r="M12" s="179"/>
      <c r="N12" s="179"/>
      <c r="O12" s="179"/>
      <c r="P12" s="179"/>
      <c r="Q12" s="179"/>
      <c r="R12" s="179"/>
      <c r="S12" s="179"/>
      <c r="T12" s="179"/>
      <c r="U12" s="179"/>
      <c r="V12" s="179"/>
      <c r="W12" s="179"/>
    </row>
    <row r="13" spans="1:23" x14ac:dyDescent="0.2">
      <c r="A13" s="225" t="s">
        <v>7</v>
      </c>
      <c r="B13" s="521">
        <v>115.74532609999996</v>
      </c>
      <c r="C13" s="522">
        <v>68.540173999999951</v>
      </c>
      <c r="D13" s="522">
        <v>210.35152464707397</v>
      </c>
      <c r="E13" s="522">
        <v>137.37505965999995</v>
      </c>
      <c r="F13" s="522">
        <f t="shared" si="0"/>
        <v>-72.976464987074024</v>
      </c>
      <c r="G13" s="523">
        <f t="shared" si="1"/>
        <v>-0.34692624695501173</v>
      </c>
      <c r="H13" s="524">
        <f t="shared" si="2"/>
        <v>0.53122062452740004</v>
      </c>
      <c r="J13" s="179"/>
      <c r="K13" s="179"/>
      <c r="L13" s="179"/>
      <c r="M13" s="179"/>
      <c r="N13" s="179"/>
      <c r="O13" s="179"/>
      <c r="P13" s="179"/>
      <c r="Q13" s="179"/>
      <c r="R13" s="179"/>
      <c r="S13" s="179"/>
      <c r="T13" s="179"/>
      <c r="U13" s="179"/>
      <c r="V13" s="179"/>
      <c r="W13" s="179"/>
    </row>
    <row r="14" spans="1:23" x14ac:dyDescent="0.2">
      <c r="A14" s="225" t="s">
        <v>17</v>
      </c>
      <c r="B14" s="521">
        <v>121.77532185000004</v>
      </c>
      <c r="C14" s="522">
        <v>141.22774200000009</v>
      </c>
      <c r="D14" s="522">
        <v>161.8846438939095</v>
      </c>
      <c r="E14" s="522">
        <v>228.59143538999987</v>
      </c>
      <c r="F14" s="522">
        <f t="shared" si="0"/>
        <v>66.706791496090375</v>
      </c>
      <c r="G14" s="523">
        <f t="shared" si="1"/>
        <v>0.41206373805168584</v>
      </c>
      <c r="H14" s="524">
        <f t="shared" si="2"/>
        <v>-0.29181667013150303</v>
      </c>
      <c r="J14" s="179"/>
      <c r="K14" s="179"/>
      <c r="L14" s="179"/>
      <c r="M14" s="179"/>
      <c r="N14" s="179"/>
      <c r="O14" s="179"/>
      <c r="P14" s="179"/>
      <c r="Q14" s="179"/>
      <c r="R14" s="179"/>
      <c r="S14" s="179"/>
      <c r="T14" s="179"/>
      <c r="U14" s="179"/>
      <c r="V14" s="179"/>
      <c r="W14" s="179"/>
    </row>
    <row r="15" spans="1:23" x14ac:dyDescent="0.2">
      <c r="A15" s="225" t="s">
        <v>16</v>
      </c>
      <c r="B15" s="521">
        <v>236.30296681000002</v>
      </c>
      <c r="C15" s="522">
        <v>124.2003260000001</v>
      </c>
      <c r="D15" s="522">
        <v>213.07071741901345</v>
      </c>
      <c r="E15" s="522">
        <v>232.13786467000006</v>
      </c>
      <c r="F15" s="522">
        <f t="shared" si="0"/>
        <v>19.067147250986608</v>
      </c>
      <c r="G15" s="523">
        <f t="shared" si="1"/>
        <v>8.9487412826841695E-2</v>
      </c>
      <c r="H15" s="524">
        <f t="shared" si="2"/>
        <v>-8.2137169987722025E-2</v>
      </c>
      <c r="J15" s="179"/>
      <c r="K15" s="179"/>
      <c r="L15" s="179"/>
      <c r="M15" s="179"/>
      <c r="N15" s="179"/>
      <c r="O15" s="179"/>
      <c r="P15" s="179"/>
      <c r="Q15" s="179"/>
      <c r="R15" s="179"/>
      <c r="S15" s="179"/>
      <c r="T15" s="179"/>
      <c r="U15" s="179"/>
      <c r="V15" s="179"/>
      <c r="W15" s="179"/>
    </row>
    <row r="16" spans="1:23" x14ac:dyDescent="0.2">
      <c r="A16" s="225" t="s">
        <v>21</v>
      </c>
      <c r="B16" s="521">
        <v>221.69929064000002</v>
      </c>
      <c r="C16" s="522">
        <v>104.202586</v>
      </c>
      <c r="D16" s="522">
        <v>-10.348934537838884</v>
      </c>
      <c r="E16" s="522">
        <v>263.00068684999997</v>
      </c>
      <c r="F16" s="522">
        <f t="shared" si="0"/>
        <v>273.34962138783885</v>
      </c>
      <c r="G16" s="523">
        <f t="shared" si="1"/>
        <v>-26.413310509249879</v>
      </c>
      <c r="H16" s="524" t="str">
        <f t="shared" si="2"/>
        <v>--</v>
      </c>
      <c r="J16" s="179"/>
      <c r="K16" s="179"/>
      <c r="L16" s="179"/>
      <c r="M16" s="179"/>
      <c r="N16" s="179"/>
      <c r="O16" s="179"/>
      <c r="P16" s="179"/>
      <c r="Q16" s="179"/>
      <c r="R16" s="179"/>
      <c r="S16" s="179"/>
      <c r="T16" s="179"/>
      <c r="U16" s="179"/>
      <c r="V16" s="179"/>
      <c r="W16" s="179"/>
    </row>
    <row r="17" spans="1:23" x14ac:dyDescent="0.2">
      <c r="A17" s="225" t="s">
        <v>15</v>
      </c>
      <c r="B17" s="521">
        <v>233.17397049999994</v>
      </c>
      <c r="C17" s="522">
        <v>441.82522400000028</v>
      </c>
      <c r="D17" s="522">
        <v>230.28179984216115</v>
      </c>
      <c r="E17" s="522">
        <v>291.45273847999965</v>
      </c>
      <c r="F17" s="522">
        <f t="shared" si="0"/>
        <v>61.170938637838503</v>
      </c>
      <c r="G17" s="523">
        <f t="shared" si="1"/>
        <v>0.26563514215958905</v>
      </c>
      <c r="H17" s="524">
        <f t="shared" si="2"/>
        <v>-0.20988287485943879</v>
      </c>
      <c r="J17" s="179"/>
      <c r="K17" s="179"/>
      <c r="L17" s="179"/>
      <c r="M17" s="179"/>
      <c r="N17" s="179"/>
      <c r="O17" s="179"/>
      <c r="P17" s="179"/>
      <c r="Q17" s="179"/>
      <c r="R17" s="179"/>
      <c r="S17" s="179"/>
      <c r="T17" s="179"/>
      <c r="U17" s="179"/>
      <c r="V17" s="179"/>
      <c r="W17" s="179"/>
    </row>
    <row r="18" spans="1:23" x14ac:dyDescent="0.2">
      <c r="A18" s="225" t="s">
        <v>30</v>
      </c>
      <c r="B18" s="521">
        <v>147.05671548384484</v>
      </c>
      <c r="C18" s="522">
        <v>91.331306000000055</v>
      </c>
      <c r="D18" s="522">
        <v>293.27903186181214</v>
      </c>
      <c r="E18" s="522">
        <v>320.45202495999996</v>
      </c>
      <c r="F18" s="522">
        <f t="shared" si="0"/>
        <v>27.172993098187817</v>
      </c>
      <c r="G18" s="523">
        <f t="shared" si="1"/>
        <v>9.2652355423047172E-2</v>
      </c>
      <c r="H18" s="524">
        <f t="shared" si="2"/>
        <v>-8.4795822718173319E-2</v>
      </c>
      <c r="J18" s="179"/>
      <c r="K18" s="179"/>
      <c r="L18" s="179"/>
      <c r="M18" s="179"/>
      <c r="N18" s="179"/>
      <c r="O18" s="179"/>
      <c r="P18" s="179"/>
      <c r="Q18" s="179"/>
      <c r="R18" s="179"/>
      <c r="S18" s="179"/>
      <c r="T18" s="179"/>
      <c r="U18" s="179"/>
      <c r="V18" s="179"/>
      <c r="W18" s="179"/>
    </row>
    <row r="19" spans="1:23" x14ac:dyDescent="0.2">
      <c r="A19" s="225" t="s">
        <v>28</v>
      </c>
      <c r="B19" s="521">
        <v>241.39935341000006</v>
      </c>
      <c r="C19" s="522">
        <v>223.44859900000009</v>
      </c>
      <c r="D19" s="522">
        <v>425.99999848228833</v>
      </c>
      <c r="E19" s="522">
        <v>329.85864565000014</v>
      </c>
      <c r="F19" s="522">
        <f t="shared" si="0"/>
        <v>-96.141352832288192</v>
      </c>
      <c r="G19" s="523">
        <f t="shared" si="1"/>
        <v>-0.22568392764040213</v>
      </c>
      <c r="H19" s="524">
        <f t="shared" si="2"/>
        <v>0.29146227967691329</v>
      </c>
      <c r="J19" s="179"/>
      <c r="K19" s="179"/>
      <c r="L19" s="179"/>
      <c r="M19" s="179"/>
      <c r="N19" s="179"/>
      <c r="O19" s="179"/>
      <c r="P19" s="179"/>
      <c r="Q19" s="179"/>
      <c r="R19" s="179"/>
      <c r="S19" s="179"/>
      <c r="T19" s="179"/>
      <c r="U19" s="179"/>
      <c r="V19" s="179"/>
      <c r="W19" s="179"/>
    </row>
    <row r="20" spans="1:23" x14ac:dyDescent="0.2">
      <c r="A20" s="225" t="s">
        <v>27</v>
      </c>
      <c r="B20" s="521">
        <v>520.63971648999973</v>
      </c>
      <c r="C20" s="522">
        <v>255.23790699999981</v>
      </c>
      <c r="D20" s="522">
        <v>380.5222358986947</v>
      </c>
      <c r="E20" s="522">
        <v>352.35552405000038</v>
      </c>
      <c r="F20" s="522">
        <f t="shared" si="0"/>
        <v>-28.16671184869432</v>
      </c>
      <c r="G20" s="523">
        <f t="shared" si="1"/>
        <v>-7.4021198215057926E-2</v>
      </c>
      <c r="H20" s="524">
        <f t="shared" si="2"/>
        <v>7.9938329119816354E-2</v>
      </c>
      <c r="J20" s="179"/>
      <c r="K20" s="179"/>
      <c r="L20" s="179"/>
      <c r="M20" s="179"/>
      <c r="N20" s="179"/>
      <c r="O20" s="179"/>
      <c r="P20" s="179"/>
      <c r="Q20" s="179"/>
      <c r="R20" s="179"/>
      <c r="S20" s="179"/>
      <c r="T20" s="179"/>
      <c r="U20" s="179"/>
      <c r="V20" s="179"/>
      <c r="W20" s="179"/>
    </row>
    <row r="21" spans="1:23" x14ac:dyDescent="0.2">
      <c r="A21" s="225" t="s">
        <v>3</v>
      </c>
      <c r="B21" s="521">
        <v>545.17064885000002</v>
      </c>
      <c r="C21" s="522">
        <v>868.94958999999903</v>
      </c>
      <c r="D21" s="522">
        <v>312.24821453392644</v>
      </c>
      <c r="E21" s="522">
        <v>360.7066524899999</v>
      </c>
      <c r="F21" s="522">
        <f t="shared" si="0"/>
        <v>48.458437956073453</v>
      </c>
      <c r="G21" s="523">
        <f t="shared" si="1"/>
        <v>0.15519204178126156</v>
      </c>
      <c r="H21" s="524">
        <f t="shared" si="2"/>
        <v>-0.13434306692587794</v>
      </c>
      <c r="J21" s="179"/>
      <c r="K21" s="179"/>
      <c r="L21" s="179"/>
      <c r="M21" s="179"/>
      <c r="N21" s="179"/>
      <c r="O21" s="179"/>
      <c r="P21" s="179"/>
      <c r="Q21" s="179"/>
      <c r="R21" s="179"/>
      <c r="S21" s="179"/>
      <c r="T21" s="179"/>
      <c r="U21" s="179"/>
      <c r="V21" s="179"/>
      <c r="W21" s="179"/>
    </row>
    <row r="22" spans="1:23" x14ac:dyDescent="0.2">
      <c r="A22" s="225" t="s">
        <v>5</v>
      </c>
      <c r="B22" s="521">
        <v>404.9158904799998</v>
      </c>
      <c r="C22" s="522">
        <v>320.14807900000005</v>
      </c>
      <c r="D22" s="522">
        <v>464.51552565980836</v>
      </c>
      <c r="E22" s="522">
        <v>412.35826499000012</v>
      </c>
      <c r="F22" s="522">
        <f t="shared" si="0"/>
        <v>-52.157260669808238</v>
      </c>
      <c r="G22" s="523">
        <f t="shared" si="1"/>
        <v>-0.11228313756730279</v>
      </c>
      <c r="H22" s="524">
        <f t="shared" si="2"/>
        <v>0.12648530440167871</v>
      </c>
      <c r="J22" s="179"/>
      <c r="K22" s="179"/>
      <c r="L22" s="179"/>
      <c r="M22" s="179"/>
      <c r="N22" s="179"/>
      <c r="O22" s="179"/>
      <c r="P22" s="179"/>
      <c r="Q22" s="179"/>
      <c r="R22" s="179"/>
      <c r="S22" s="179"/>
      <c r="T22" s="179"/>
      <c r="U22" s="179"/>
      <c r="V22" s="179"/>
      <c r="W22" s="179"/>
    </row>
    <row r="23" spans="1:23" x14ac:dyDescent="0.2">
      <c r="A23" s="225" t="s">
        <v>8</v>
      </c>
      <c r="B23" s="521">
        <v>1467.5556489500016</v>
      </c>
      <c r="C23" s="522">
        <v>915.55883800000015</v>
      </c>
      <c r="D23" s="522">
        <v>1117.7839362857069</v>
      </c>
      <c r="E23" s="522">
        <v>449.13218190999959</v>
      </c>
      <c r="F23" s="522">
        <f t="shared" si="0"/>
        <v>-668.65175437570724</v>
      </c>
      <c r="G23" s="523">
        <f t="shared" si="1"/>
        <v>-0.59819409876078156</v>
      </c>
      <c r="H23" s="524">
        <f t="shared" si="2"/>
        <v>1.488763845717243</v>
      </c>
      <c r="J23" s="179"/>
      <c r="K23" s="179"/>
      <c r="L23" s="179"/>
      <c r="M23" s="179"/>
      <c r="N23" s="179"/>
      <c r="O23" s="179"/>
      <c r="P23" s="179"/>
      <c r="Q23" s="179"/>
      <c r="R23" s="179"/>
      <c r="S23" s="179"/>
      <c r="T23" s="179"/>
      <c r="U23" s="179"/>
      <c r="V23" s="179"/>
      <c r="W23" s="179"/>
    </row>
    <row r="24" spans="1:23" x14ac:dyDescent="0.2">
      <c r="A24" s="225" t="s">
        <v>14</v>
      </c>
      <c r="B24" s="521">
        <v>1416.1815308999999</v>
      </c>
      <c r="C24" s="522">
        <v>1906.2892790000001</v>
      </c>
      <c r="D24" s="522">
        <v>349.23958715128521</v>
      </c>
      <c r="E24" s="522">
        <v>490.2072179500002</v>
      </c>
      <c r="F24" s="522">
        <f t="shared" si="0"/>
        <v>140.96763079871499</v>
      </c>
      <c r="G24" s="523">
        <f t="shared" si="1"/>
        <v>0.40364161448183711</v>
      </c>
      <c r="H24" s="524">
        <f t="shared" si="2"/>
        <v>-0.28756743196933776</v>
      </c>
      <c r="J24" s="179"/>
      <c r="K24" s="179"/>
      <c r="L24" s="179"/>
      <c r="M24" s="179"/>
      <c r="N24" s="179"/>
      <c r="O24" s="179"/>
      <c r="P24" s="179"/>
      <c r="Q24" s="179"/>
      <c r="R24" s="179"/>
      <c r="S24" s="179"/>
      <c r="T24" s="179"/>
      <c r="U24" s="179"/>
      <c r="V24" s="179"/>
      <c r="W24" s="179"/>
    </row>
    <row r="25" spans="1:23" x14ac:dyDescent="0.2">
      <c r="A25" s="225" t="s">
        <v>22</v>
      </c>
      <c r="B25" s="521">
        <v>83.245567570027589</v>
      </c>
      <c r="C25" s="522">
        <v>564.77408099999957</v>
      </c>
      <c r="D25" s="522">
        <v>1390.8226414027317</v>
      </c>
      <c r="E25" s="522">
        <v>535.20476298999995</v>
      </c>
      <c r="F25" s="522">
        <f t="shared" si="0"/>
        <v>-855.61787841273178</v>
      </c>
      <c r="G25" s="523">
        <f t="shared" si="1"/>
        <v>-0.61518834461149385</v>
      </c>
      <c r="H25" s="524">
        <f t="shared" si="2"/>
        <v>1.5986738862948395</v>
      </c>
      <c r="J25" s="179"/>
      <c r="K25" s="179"/>
      <c r="L25" s="179"/>
      <c r="M25" s="179"/>
      <c r="N25" s="179"/>
      <c r="O25" s="179"/>
      <c r="P25" s="179"/>
      <c r="Q25" s="179"/>
      <c r="R25" s="179"/>
      <c r="S25" s="179"/>
      <c r="T25" s="179"/>
      <c r="U25" s="179"/>
      <c r="V25" s="179"/>
      <c r="W25" s="179"/>
    </row>
    <row r="26" spans="1:23" x14ac:dyDescent="0.2">
      <c r="A26" s="225" t="s">
        <v>29</v>
      </c>
      <c r="B26" s="521">
        <v>967.22111440999925</v>
      </c>
      <c r="C26" s="522">
        <v>890.15835300000015</v>
      </c>
      <c r="D26" s="522">
        <v>1255.7890190325572</v>
      </c>
      <c r="E26" s="522">
        <v>689.75414817000035</v>
      </c>
      <c r="F26" s="522">
        <f t="shared" si="0"/>
        <v>-566.03487086255689</v>
      </c>
      <c r="G26" s="523">
        <f t="shared" si="1"/>
        <v>-0.4507404207902872</v>
      </c>
      <c r="H26" s="524">
        <f t="shared" si="2"/>
        <v>0.8206327897618515</v>
      </c>
      <c r="J26" s="179"/>
      <c r="K26" s="179"/>
      <c r="L26" s="179"/>
      <c r="M26" s="179"/>
      <c r="N26" s="179"/>
      <c r="O26" s="179"/>
      <c r="P26" s="179"/>
      <c r="Q26" s="179"/>
      <c r="R26" s="179"/>
      <c r="S26" s="179"/>
      <c r="T26" s="179"/>
      <c r="U26" s="179"/>
      <c r="V26" s="179"/>
      <c r="W26" s="179"/>
    </row>
    <row r="27" spans="1:23" x14ac:dyDescent="0.2">
      <c r="A27" s="225" t="s">
        <v>10</v>
      </c>
      <c r="B27" s="521">
        <v>1005.2648686100006</v>
      </c>
      <c r="C27" s="522">
        <v>2450.5067839999992</v>
      </c>
      <c r="D27" s="522">
        <v>753.2183827795368</v>
      </c>
      <c r="E27" s="522">
        <v>702.57804360000011</v>
      </c>
      <c r="F27" s="522">
        <f t="shared" si="0"/>
        <v>-50.640339179536682</v>
      </c>
      <c r="G27" s="523">
        <f t="shared" si="1"/>
        <v>-6.7231948047607348E-2</v>
      </c>
      <c r="H27" s="524">
        <f t="shared" si="2"/>
        <v>7.2077884643329204E-2</v>
      </c>
      <c r="J27" s="179"/>
      <c r="K27" s="179"/>
      <c r="L27" s="179"/>
      <c r="M27" s="179"/>
      <c r="N27" s="179"/>
      <c r="O27" s="179"/>
      <c r="P27" s="179"/>
      <c r="Q27" s="179"/>
      <c r="R27" s="179"/>
      <c r="S27" s="179"/>
      <c r="T27" s="179"/>
      <c r="U27" s="179"/>
      <c r="V27" s="179"/>
      <c r="W27" s="179"/>
    </row>
    <row r="28" spans="1:23" x14ac:dyDescent="0.2">
      <c r="A28" s="225" t="s">
        <v>26</v>
      </c>
      <c r="B28" s="521">
        <v>454.86202883999988</v>
      </c>
      <c r="C28" s="522">
        <v>359.00295900000026</v>
      </c>
      <c r="D28" s="522">
        <v>180.64404094578541</v>
      </c>
      <c r="E28" s="522">
        <v>731.75545961999944</v>
      </c>
      <c r="F28" s="522">
        <f t="shared" si="0"/>
        <v>551.11141867421406</v>
      </c>
      <c r="G28" s="523">
        <f t="shared" si="1"/>
        <v>3.0508142742423079</v>
      </c>
      <c r="H28" s="524">
        <f t="shared" si="2"/>
        <v>-0.75313605307489762</v>
      </c>
      <c r="J28" s="179"/>
      <c r="K28" s="179"/>
      <c r="L28" s="179"/>
      <c r="M28" s="179"/>
      <c r="N28" s="179"/>
      <c r="O28" s="179"/>
      <c r="P28" s="179"/>
      <c r="Q28" s="179"/>
      <c r="R28" s="179"/>
      <c r="S28" s="179"/>
      <c r="T28" s="179"/>
      <c r="U28" s="179"/>
      <c r="V28" s="179"/>
      <c r="W28" s="179"/>
    </row>
    <row r="29" spans="1:23" x14ac:dyDescent="0.2">
      <c r="A29" s="225" t="s">
        <v>23</v>
      </c>
      <c r="B29" s="521">
        <v>879.96866821999993</v>
      </c>
      <c r="C29" s="522">
        <v>743.55159200000026</v>
      </c>
      <c r="D29" s="522">
        <v>887.11639801528952</v>
      </c>
      <c r="E29" s="522">
        <v>744.3948666799987</v>
      </c>
      <c r="F29" s="522">
        <f t="shared" si="0"/>
        <v>-142.72153133529082</v>
      </c>
      <c r="G29" s="523">
        <f t="shared" si="1"/>
        <v>-0.16088253092220595</v>
      </c>
      <c r="H29" s="524">
        <f t="shared" si="2"/>
        <v>0.19172825837962715</v>
      </c>
      <c r="J29" s="179"/>
      <c r="K29" s="179"/>
      <c r="L29" s="179"/>
      <c r="M29" s="179"/>
      <c r="N29" s="179"/>
      <c r="O29" s="179"/>
      <c r="P29" s="179"/>
      <c r="Q29" s="179"/>
      <c r="R29" s="179"/>
      <c r="S29" s="179"/>
      <c r="T29" s="179"/>
      <c r="U29" s="179"/>
      <c r="V29" s="179"/>
      <c r="W29" s="179"/>
    </row>
    <row r="30" spans="1:23" x14ac:dyDescent="0.2">
      <c r="A30" s="225" t="s">
        <v>12</v>
      </c>
      <c r="B30" s="521">
        <v>75.169571459999986</v>
      </c>
      <c r="C30" s="522">
        <v>73.186037000000027</v>
      </c>
      <c r="D30" s="522">
        <v>229.80048070592946</v>
      </c>
      <c r="E30" s="522">
        <v>762.85174103999998</v>
      </c>
      <c r="F30" s="522">
        <f t="shared" si="0"/>
        <v>533.05126033407055</v>
      </c>
      <c r="G30" s="523">
        <f t="shared" si="1"/>
        <v>2.3196263937158785</v>
      </c>
      <c r="H30" s="524">
        <f t="shared" si="2"/>
        <v>-0.69876128172344321</v>
      </c>
      <c r="J30" s="179"/>
      <c r="K30" s="179"/>
      <c r="L30" s="179"/>
      <c r="M30" s="179"/>
      <c r="N30" s="179"/>
      <c r="O30" s="179"/>
      <c r="P30" s="179"/>
      <c r="Q30" s="179"/>
      <c r="R30" s="179"/>
      <c r="S30" s="179"/>
      <c r="T30" s="179"/>
      <c r="U30" s="179"/>
      <c r="V30" s="179"/>
      <c r="W30" s="179"/>
    </row>
    <row r="31" spans="1:23" x14ac:dyDescent="0.2">
      <c r="A31" s="225" t="s">
        <v>19</v>
      </c>
      <c r="B31" s="521">
        <v>105.08561784999999</v>
      </c>
      <c r="C31" s="522">
        <v>67.523632999999947</v>
      </c>
      <c r="D31" s="522">
        <v>99.237500163083851</v>
      </c>
      <c r="E31" s="522">
        <v>765.52573755000094</v>
      </c>
      <c r="F31" s="522">
        <f t="shared" si="0"/>
        <v>666.2882373869171</v>
      </c>
      <c r="G31" s="523">
        <f t="shared" si="1"/>
        <v>6.714077201581655</v>
      </c>
      <c r="H31" s="524">
        <f t="shared" si="2"/>
        <v>-0.87036686646136174</v>
      </c>
      <c r="J31" s="179"/>
      <c r="K31" s="179"/>
      <c r="L31" s="179"/>
      <c r="M31" s="179"/>
      <c r="N31" s="179"/>
      <c r="O31" s="179"/>
      <c r="P31" s="179"/>
      <c r="Q31" s="179"/>
      <c r="R31" s="179"/>
      <c r="S31" s="179"/>
      <c r="T31" s="179"/>
      <c r="U31" s="179"/>
      <c r="V31" s="179"/>
      <c r="W31" s="179"/>
    </row>
    <row r="32" spans="1:23" x14ac:dyDescent="0.2">
      <c r="A32" s="225" t="s">
        <v>25</v>
      </c>
      <c r="B32" s="521">
        <v>870.23595580000028</v>
      </c>
      <c r="C32" s="522">
        <v>926.36811699999964</v>
      </c>
      <c r="D32" s="522">
        <v>531.7022405373757</v>
      </c>
      <c r="E32" s="522">
        <v>917.60299242000053</v>
      </c>
      <c r="F32" s="522">
        <f t="shared" si="0"/>
        <v>385.90075188262483</v>
      </c>
      <c r="G32" s="523">
        <f t="shared" si="1"/>
        <v>0.72578357294978924</v>
      </c>
      <c r="H32" s="524">
        <f t="shared" si="2"/>
        <v>-0.42055306605407439</v>
      </c>
      <c r="J32" s="179"/>
      <c r="K32" s="179"/>
      <c r="L32" s="179"/>
      <c r="M32" s="179"/>
      <c r="N32" s="179"/>
      <c r="O32" s="179"/>
      <c r="P32" s="179"/>
      <c r="Q32" s="179"/>
      <c r="R32" s="179"/>
      <c r="S32" s="179"/>
      <c r="T32" s="179"/>
      <c r="U32" s="179"/>
      <c r="V32" s="179"/>
      <c r="W32" s="179"/>
    </row>
    <row r="33" spans="1:23" x14ac:dyDescent="0.2">
      <c r="A33" s="225" t="s">
        <v>4</v>
      </c>
      <c r="B33" s="521">
        <v>1188.1921064799994</v>
      </c>
      <c r="C33" s="522">
        <v>1027.8023459999993</v>
      </c>
      <c r="D33" s="522">
        <v>985.65390820225662</v>
      </c>
      <c r="E33" s="522">
        <v>927.94501310000226</v>
      </c>
      <c r="F33" s="522">
        <f t="shared" si="0"/>
        <v>-57.70889510225436</v>
      </c>
      <c r="G33" s="523">
        <f t="shared" si="1"/>
        <v>-5.8548842166628368E-2</v>
      </c>
      <c r="H33" s="524">
        <f t="shared" si="2"/>
        <v>6.2189994328936793E-2</v>
      </c>
      <c r="J33" s="179"/>
      <c r="K33" s="179"/>
      <c r="L33" s="179"/>
      <c r="M33" s="179"/>
      <c r="N33" s="179"/>
      <c r="O33" s="179"/>
      <c r="P33" s="179"/>
      <c r="Q33" s="179"/>
      <c r="R33" s="179"/>
      <c r="S33" s="179"/>
      <c r="T33" s="179"/>
      <c r="U33" s="179"/>
      <c r="V33" s="179"/>
      <c r="W33" s="179"/>
    </row>
    <row r="34" spans="1:23" x14ac:dyDescent="0.2">
      <c r="A34" s="225" t="s">
        <v>31</v>
      </c>
      <c r="B34" s="521">
        <v>687.2388323038449</v>
      </c>
      <c r="C34" s="522">
        <v>373.51639599999993</v>
      </c>
      <c r="D34" s="522">
        <v>1028.1312496940986</v>
      </c>
      <c r="E34" s="522">
        <v>1173.1487131900003</v>
      </c>
      <c r="F34" s="522">
        <f t="shared" si="0"/>
        <v>145.01746349590167</v>
      </c>
      <c r="G34" s="523">
        <f t="shared" si="1"/>
        <v>0.14104956301936045</v>
      </c>
      <c r="H34" s="524">
        <f t="shared" si="2"/>
        <v>-0.12361387935343116</v>
      </c>
      <c r="J34" s="179"/>
      <c r="K34" s="179"/>
      <c r="L34" s="179"/>
      <c r="M34" s="179"/>
      <c r="N34" s="179"/>
      <c r="O34" s="179"/>
      <c r="P34" s="179"/>
      <c r="Q34" s="179"/>
      <c r="R34" s="179"/>
      <c r="S34" s="179"/>
      <c r="T34" s="179"/>
      <c r="U34" s="179"/>
      <c r="V34" s="179"/>
      <c r="W34" s="179"/>
    </row>
    <row r="35" spans="1:23" x14ac:dyDescent="0.2">
      <c r="A35" s="225" t="s">
        <v>13</v>
      </c>
      <c r="B35" s="521">
        <v>3122.6424261546936</v>
      </c>
      <c r="C35" s="522">
        <v>1937.994842000001</v>
      </c>
      <c r="D35" s="522">
        <v>2092.9103416257972</v>
      </c>
      <c r="E35" s="522">
        <v>1778.0891432900028</v>
      </c>
      <c r="F35" s="522">
        <f t="shared" si="0"/>
        <v>-314.82119833579441</v>
      </c>
      <c r="G35" s="523">
        <f t="shared" si="1"/>
        <v>-0.15042268752479748</v>
      </c>
      <c r="H35" s="524">
        <f t="shared" si="2"/>
        <v>0.17705591394213216</v>
      </c>
      <c r="J35" s="179"/>
      <c r="K35" s="179"/>
      <c r="L35" s="179"/>
      <c r="M35" s="179"/>
      <c r="N35" s="179"/>
      <c r="O35" s="179"/>
      <c r="P35" s="179"/>
      <c r="Q35" s="179"/>
      <c r="R35" s="179"/>
      <c r="S35" s="179"/>
      <c r="T35" s="179"/>
      <c r="U35" s="179"/>
      <c r="V35" s="179"/>
      <c r="W35" s="179"/>
    </row>
    <row r="36" spans="1:23" x14ac:dyDescent="0.2">
      <c r="A36" s="225" t="s">
        <v>0</v>
      </c>
      <c r="B36" s="521">
        <v>810.04157189999978</v>
      </c>
      <c r="C36" s="522">
        <v>713.0970180000005</v>
      </c>
      <c r="D36" s="522">
        <v>1292.0487459804858</v>
      </c>
      <c r="E36" s="522">
        <v>1842.9403893800009</v>
      </c>
      <c r="F36" s="522">
        <f t="shared" si="0"/>
        <v>550.89164339951503</v>
      </c>
      <c r="G36" s="523">
        <f t="shared" si="1"/>
        <v>0.42637063432267386</v>
      </c>
      <c r="H36" s="524">
        <f t="shared" si="2"/>
        <v>-0.29891994693590995</v>
      </c>
      <c r="J36" s="179"/>
      <c r="K36" s="179"/>
      <c r="L36" s="179"/>
      <c r="M36" s="179"/>
      <c r="N36" s="179"/>
      <c r="O36" s="179"/>
      <c r="P36" s="179"/>
      <c r="Q36" s="179"/>
      <c r="R36" s="179"/>
      <c r="S36" s="179"/>
      <c r="T36" s="179"/>
      <c r="U36" s="179"/>
      <c r="V36" s="179"/>
      <c r="W36" s="179"/>
    </row>
    <row r="37" spans="1:23" x14ac:dyDescent="0.2">
      <c r="A37" s="225" t="s">
        <v>20</v>
      </c>
      <c r="B37" s="521">
        <v>1131.2789794100008</v>
      </c>
      <c r="C37" s="522">
        <v>3214.295325999999</v>
      </c>
      <c r="D37" s="522">
        <v>2753.0754589995331</v>
      </c>
      <c r="E37" s="522">
        <v>2485.2783607499964</v>
      </c>
      <c r="F37" s="522">
        <f t="shared" si="0"/>
        <v>-267.7970982495367</v>
      </c>
      <c r="G37" s="523">
        <f t="shared" si="1"/>
        <v>-9.7271979005927434E-2</v>
      </c>
      <c r="H37" s="524">
        <f t="shared" si="2"/>
        <v>0.10775336174766448</v>
      </c>
      <c r="J37" s="179"/>
      <c r="K37" s="179"/>
      <c r="L37" s="179"/>
      <c r="M37" s="179"/>
      <c r="N37" s="179"/>
      <c r="O37" s="179"/>
      <c r="P37" s="179"/>
      <c r="Q37" s="179"/>
      <c r="R37" s="179"/>
      <c r="S37" s="179"/>
      <c r="T37" s="179"/>
      <c r="U37" s="179"/>
      <c r="V37" s="179"/>
      <c r="W37" s="179"/>
    </row>
    <row r="38" spans="1:23" x14ac:dyDescent="0.2">
      <c r="A38" s="225" t="s">
        <v>9</v>
      </c>
      <c r="B38" s="521">
        <v>3597.0552536775872</v>
      </c>
      <c r="C38" s="522">
        <v>4515.7080469999928</v>
      </c>
      <c r="D38" s="522">
        <v>6528.1919640771066</v>
      </c>
      <c r="E38" s="522">
        <v>5098.3490092899929</v>
      </c>
      <c r="F38" s="522">
        <f t="shared" si="0"/>
        <v>-1429.8429547871137</v>
      </c>
      <c r="G38" s="523">
        <f t="shared" si="1"/>
        <v>-0.21902587464571455</v>
      </c>
      <c r="H38" s="524">
        <f t="shared" si="2"/>
        <v>0.28045215268348933</v>
      </c>
      <c r="J38" s="179"/>
      <c r="K38" s="179"/>
      <c r="L38" s="179"/>
      <c r="M38" s="179"/>
      <c r="N38" s="179"/>
      <c r="O38" s="179"/>
      <c r="P38" s="179"/>
      <c r="Q38" s="179"/>
      <c r="R38" s="179"/>
      <c r="S38" s="179"/>
      <c r="T38" s="179"/>
      <c r="U38" s="179"/>
      <c r="V38" s="179"/>
      <c r="W38" s="179"/>
    </row>
    <row r="39" spans="1:23" x14ac:dyDescent="0.2">
      <c r="J39" s="179"/>
      <c r="K39" s="179"/>
      <c r="L39" s="179"/>
      <c r="M39" s="179"/>
      <c r="N39" s="179"/>
      <c r="O39" s="179"/>
      <c r="P39" s="179"/>
      <c r="Q39" s="179"/>
      <c r="R39" s="179"/>
      <c r="S39" s="179"/>
      <c r="T39" s="179"/>
      <c r="U39" s="179"/>
      <c r="V39" s="179"/>
      <c r="W39" s="179"/>
    </row>
  </sheetData>
  <autoFilter ref="A6:H6" xr:uid="{2B6504AE-5C7D-4EF1-AFCB-C91A4C017646}">
    <sortState ref="A7:H38">
      <sortCondition ref="E6"/>
    </sortState>
  </autoFilter>
  <mergeCells count="1">
    <mergeCell ref="H1:I1"/>
  </mergeCells>
  <hyperlinks>
    <hyperlink ref="H1:I1" location="Index!A1" display="Regresar al Índice" xr:uid="{54762090-A8FC-487F-A5E0-82BEF27B9257}"/>
  </hyperlinks>
  <pageMargins left="0.7" right="0.7" top="0.75" bottom="0.75" header="0.3" footer="0.3"/>
  <pageSetup orientation="portrait" horizontalDpi="4294967295" verticalDpi="4294967295"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EA6A2-B3E0-4421-8DF5-32FD48D63711}">
  <sheetPr codeName="Hoja58"/>
  <dimension ref="A1:I56"/>
  <sheetViews>
    <sheetView workbookViewId="0">
      <selection activeCell="I7" sqref="I7"/>
    </sheetView>
  </sheetViews>
  <sheetFormatPr baseColWidth="10" defaultRowHeight="14.25" x14ac:dyDescent="0.2"/>
  <cols>
    <col min="1" max="16384" width="11.42578125" style="225"/>
  </cols>
  <sheetData>
    <row r="1" spans="1:9" ht="15" x14ac:dyDescent="0.25">
      <c r="A1" s="179" t="s">
        <v>1406</v>
      </c>
      <c r="H1" s="400" t="s">
        <v>39</v>
      </c>
      <c r="I1" s="400"/>
    </row>
    <row r="5" spans="1:9" x14ac:dyDescent="0.2">
      <c r="A5" s="225" t="s">
        <v>1169</v>
      </c>
      <c r="B5" s="225" t="s">
        <v>867</v>
      </c>
    </row>
    <row r="6" spans="1:9" x14ac:dyDescent="0.2">
      <c r="A6" s="224" t="s">
        <v>1170</v>
      </c>
      <c r="B6" s="224">
        <v>-31.67316538</v>
      </c>
    </row>
    <row r="7" spans="1:9" x14ac:dyDescent="0.2">
      <c r="A7" s="224" t="s">
        <v>1171</v>
      </c>
      <c r="B7" s="224">
        <v>-10.346566469999997</v>
      </c>
    </row>
    <row r="8" spans="1:9" x14ac:dyDescent="0.2">
      <c r="A8" s="224" t="s">
        <v>1172</v>
      </c>
      <c r="B8" s="519">
        <v>0</v>
      </c>
    </row>
    <row r="9" spans="1:9" x14ac:dyDescent="0.2">
      <c r="A9" s="224" t="s">
        <v>1173</v>
      </c>
      <c r="B9" s="224">
        <v>0</v>
      </c>
    </row>
    <row r="10" spans="1:9" x14ac:dyDescent="0.2">
      <c r="A10" s="224" t="s">
        <v>1174</v>
      </c>
      <c r="B10" s="224">
        <v>0</v>
      </c>
    </row>
    <row r="11" spans="1:9" x14ac:dyDescent="0.2">
      <c r="A11" s="224" t="s">
        <v>1175</v>
      </c>
      <c r="B11" s="224">
        <v>0</v>
      </c>
    </row>
    <row r="12" spans="1:9" x14ac:dyDescent="0.2">
      <c r="A12" s="224" t="s">
        <v>1176</v>
      </c>
      <c r="B12" s="520">
        <v>0</v>
      </c>
    </row>
    <row r="13" spans="1:9" x14ac:dyDescent="0.2">
      <c r="A13" s="224" t="s">
        <v>1177</v>
      </c>
      <c r="B13" s="520">
        <v>0</v>
      </c>
    </row>
    <row r="14" spans="1:9" ht="15.75" customHeight="1" x14ac:dyDescent="0.2">
      <c r="A14" s="225" t="s">
        <v>1178</v>
      </c>
      <c r="B14" s="225">
        <v>0</v>
      </c>
    </row>
    <row r="15" spans="1:9" x14ac:dyDescent="0.2">
      <c r="A15" s="224" t="s">
        <v>1179</v>
      </c>
      <c r="B15" s="224">
        <v>0</v>
      </c>
    </row>
    <row r="16" spans="1:9" x14ac:dyDescent="0.2">
      <c r="A16" s="224" t="s">
        <v>1180</v>
      </c>
      <c r="B16" s="224">
        <v>0</v>
      </c>
    </row>
    <row r="17" spans="1:2" x14ac:dyDescent="0.2">
      <c r="A17" s="224" t="s">
        <v>1181</v>
      </c>
      <c r="B17" s="224">
        <v>0</v>
      </c>
    </row>
    <row r="18" spans="1:2" x14ac:dyDescent="0.2">
      <c r="A18" s="224" t="s">
        <v>1182</v>
      </c>
      <c r="B18" s="224">
        <v>0</v>
      </c>
    </row>
    <row r="19" spans="1:2" x14ac:dyDescent="0.2">
      <c r="A19" s="224" t="s">
        <v>1183</v>
      </c>
      <c r="B19" s="224">
        <v>0</v>
      </c>
    </row>
    <row r="20" spans="1:2" x14ac:dyDescent="0.2">
      <c r="A20" s="224" t="s">
        <v>1184</v>
      </c>
      <c r="B20" s="519">
        <v>0</v>
      </c>
    </row>
    <row r="21" spans="1:2" x14ac:dyDescent="0.2">
      <c r="A21" s="224" t="s">
        <v>1185</v>
      </c>
      <c r="B21" s="519">
        <v>0</v>
      </c>
    </row>
    <row r="22" spans="1:2" x14ac:dyDescent="0.2">
      <c r="A22" s="224" t="s">
        <v>1186</v>
      </c>
      <c r="B22" s="519">
        <v>0</v>
      </c>
    </row>
    <row r="23" spans="1:2" x14ac:dyDescent="0.2">
      <c r="A23" s="224" t="s">
        <v>1187</v>
      </c>
      <c r="B23" s="519">
        <v>0</v>
      </c>
    </row>
    <row r="24" spans="1:2" x14ac:dyDescent="0.2">
      <c r="A24" s="224" t="s">
        <v>1188</v>
      </c>
      <c r="B24" s="519">
        <v>3.459021040000005</v>
      </c>
    </row>
    <row r="25" spans="1:2" x14ac:dyDescent="0.2">
      <c r="A25" s="224" t="s">
        <v>1189</v>
      </c>
      <c r="B25" s="519">
        <v>3.5114190099999996</v>
      </c>
    </row>
    <row r="26" spans="1:2" x14ac:dyDescent="0.2">
      <c r="A26" s="224" t="s">
        <v>1190</v>
      </c>
      <c r="B26" s="519">
        <v>4.3704031800000012</v>
      </c>
    </row>
    <row r="27" spans="1:2" x14ac:dyDescent="0.2">
      <c r="A27" s="224" t="s">
        <v>1191</v>
      </c>
      <c r="B27" s="519">
        <v>7.266567339999999</v>
      </c>
    </row>
    <row r="28" spans="1:2" x14ac:dyDescent="0.2">
      <c r="A28" s="224" t="s">
        <v>1192</v>
      </c>
      <c r="B28" s="519">
        <v>14.46160997</v>
      </c>
    </row>
    <row r="29" spans="1:2" x14ac:dyDescent="0.2">
      <c r="A29" s="224" t="s">
        <v>1193</v>
      </c>
      <c r="B29" s="519">
        <v>18.43551381</v>
      </c>
    </row>
    <row r="30" spans="1:2" x14ac:dyDescent="0.2">
      <c r="A30" s="224" t="s">
        <v>1194</v>
      </c>
      <c r="B30" s="519">
        <v>40.959262089999989</v>
      </c>
    </row>
    <row r="31" spans="1:2" x14ac:dyDescent="0.2">
      <c r="A31" s="224" t="s">
        <v>1195</v>
      </c>
      <c r="B31" s="519">
        <v>43.408107049999998</v>
      </c>
    </row>
    <row r="32" spans="1:2" x14ac:dyDescent="0.2">
      <c r="A32" s="224" t="s">
        <v>1196</v>
      </c>
      <c r="B32" s="519">
        <v>44.993281150000008</v>
      </c>
    </row>
    <row r="33" spans="1:2" x14ac:dyDescent="0.2">
      <c r="A33" s="224" t="s">
        <v>1197</v>
      </c>
      <c r="B33" s="519">
        <v>53.869190300000007</v>
      </c>
    </row>
    <row r="34" spans="1:2" x14ac:dyDescent="0.2">
      <c r="A34" s="224" t="s">
        <v>1198</v>
      </c>
      <c r="B34" s="519">
        <v>73.722665450000008</v>
      </c>
    </row>
    <row r="35" spans="1:2" x14ac:dyDescent="0.2">
      <c r="A35" s="224" t="s">
        <v>1199</v>
      </c>
      <c r="B35" s="519">
        <v>155.73795335999989</v>
      </c>
    </row>
    <row r="36" spans="1:2" ht="60" x14ac:dyDescent="0.2">
      <c r="A36" s="226" t="s">
        <v>1200</v>
      </c>
      <c r="B36" s="519">
        <v>166.56971855000006</v>
      </c>
    </row>
    <row r="37" spans="1:2" x14ac:dyDescent="0.2">
      <c r="A37" s="224" t="s">
        <v>1201</v>
      </c>
      <c r="B37" s="519">
        <v>323.42525160999992</v>
      </c>
    </row>
    <row r="38" spans="1:2" x14ac:dyDescent="0.2">
      <c r="A38" s="224" t="s">
        <v>1202</v>
      </c>
      <c r="B38" s="519">
        <v>341.53247489999995</v>
      </c>
    </row>
    <row r="39" spans="1:2" x14ac:dyDescent="0.2">
      <c r="A39" s="224" t="s">
        <v>1203</v>
      </c>
      <c r="B39" s="519">
        <v>574.3006700599999</v>
      </c>
    </row>
    <row r="40" spans="1:2" x14ac:dyDescent="0.2">
      <c r="A40" s="224" t="s">
        <v>1204</v>
      </c>
      <c r="B40" s="519" t="s">
        <v>1153</v>
      </c>
    </row>
    <row r="41" spans="1:2" ht="15.75" customHeight="1" x14ac:dyDescent="0.2">
      <c r="A41" s="224" t="s">
        <v>1205</v>
      </c>
      <c r="B41" s="519" t="s">
        <v>1153</v>
      </c>
    </row>
    <row r="42" spans="1:2" x14ac:dyDescent="0.2">
      <c r="A42" s="224" t="s">
        <v>1206</v>
      </c>
      <c r="B42" s="519" t="s">
        <v>1153</v>
      </c>
    </row>
    <row r="43" spans="1:2" x14ac:dyDescent="0.2">
      <c r="A43" s="224" t="s">
        <v>1207</v>
      </c>
      <c r="B43" s="224" t="s">
        <v>1153</v>
      </c>
    </row>
    <row r="44" spans="1:2" x14ac:dyDescent="0.2">
      <c r="A44" s="224" t="s">
        <v>1208</v>
      </c>
      <c r="B44" s="224" t="s">
        <v>1153</v>
      </c>
    </row>
    <row r="45" spans="1:2" x14ac:dyDescent="0.2">
      <c r="A45" s="224" t="s">
        <v>1209</v>
      </c>
      <c r="B45" s="224" t="s">
        <v>1153</v>
      </c>
    </row>
    <row r="46" spans="1:2" x14ac:dyDescent="0.2">
      <c r="A46" s="224" t="s">
        <v>1210</v>
      </c>
      <c r="B46" s="224" t="s">
        <v>1153</v>
      </c>
    </row>
    <row r="47" spans="1:2" x14ac:dyDescent="0.2">
      <c r="A47" s="224" t="s">
        <v>1211</v>
      </c>
      <c r="B47" s="224" t="s">
        <v>1153</v>
      </c>
    </row>
    <row r="48" spans="1:2" x14ac:dyDescent="0.2">
      <c r="A48" s="224" t="s">
        <v>1212</v>
      </c>
      <c r="B48" s="520" t="s">
        <v>1153</v>
      </c>
    </row>
    <row r="49" spans="1:2" x14ac:dyDescent="0.2">
      <c r="A49" s="224" t="s">
        <v>1213</v>
      </c>
      <c r="B49" s="520" t="s">
        <v>1153</v>
      </c>
    </row>
    <row r="50" spans="1:2" x14ac:dyDescent="0.2">
      <c r="A50" s="224" t="s">
        <v>1214</v>
      </c>
      <c r="B50" s="520" t="s">
        <v>1153</v>
      </c>
    </row>
    <row r="51" spans="1:2" x14ac:dyDescent="0.2">
      <c r="A51" s="224" t="s">
        <v>1215</v>
      </c>
      <c r="B51" s="520" t="s">
        <v>1153</v>
      </c>
    </row>
    <row r="52" spans="1:2" x14ac:dyDescent="0.2">
      <c r="A52" s="224" t="s">
        <v>1216</v>
      </c>
      <c r="B52" s="520" t="s">
        <v>1153</v>
      </c>
    </row>
    <row r="53" spans="1:2" x14ac:dyDescent="0.2">
      <c r="A53" s="224" t="s">
        <v>1217</v>
      </c>
      <c r="B53" s="224" t="s">
        <v>1153</v>
      </c>
    </row>
    <row r="54" spans="1:2" x14ac:dyDescent="0.2">
      <c r="A54" s="224" t="s">
        <v>1218</v>
      </c>
      <c r="B54" s="519" t="s">
        <v>1153</v>
      </c>
    </row>
    <row r="55" spans="1:2" x14ac:dyDescent="0.2">
      <c r="A55" s="224" t="s">
        <v>1219</v>
      </c>
      <c r="B55" s="519" t="s">
        <v>1153</v>
      </c>
    </row>
    <row r="56" spans="1:2" ht="15" customHeight="1" x14ac:dyDescent="0.2">
      <c r="A56" s="224" t="s">
        <v>1189</v>
      </c>
      <c r="B56" s="224" t="s">
        <v>1153</v>
      </c>
    </row>
  </sheetData>
  <autoFilter ref="A5:B56" xr:uid="{5422D371-AE24-4E59-B9F7-0D431658F227}">
    <sortState ref="A6:B56">
      <sortCondition ref="B5:B56"/>
    </sortState>
  </autoFilter>
  <mergeCells count="1">
    <mergeCell ref="H1:I1"/>
  </mergeCells>
  <hyperlinks>
    <hyperlink ref="H1:I1" location="Index!A1" display="Regresar al Índice" xr:uid="{8F44BCFC-F728-4CD4-9AB2-4A1D00995B8B}"/>
  </hyperlinks>
  <pageMargins left="0.7" right="0.7" top="0.75" bottom="0.75" header="0.3" footer="0.3"/>
  <pageSetup orientation="portrait" horizontalDpi="4294967295" verticalDpi="4294967295"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89355-3634-45C9-A6DE-137D84DB8472}">
  <sheetPr codeName="Hoja59"/>
  <dimension ref="A1:I64"/>
  <sheetViews>
    <sheetView workbookViewId="0">
      <selection activeCell="I7" sqref="I7"/>
    </sheetView>
  </sheetViews>
  <sheetFormatPr baseColWidth="10" defaultColWidth="9.140625" defaultRowHeight="14.25" x14ac:dyDescent="0.2"/>
  <cols>
    <col min="1" max="1" width="11.28515625" style="411" bestFit="1" customWidth="1"/>
    <col min="2" max="3" width="9.140625" style="411"/>
    <col min="4" max="4" width="22" style="515" bestFit="1" customWidth="1"/>
    <col min="5" max="5" width="9.28515625" style="515" bestFit="1" customWidth="1"/>
    <col min="6" max="6" width="9.140625" style="411"/>
    <col min="7" max="9" width="9.28515625" style="411" bestFit="1" customWidth="1"/>
    <col min="10" max="16384" width="9.140625" style="411"/>
  </cols>
  <sheetData>
    <row r="1" spans="1:9" ht="29.25" x14ac:dyDescent="0.25">
      <c r="A1" s="179" t="s">
        <v>1407</v>
      </c>
      <c r="B1" s="411" t="s">
        <v>974</v>
      </c>
      <c r="C1" s="411" t="s">
        <v>1220</v>
      </c>
      <c r="D1" s="511" t="s">
        <v>0</v>
      </c>
      <c r="E1" s="511" t="s">
        <v>1</v>
      </c>
      <c r="H1" s="400" t="s">
        <v>39</v>
      </c>
      <c r="I1" s="400"/>
    </row>
    <row r="2" spans="1:9" x14ac:dyDescent="0.2">
      <c r="A2" s="512">
        <v>38353</v>
      </c>
      <c r="B2" s="411" t="s">
        <v>1221</v>
      </c>
      <c r="C2" s="411" t="s">
        <v>726</v>
      </c>
      <c r="D2" s="513">
        <v>3.6953561499999998</v>
      </c>
      <c r="E2" s="513">
        <v>3.8486702699999999</v>
      </c>
    </row>
    <row r="3" spans="1:9" x14ac:dyDescent="0.2">
      <c r="A3" s="512">
        <v>38443</v>
      </c>
      <c r="B3" s="411" t="s">
        <v>55</v>
      </c>
      <c r="C3" s="411" t="s">
        <v>727</v>
      </c>
      <c r="D3" s="513">
        <v>2.92937336</v>
      </c>
      <c r="E3" s="513">
        <v>3.4820517</v>
      </c>
    </row>
    <row r="4" spans="1:9" x14ac:dyDescent="0.2">
      <c r="A4" s="512">
        <v>38534</v>
      </c>
      <c r="B4" s="411" t="s">
        <v>55</v>
      </c>
      <c r="C4" s="411" t="s">
        <v>728</v>
      </c>
      <c r="D4" s="513">
        <v>4.2433669099999998</v>
      </c>
      <c r="E4" s="513">
        <v>3.78476882</v>
      </c>
    </row>
    <row r="5" spans="1:9" x14ac:dyDescent="0.2">
      <c r="A5" s="512">
        <v>38626</v>
      </c>
      <c r="B5" s="411" t="s">
        <v>55</v>
      </c>
      <c r="C5" s="411" t="s">
        <v>729</v>
      </c>
      <c r="D5" s="513">
        <v>3.37310255</v>
      </c>
      <c r="E5" s="513">
        <v>3.1230642799999999</v>
      </c>
    </row>
    <row r="6" spans="1:9" x14ac:dyDescent="0.2">
      <c r="A6" s="512">
        <v>38718</v>
      </c>
      <c r="B6" s="411" t="s">
        <v>1222</v>
      </c>
      <c r="C6" s="411" t="s">
        <v>726</v>
      </c>
      <c r="D6" s="513">
        <v>3.8589334399999999</v>
      </c>
      <c r="E6" s="513">
        <v>3.5324235499999999</v>
      </c>
    </row>
    <row r="7" spans="1:9" x14ac:dyDescent="0.2">
      <c r="A7" s="512">
        <v>38808</v>
      </c>
      <c r="B7" s="411" t="s">
        <v>55</v>
      </c>
      <c r="C7" s="411" t="s">
        <v>727</v>
      </c>
      <c r="D7" s="513">
        <v>2.7464700199999998</v>
      </c>
      <c r="E7" s="513">
        <v>3.1364841000000001</v>
      </c>
    </row>
    <row r="8" spans="1:9" x14ac:dyDescent="0.2">
      <c r="A8" s="512">
        <v>38899</v>
      </c>
      <c r="B8" s="411" t="s">
        <v>55</v>
      </c>
      <c r="C8" s="411" t="s">
        <v>728</v>
      </c>
      <c r="D8" s="513">
        <v>3.8524556900000002</v>
      </c>
      <c r="E8" s="513">
        <v>3.9917883199999999</v>
      </c>
    </row>
    <row r="9" spans="1:9" x14ac:dyDescent="0.2">
      <c r="A9" s="512">
        <v>38991</v>
      </c>
      <c r="B9" s="411" t="s">
        <v>55</v>
      </c>
      <c r="C9" s="411" t="s">
        <v>729</v>
      </c>
      <c r="D9" s="513">
        <v>3.6980418899999998</v>
      </c>
      <c r="E9" s="513">
        <v>3.5944521100000002</v>
      </c>
    </row>
    <row r="10" spans="1:9" x14ac:dyDescent="0.2">
      <c r="A10" s="512">
        <v>39083</v>
      </c>
      <c r="B10" s="411" t="s">
        <v>1223</v>
      </c>
      <c r="C10" s="411" t="s">
        <v>726</v>
      </c>
      <c r="D10" s="513">
        <v>3.43606174</v>
      </c>
      <c r="E10" s="513">
        <v>3.94740687</v>
      </c>
    </row>
    <row r="11" spans="1:9" x14ac:dyDescent="0.2">
      <c r="A11" s="512">
        <v>39173</v>
      </c>
      <c r="B11" s="411" t="s">
        <v>55</v>
      </c>
      <c r="C11" s="411" t="s">
        <v>727</v>
      </c>
      <c r="D11" s="513">
        <v>2.9168219500000001</v>
      </c>
      <c r="E11" s="513">
        <v>3.33220794</v>
      </c>
    </row>
    <row r="12" spans="1:9" x14ac:dyDescent="0.2">
      <c r="A12" s="512">
        <v>39264</v>
      </c>
      <c r="B12" s="411" t="s">
        <v>55</v>
      </c>
      <c r="C12" s="411" t="s">
        <v>728</v>
      </c>
      <c r="D12" s="513">
        <v>3.3613946299999999</v>
      </c>
      <c r="E12" s="513">
        <v>3.8440397800000001</v>
      </c>
    </row>
    <row r="13" spans="1:9" x14ac:dyDescent="0.2">
      <c r="A13" s="512">
        <v>39356</v>
      </c>
      <c r="B13" s="411" t="s">
        <v>55</v>
      </c>
      <c r="C13" s="411" t="s">
        <v>729</v>
      </c>
      <c r="D13" s="513">
        <v>3.2051870400000002</v>
      </c>
      <c r="E13" s="513">
        <v>3.4625736900000001</v>
      </c>
    </row>
    <row r="14" spans="1:9" x14ac:dyDescent="0.2">
      <c r="A14" s="512">
        <v>39448</v>
      </c>
      <c r="B14" s="411" t="s">
        <v>1224</v>
      </c>
      <c r="C14" s="411" t="s">
        <v>726</v>
      </c>
      <c r="D14" s="513">
        <v>3.4719926700000001</v>
      </c>
      <c r="E14" s="513">
        <v>3.8775179199999998</v>
      </c>
    </row>
    <row r="15" spans="1:9" x14ac:dyDescent="0.2">
      <c r="A15" s="512">
        <v>39539</v>
      </c>
      <c r="B15" s="411" t="s">
        <v>55</v>
      </c>
      <c r="C15" s="411" t="s">
        <v>727</v>
      </c>
      <c r="D15" s="513">
        <v>2.9833037299999998</v>
      </c>
      <c r="E15" s="513">
        <v>3.4373165800000001</v>
      </c>
    </row>
    <row r="16" spans="1:9" x14ac:dyDescent="0.2">
      <c r="A16" s="512">
        <v>39630</v>
      </c>
      <c r="B16" s="411" t="s">
        <v>55</v>
      </c>
      <c r="C16" s="411" t="s">
        <v>728</v>
      </c>
      <c r="D16" s="513">
        <v>3.6758823500000002</v>
      </c>
      <c r="E16" s="513">
        <v>4.1185538299999997</v>
      </c>
    </row>
    <row r="17" spans="1:5" x14ac:dyDescent="0.2">
      <c r="A17" s="512">
        <v>39722</v>
      </c>
      <c r="B17" s="411" t="s">
        <v>55</v>
      </c>
      <c r="C17" s="411" t="s">
        <v>729</v>
      </c>
      <c r="D17" s="513">
        <v>4.0294015999999999</v>
      </c>
      <c r="E17" s="513">
        <v>4.1814290600000001</v>
      </c>
    </row>
    <row r="18" spans="1:5" x14ac:dyDescent="0.2">
      <c r="A18" s="512">
        <v>39814</v>
      </c>
      <c r="B18" s="411" t="s">
        <v>1225</v>
      </c>
      <c r="C18" s="411" t="s">
        <v>726</v>
      </c>
      <c r="D18" s="513">
        <v>5.3551704100000004</v>
      </c>
      <c r="E18" s="513">
        <v>5.0034586499999998</v>
      </c>
    </row>
    <row r="19" spans="1:5" x14ac:dyDescent="0.2">
      <c r="A19" s="512">
        <v>39904</v>
      </c>
      <c r="B19" s="411" t="s">
        <v>55</v>
      </c>
      <c r="C19" s="411" t="s">
        <v>727</v>
      </c>
      <c r="D19" s="513">
        <v>4.3508509499999999</v>
      </c>
      <c r="E19" s="513">
        <v>5.1125338100000004</v>
      </c>
    </row>
    <row r="20" spans="1:5" x14ac:dyDescent="0.2">
      <c r="A20" s="512">
        <v>39995</v>
      </c>
      <c r="B20" s="411" t="s">
        <v>55</v>
      </c>
      <c r="C20" s="411" t="s">
        <v>728</v>
      </c>
      <c r="D20" s="513">
        <v>5.6716955699999998</v>
      </c>
      <c r="E20" s="513">
        <v>6.1457954800000003</v>
      </c>
    </row>
    <row r="21" spans="1:5" x14ac:dyDescent="0.2">
      <c r="A21" s="512">
        <v>40087</v>
      </c>
      <c r="B21" s="411" t="s">
        <v>55</v>
      </c>
      <c r="C21" s="411" t="s">
        <v>729</v>
      </c>
      <c r="D21" s="513">
        <v>4.9239498900000003</v>
      </c>
      <c r="E21" s="513">
        <v>5.2349478300000003</v>
      </c>
    </row>
    <row r="22" spans="1:5" x14ac:dyDescent="0.2">
      <c r="A22" s="512">
        <v>40179</v>
      </c>
      <c r="B22" s="411" t="s">
        <v>1226</v>
      </c>
      <c r="C22" s="411" t="s">
        <v>726</v>
      </c>
      <c r="D22" s="513">
        <v>5.1510092500000004</v>
      </c>
      <c r="E22" s="513">
        <v>5.29430713</v>
      </c>
    </row>
    <row r="23" spans="1:5" x14ac:dyDescent="0.2">
      <c r="A23" s="512">
        <v>40269</v>
      </c>
      <c r="B23" s="411" t="s">
        <v>55</v>
      </c>
      <c r="C23" s="411" t="s">
        <v>727</v>
      </c>
      <c r="D23" s="513">
        <v>4.9221901600000004</v>
      </c>
      <c r="E23" s="513">
        <v>5.1604851900000002</v>
      </c>
    </row>
    <row r="24" spans="1:5" x14ac:dyDescent="0.2">
      <c r="A24" s="512">
        <v>40360</v>
      </c>
      <c r="B24" s="411" t="s">
        <v>55</v>
      </c>
      <c r="C24" s="411" t="s">
        <v>728</v>
      </c>
      <c r="D24" s="513">
        <v>5.8433323000000001</v>
      </c>
      <c r="E24" s="513">
        <v>5.5650380500000001</v>
      </c>
    </row>
    <row r="25" spans="1:5" x14ac:dyDescent="0.2">
      <c r="A25" s="512">
        <v>40452</v>
      </c>
      <c r="B25" s="411" t="s">
        <v>55</v>
      </c>
      <c r="C25" s="411" t="s">
        <v>729</v>
      </c>
      <c r="D25" s="513">
        <v>5.7772105600000003</v>
      </c>
      <c r="E25" s="513">
        <v>5.2946614600000004</v>
      </c>
    </row>
    <row r="26" spans="1:5" x14ac:dyDescent="0.2">
      <c r="A26" s="512">
        <v>40544</v>
      </c>
      <c r="B26" s="411" t="s">
        <v>1227</v>
      </c>
      <c r="C26" s="411" t="s">
        <v>726</v>
      </c>
      <c r="D26" s="513">
        <v>4.8310427200000001</v>
      </c>
      <c r="E26" s="513">
        <v>5.1527560899999996</v>
      </c>
    </row>
    <row r="27" spans="1:5" x14ac:dyDescent="0.2">
      <c r="A27" s="512">
        <v>40634</v>
      </c>
      <c r="B27" s="411" t="s">
        <v>55</v>
      </c>
      <c r="C27" s="411" t="s">
        <v>727</v>
      </c>
      <c r="D27" s="513">
        <v>5.66593664</v>
      </c>
      <c r="E27" s="513">
        <v>5.2352777499999998</v>
      </c>
    </row>
    <row r="28" spans="1:5" x14ac:dyDescent="0.2">
      <c r="A28" s="512">
        <v>40725</v>
      </c>
      <c r="B28" s="411" t="s">
        <v>55</v>
      </c>
      <c r="C28" s="411" t="s">
        <v>728</v>
      </c>
      <c r="D28" s="513">
        <v>5.47365879</v>
      </c>
      <c r="E28" s="513">
        <v>5.5386303300000002</v>
      </c>
    </row>
    <row r="29" spans="1:5" x14ac:dyDescent="0.2">
      <c r="A29" s="512">
        <v>40817</v>
      </c>
      <c r="B29" s="411" t="s">
        <v>55</v>
      </c>
      <c r="C29" s="411" t="s">
        <v>729</v>
      </c>
      <c r="D29" s="513">
        <v>5.2879028899999998</v>
      </c>
      <c r="E29" s="513">
        <v>4.8550478999999997</v>
      </c>
    </row>
    <row r="30" spans="1:5" x14ac:dyDescent="0.2">
      <c r="A30" s="512">
        <v>40909</v>
      </c>
      <c r="B30" s="411" t="s">
        <v>1228</v>
      </c>
      <c r="C30" s="411" t="s">
        <v>726</v>
      </c>
      <c r="D30" s="513">
        <v>4.4432757399999998</v>
      </c>
      <c r="E30" s="513">
        <v>4.9142007100000002</v>
      </c>
    </row>
    <row r="31" spans="1:5" x14ac:dyDescent="0.2">
      <c r="A31" s="512">
        <v>41000</v>
      </c>
      <c r="B31" s="411" t="s">
        <v>55</v>
      </c>
      <c r="C31" s="411" t="s">
        <v>727</v>
      </c>
      <c r="D31" s="513">
        <v>4.6289862499999996</v>
      </c>
      <c r="E31" s="513">
        <v>4.8056208500000004</v>
      </c>
    </row>
    <row r="32" spans="1:5" x14ac:dyDescent="0.2">
      <c r="A32" s="512">
        <v>41091</v>
      </c>
      <c r="B32" s="411" t="s">
        <v>55</v>
      </c>
      <c r="C32" s="411" t="s">
        <v>728</v>
      </c>
      <c r="D32" s="513">
        <v>4.8800750600000002</v>
      </c>
      <c r="E32" s="513">
        <v>5.1072225400000004</v>
      </c>
    </row>
    <row r="33" spans="1:5" x14ac:dyDescent="0.2">
      <c r="A33" s="512">
        <v>41183</v>
      </c>
      <c r="B33" s="411" t="s">
        <v>55</v>
      </c>
      <c r="C33" s="411" t="s">
        <v>729</v>
      </c>
      <c r="D33" s="513">
        <v>5.3619573799999998</v>
      </c>
      <c r="E33" s="513">
        <v>4.8632605499999997</v>
      </c>
    </row>
    <row r="34" spans="1:5" x14ac:dyDescent="0.2">
      <c r="A34" s="512">
        <v>41275</v>
      </c>
      <c r="B34" s="411" t="s">
        <v>69</v>
      </c>
      <c r="C34" s="411" t="s">
        <v>726</v>
      </c>
      <c r="D34" s="513">
        <v>4.37808946</v>
      </c>
      <c r="E34" s="513">
        <v>4.8950285200000003</v>
      </c>
    </row>
    <row r="35" spans="1:5" x14ac:dyDescent="0.2">
      <c r="A35" s="512">
        <v>41365</v>
      </c>
      <c r="B35" s="411" t="s">
        <v>55</v>
      </c>
      <c r="C35" s="411" t="s">
        <v>727</v>
      </c>
      <c r="D35" s="513">
        <v>4.5103935999999996</v>
      </c>
      <c r="E35" s="513">
        <v>5.0093316699999999</v>
      </c>
    </row>
    <row r="36" spans="1:5" x14ac:dyDescent="0.2">
      <c r="A36" s="512">
        <v>41456</v>
      </c>
      <c r="B36" s="411" t="s">
        <v>55</v>
      </c>
      <c r="C36" s="411" t="s">
        <v>728</v>
      </c>
      <c r="D36" s="513">
        <v>5.4102123600000001</v>
      </c>
      <c r="E36" s="513">
        <v>5.2372823799999999</v>
      </c>
    </row>
    <row r="37" spans="1:5" x14ac:dyDescent="0.2">
      <c r="A37" s="512">
        <v>41548</v>
      </c>
      <c r="B37" s="411" t="s">
        <v>55</v>
      </c>
      <c r="C37" s="411" t="s">
        <v>729</v>
      </c>
      <c r="D37" s="513">
        <v>5.0557575100000003</v>
      </c>
      <c r="E37" s="513">
        <v>4.6309833300000003</v>
      </c>
    </row>
    <row r="38" spans="1:5" x14ac:dyDescent="0.2">
      <c r="A38" s="512">
        <v>41640</v>
      </c>
      <c r="B38" s="411" t="s">
        <v>82</v>
      </c>
      <c r="C38" s="411" t="s">
        <v>726</v>
      </c>
      <c r="D38" s="513">
        <v>5.0830679099999996</v>
      </c>
      <c r="E38" s="513">
        <v>4.80628045</v>
      </c>
    </row>
    <row r="39" spans="1:5" x14ac:dyDescent="0.2">
      <c r="A39" s="512">
        <v>41730</v>
      </c>
      <c r="B39" s="411" t="s">
        <v>55</v>
      </c>
      <c r="C39" s="411" t="s">
        <v>727</v>
      </c>
      <c r="D39" s="513">
        <v>5.0084071899999998</v>
      </c>
      <c r="E39" s="513">
        <v>4.8907288800000002</v>
      </c>
    </row>
    <row r="40" spans="1:5" x14ac:dyDescent="0.2">
      <c r="A40" s="512">
        <v>41821</v>
      </c>
      <c r="B40" s="411" t="s">
        <v>55</v>
      </c>
      <c r="C40" s="411" t="s">
        <v>728</v>
      </c>
      <c r="D40" s="513">
        <v>5.7094358500000002</v>
      </c>
      <c r="E40" s="513">
        <v>5.2435176800000001</v>
      </c>
    </row>
    <row r="41" spans="1:5" x14ac:dyDescent="0.2">
      <c r="A41" s="512">
        <v>41913</v>
      </c>
      <c r="B41" s="411" t="s">
        <v>55</v>
      </c>
      <c r="C41" s="411" t="s">
        <v>729</v>
      </c>
      <c r="D41" s="513">
        <v>4.89353149</v>
      </c>
      <c r="E41" s="513">
        <v>4.3843257500000004</v>
      </c>
    </row>
    <row r="42" spans="1:5" x14ac:dyDescent="0.2">
      <c r="A42" s="512">
        <v>42005</v>
      </c>
      <c r="B42" s="411" t="s">
        <v>83</v>
      </c>
      <c r="C42" s="411" t="s">
        <v>726</v>
      </c>
      <c r="D42" s="513">
        <v>4.0437403099999996</v>
      </c>
      <c r="E42" s="513">
        <v>4.2335500100000001</v>
      </c>
    </row>
    <row r="43" spans="1:5" x14ac:dyDescent="0.2">
      <c r="A43" s="512">
        <v>42095</v>
      </c>
      <c r="B43" s="411" t="s">
        <v>55</v>
      </c>
      <c r="C43" s="411" t="s">
        <v>727</v>
      </c>
      <c r="D43" s="513">
        <v>5.2756087599999999</v>
      </c>
      <c r="E43" s="513">
        <v>4.3471517300000002</v>
      </c>
    </row>
    <row r="44" spans="1:5" x14ac:dyDescent="0.2">
      <c r="A44" s="512">
        <v>42186</v>
      </c>
      <c r="B44" s="411" t="s">
        <v>55</v>
      </c>
      <c r="C44" s="411" t="s">
        <v>728</v>
      </c>
      <c r="D44" s="513">
        <v>5.1913043999999999</v>
      </c>
      <c r="E44" s="513">
        <v>4.5980946300000003</v>
      </c>
    </row>
    <row r="45" spans="1:5" x14ac:dyDescent="0.2">
      <c r="A45" s="512">
        <v>42278</v>
      </c>
      <c r="B45" s="411" t="s">
        <v>55</v>
      </c>
      <c r="C45" s="411" t="s">
        <v>729</v>
      </c>
      <c r="D45" s="513">
        <v>4.2720879199999997</v>
      </c>
      <c r="E45" s="513">
        <v>4.1637965599999998</v>
      </c>
    </row>
    <row r="46" spans="1:5" x14ac:dyDescent="0.2">
      <c r="A46" s="512">
        <v>42370</v>
      </c>
      <c r="B46" s="411" t="s">
        <v>84</v>
      </c>
      <c r="C46" s="411" t="s">
        <v>726</v>
      </c>
      <c r="D46" s="513">
        <v>4.1684980600000001</v>
      </c>
      <c r="E46" s="513">
        <v>4.04398079</v>
      </c>
    </row>
    <row r="47" spans="1:5" x14ac:dyDescent="0.2">
      <c r="A47" s="512">
        <v>42461</v>
      </c>
      <c r="B47" s="411" t="s">
        <v>55</v>
      </c>
      <c r="C47" s="411" t="s">
        <v>727</v>
      </c>
      <c r="D47" s="513">
        <v>3.6796891700000001</v>
      </c>
      <c r="E47" s="513">
        <v>3.9334929199999999</v>
      </c>
    </row>
    <row r="48" spans="1:5" x14ac:dyDescent="0.2">
      <c r="A48" s="512">
        <v>42552</v>
      </c>
      <c r="B48" s="411" t="s">
        <v>55</v>
      </c>
      <c r="C48" s="411" t="s">
        <v>728</v>
      </c>
      <c r="D48" s="513">
        <v>3.5014769499999998</v>
      </c>
      <c r="E48" s="513">
        <v>4.0269808999999999</v>
      </c>
    </row>
    <row r="49" spans="1:9" x14ac:dyDescent="0.2">
      <c r="A49" s="512">
        <v>42644</v>
      </c>
      <c r="B49" s="411" t="s">
        <v>55</v>
      </c>
      <c r="C49" s="411" t="s">
        <v>729</v>
      </c>
      <c r="D49" s="513">
        <v>3.3245582100000002</v>
      </c>
      <c r="E49" s="513">
        <v>3.5368429199999998</v>
      </c>
    </row>
    <row r="50" spans="1:9" x14ac:dyDescent="0.2">
      <c r="A50" s="512">
        <v>42736</v>
      </c>
      <c r="B50" s="411" t="s">
        <v>85</v>
      </c>
      <c r="C50" s="411" t="s">
        <v>726</v>
      </c>
      <c r="D50" s="513">
        <v>2.7226908600000002</v>
      </c>
      <c r="E50" s="513">
        <v>3.3937530300000001</v>
      </c>
    </row>
    <row r="51" spans="1:9" x14ac:dyDescent="0.2">
      <c r="A51" s="512">
        <v>42826</v>
      </c>
      <c r="B51" s="411" t="s">
        <v>55</v>
      </c>
      <c r="C51" s="411" t="s">
        <v>727</v>
      </c>
      <c r="D51" s="513">
        <v>2.5987560799999998</v>
      </c>
      <c r="E51" s="513">
        <v>3.4588899899999999</v>
      </c>
    </row>
    <row r="52" spans="1:9" x14ac:dyDescent="0.2">
      <c r="A52" s="512">
        <v>42917</v>
      </c>
      <c r="B52" s="411" t="s">
        <v>55</v>
      </c>
      <c r="C52" s="411" t="s">
        <v>728</v>
      </c>
      <c r="D52" s="513">
        <v>3.16900804</v>
      </c>
      <c r="E52" s="513">
        <v>3.5520912600000001</v>
      </c>
    </row>
    <row r="53" spans="1:9" x14ac:dyDescent="0.2">
      <c r="A53" s="512">
        <v>43009</v>
      </c>
      <c r="B53" s="411" t="s">
        <v>55</v>
      </c>
      <c r="C53" s="411" t="s">
        <v>729</v>
      </c>
      <c r="D53" s="513">
        <v>2.93653896</v>
      </c>
      <c r="E53" s="513">
        <v>3.3471764799999999</v>
      </c>
    </row>
    <row r="54" spans="1:9" x14ac:dyDescent="0.2">
      <c r="A54" s="512">
        <v>43101</v>
      </c>
      <c r="B54" s="411" t="s">
        <v>86</v>
      </c>
      <c r="C54" s="411" t="s">
        <v>726</v>
      </c>
      <c r="D54" s="513">
        <v>2.3479414300000001</v>
      </c>
      <c r="E54" s="513">
        <v>3.1394627800000001</v>
      </c>
    </row>
    <row r="55" spans="1:9" x14ac:dyDescent="0.2">
      <c r="A55" s="512">
        <v>43191</v>
      </c>
      <c r="B55" s="411" t="s">
        <v>55</v>
      </c>
      <c r="C55" s="411" t="s">
        <v>727</v>
      </c>
      <c r="D55" s="513">
        <v>3.0411718300000001</v>
      </c>
      <c r="E55" s="513">
        <v>3.33940671</v>
      </c>
    </row>
    <row r="56" spans="1:9" x14ac:dyDescent="0.2">
      <c r="A56" s="512">
        <v>43282</v>
      </c>
      <c r="B56" s="411" t="s">
        <v>55</v>
      </c>
      <c r="C56" s="411" t="s">
        <v>728</v>
      </c>
      <c r="D56" s="513">
        <v>3.0576378100000001</v>
      </c>
      <c r="E56" s="513">
        <v>3.4563963000000002</v>
      </c>
    </row>
    <row r="57" spans="1:9" x14ac:dyDescent="0.2">
      <c r="A57" s="512">
        <v>43374</v>
      </c>
      <c r="B57" s="411" t="s">
        <v>55</v>
      </c>
      <c r="C57" s="411" t="s">
        <v>729</v>
      </c>
      <c r="D57" s="513">
        <v>2.5498043199999998</v>
      </c>
      <c r="E57" s="513">
        <v>3.2639889100000001</v>
      </c>
    </row>
    <row r="58" spans="1:9" x14ac:dyDescent="0.2">
      <c r="A58" s="512">
        <v>43466</v>
      </c>
      <c r="B58" s="411" t="s">
        <v>87</v>
      </c>
      <c r="C58" s="411" t="s">
        <v>726</v>
      </c>
      <c r="D58" s="513">
        <v>2.6216510199999998</v>
      </c>
      <c r="E58" s="513">
        <v>3.3659108899999999</v>
      </c>
    </row>
    <row r="59" spans="1:9" x14ac:dyDescent="0.2">
      <c r="A59" s="512">
        <v>43556</v>
      </c>
      <c r="B59" s="411" t="s">
        <v>55</v>
      </c>
      <c r="C59" s="411" t="s">
        <v>727</v>
      </c>
      <c r="D59" s="513">
        <v>2.9753579499999998</v>
      </c>
      <c r="E59" s="513">
        <v>3.5372309400000002</v>
      </c>
    </row>
    <row r="60" spans="1:9" x14ac:dyDescent="0.2">
      <c r="A60" s="512">
        <v>43647</v>
      </c>
      <c r="B60" s="411" t="s">
        <v>55</v>
      </c>
      <c r="C60" s="411" t="s">
        <v>728</v>
      </c>
      <c r="D60" s="513">
        <v>3.2149724800000001</v>
      </c>
      <c r="E60" s="513">
        <v>3.7448192499999999</v>
      </c>
    </row>
    <row r="61" spans="1:9" x14ac:dyDescent="0.2">
      <c r="A61" s="512">
        <v>43739</v>
      </c>
      <c r="B61" s="411" t="s">
        <v>55</v>
      </c>
      <c r="C61" s="411" t="s">
        <v>729</v>
      </c>
      <c r="D61" s="513">
        <v>3.1536607800000001</v>
      </c>
      <c r="E61" s="513">
        <v>3.3701578200000002</v>
      </c>
      <c r="G61" s="514" t="s">
        <v>1229</v>
      </c>
      <c r="H61" s="514"/>
      <c r="I61" s="514"/>
    </row>
    <row r="62" spans="1:9" x14ac:dyDescent="0.2">
      <c r="A62" s="512">
        <v>43831</v>
      </c>
      <c r="B62" s="411" t="s">
        <v>88</v>
      </c>
      <c r="C62" s="411" t="s">
        <v>726</v>
      </c>
      <c r="D62" s="513">
        <v>2.9766620100000001</v>
      </c>
      <c r="E62" s="513">
        <v>3.4469150399999999</v>
      </c>
      <c r="G62" s="411" t="s">
        <v>1230</v>
      </c>
      <c r="H62" s="411" t="s">
        <v>1231</v>
      </c>
      <c r="I62" s="411" t="s">
        <v>1232</v>
      </c>
    </row>
    <row r="63" spans="1:9" x14ac:dyDescent="0.2">
      <c r="C63" s="411" t="s">
        <v>727</v>
      </c>
      <c r="E63" s="516">
        <f>AVERAGE(G63:I63)</f>
        <v>4.8</v>
      </c>
      <c r="G63" s="411">
        <v>4.7</v>
      </c>
      <c r="H63" s="411">
        <v>4.2</v>
      </c>
      <c r="I63" s="411">
        <v>5.5</v>
      </c>
    </row>
    <row r="64" spans="1:9" x14ac:dyDescent="0.2">
      <c r="C64" s="411" t="s">
        <v>728</v>
      </c>
      <c r="D64" s="517">
        <v>5.0067000000000004</v>
      </c>
      <c r="E64" s="518">
        <v>5.1496199999999996</v>
      </c>
    </row>
  </sheetData>
  <mergeCells count="2">
    <mergeCell ref="G61:I61"/>
    <mergeCell ref="H1:I1"/>
  </mergeCells>
  <hyperlinks>
    <hyperlink ref="H1:I1" location="Index!A1" display="Regresar al Índice" xr:uid="{5DA1810B-82F3-4666-99AB-CDDD3D258656}"/>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B72CC-3E5F-4695-AB5D-2034C178BB2E}">
  <sheetPr codeName="Hoja16"/>
  <dimension ref="A1:I3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1513</v>
      </c>
      <c r="G1" s="129" t="s">
        <v>39</v>
      </c>
      <c r="H1" s="400"/>
      <c r="I1" s="400"/>
    </row>
    <row r="2" spans="1:9" x14ac:dyDescent="0.2">
      <c r="A2" s="11" t="s">
        <v>1546</v>
      </c>
    </row>
    <row r="6" spans="1:9" ht="25.5" x14ac:dyDescent="0.2">
      <c r="B6" s="159" t="s">
        <v>888</v>
      </c>
      <c r="C6" s="160" t="s">
        <v>889</v>
      </c>
      <c r="D6" s="160" t="s">
        <v>890</v>
      </c>
    </row>
    <row r="7" spans="1:9" x14ac:dyDescent="0.2">
      <c r="B7" s="161" t="s">
        <v>891</v>
      </c>
      <c r="C7" s="162">
        <v>278</v>
      </c>
      <c r="D7" s="163">
        <v>0.41</v>
      </c>
    </row>
    <row r="8" spans="1:9" x14ac:dyDescent="0.2">
      <c r="B8" s="161" t="s">
        <v>892</v>
      </c>
      <c r="C8" s="164">
        <v>227</v>
      </c>
      <c r="D8" s="165">
        <v>0.33500000000000002</v>
      </c>
    </row>
    <row r="9" spans="1:9" x14ac:dyDescent="0.2">
      <c r="B9" s="161" t="s">
        <v>893</v>
      </c>
      <c r="C9" s="162">
        <v>99</v>
      </c>
      <c r="D9" s="163">
        <v>0.14599999999999999</v>
      </c>
    </row>
    <row r="10" spans="1:9" x14ac:dyDescent="0.2">
      <c r="B10" s="161" t="s">
        <v>894</v>
      </c>
      <c r="C10" s="164">
        <v>53</v>
      </c>
      <c r="D10" s="165">
        <v>7.8E-2</v>
      </c>
    </row>
    <row r="11" spans="1:9" x14ac:dyDescent="0.2">
      <c r="B11" s="161" t="s">
        <v>895</v>
      </c>
      <c r="C11" s="162">
        <v>21</v>
      </c>
      <c r="D11" s="163">
        <v>3.1E-2</v>
      </c>
    </row>
    <row r="12" spans="1:9" x14ac:dyDescent="0.2">
      <c r="B12" s="161" t="s">
        <v>54</v>
      </c>
      <c r="C12" s="169">
        <v>678</v>
      </c>
      <c r="D12" s="170">
        <v>1</v>
      </c>
    </row>
    <row r="16" spans="1:9" ht="14.25" x14ac:dyDescent="0.2">
      <c r="B16" s="179"/>
      <c r="C16" s="179"/>
      <c r="D16" s="179"/>
      <c r="E16" s="179"/>
    </row>
    <row r="17" spans="2:5" ht="14.25" x14ac:dyDescent="0.2">
      <c r="B17" s="179"/>
      <c r="C17" s="179"/>
      <c r="D17" s="179"/>
      <c r="E17" s="179"/>
    </row>
    <row r="18" spans="2:5" ht="14.25" x14ac:dyDescent="0.2">
      <c r="B18" s="179"/>
      <c r="C18" s="179"/>
      <c r="D18" s="179"/>
      <c r="E18" s="179"/>
    </row>
    <row r="19" spans="2:5" ht="14.25" x14ac:dyDescent="0.2">
      <c r="B19" s="179"/>
      <c r="C19" s="179"/>
      <c r="D19" s="179"/>
      <c r="E19" s="179"/>
    </row>
    <row r="20" spans="2:5" ht="14.25" x14ac:dyDescent="0.2">
      <c r="B20" s="179"/>
      <c r="C20" s="179"/>
      <c r="D20" s="179"/>
      <c r="E20" s="179"/>
    </row>
    <row r="21" spans="2:5" ht="14.25" x14ac:dyDescent="0.2">
      <c r="B21" s="179"/>
      <c r="C21" s="179"/>
      <c r="D21" s="179"/>
      <c r="E21" s="179"/>
    </row>
    <row r="22" spans="2:5" ht="14.25" x14ac:dyDescent="0.2">
      <c r="B22" s="179"/>
      <c r="C22" s="179"/>
      <c r="D22" s="179"/>
      <c r="E22" s="179"/>
    </row>
    <row r="23" spans="2:5" ht="14.25" x14ac:dyDescent="0.2">
      <c r="B23" s="179"/>
      <c r="C23" s="179"/>
      <c r="D23" s="179"/>
      <c r="E23" s="179"/>
    </row>
    <row r="24" spans="2:5" ht="14.25" x14ac:dyDescent="0.2">
      <c r="B24" s="179"/>
      <c r="C24" s="179"/>
      <c r="D24" s="179"/>
      <c r="E24" s="179"/>
    </row>
    <row r="25" spans="2:5" ht="14.25" x14ac:dyDescent="0.2">
      <c r="B25" s="179"/>
      <c r="C25" s="179"/>
      <c r="D25" s="179"/>
      <c r="E25" s="179"/>
    </row>
    <row r="26" spans="2:5" ht="14.25" x14ac:dyDescent="0.2">
      <c r="B26" s="179"/>
      <c r="C26" s="179"/>
      <c r="D26" s="179"/>
      <c r="E26" s="179"/>
    </row>
    <row r="27" spans="2:5" ht="14.25" x14ac:dyDescent="0.2">
      <c r="B27" s="179"/>
      <c r="C27" s="179"/>
      <c r="D27" s="179"/>
      <c r="E27" s="179"/>
    </row>
    <row r="28" spans="2:5" ht="14.25" x14ac:dyDescent="0.2">
      <c r="B28" s="179"/>
      <c r="C28" s="179"/>
      <c r="D28" s="179"/>
      <c r="E28" s="179"/>
    </row>
    <row r="29" spans="2:5" ht="14.25" x14ac:dyDescent="0.2">
      <c r="B29" s="179"/>
      <c r="C29" s="179"/>
      <c r="D29" s="179"/>
      <c r="E29" s="179"/>
    </row>
    <row r="30" spans="2:5" ht="14.25" x14ac:dyDescent="0.2">
      <c r="B30" s="179"/>
      <c r="C30" s="179"/>
      <c r="D30" s="179"/>
      <c r="E30" s="179"/>
    </row>
    <row r="31" spans="2:5" ht="14.25" x14ac:dyDescent="0.2">
      <c r="B31" s="179"/>
      <c r="C31" s="179"/>
      <c r="D31" s="179"/>
      <c r="E31" s="179"/>
    </row>
    <row r="32" spans="2:5" ht="14.25" x14ac:dyDescent="0.2">
      <c r="B32" s="179"/>
      <c r="C32" s="179"/>
      <c r="D32" s="179"/>
      <c r="E32" s="179"/>
    </row>
    <row r="33" spans="2:5" ht="14.25" x14ac:dyDescent="0.2">
      <c r="B33" s="179"/>
      <c r="C33" s="179"/>
      <c r="D33" s="179"/>
      <c r="E33" s="179"/>
    </row>
    <row r="34" spans="2:5" ht="14.25" x14ac:dyDescent="0.2">
      <c r="B34" s="179"/>
      <c r="C34" s="179"/>
      <c r="D34" s="179"/>
      <c r="E34" s="179"/>
    </row>
    <row r="35" spans="2:5" ht="14.25" x14ac:dyDescent="0.2">
      <c r="B35" s="179"/>
      <c r="C35" s="179"/>
      <c r="D35" s="179"/>
      <c r="E35" s="179"/>
    </row>
    <row r="36" spans="2:5" ht="14.25" x14ac:dyDescent="0.2">
      <c r="B36" s="179"/>
      <c r="C36" s="179"/>
      <c r="D36" s="179"/>
      <c r="E36" s="179"/>
    </row>
    <row r="37" spans="2:5" ht="14.25" x14ac:dyDescent="0.2">
      <c r="B37" s="179"/>
      <c r="C37" s="179"/>
      <c r="D37" s="179"/>
      <c r="E37" s="179"/>
    </row>
  </sheetData>
  <mergeCells count="1">
    <mergeCell ref="G1:I1"/>
  </mergeCells>
  <hyperlinks>
    <hyperlink ref="G1:H1" location="Index!A1" display="Regresar al Índice" xr:uid="{B7BDEFB1-FC5A-48E4-A30C-AB125BDDA266}"/>
    <hyperlink ref="H1:I1" location="Index!A1" display="Regresar al Índice" xr:uid="{C9ABDBA5-FC01-4974-8199-2F60E64AE6DD}"/>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0F8E2-2785-407E-9196-9C8054026C25}">
  <sheetPr codeName="Hoja60"/>
  <dimension ref="A1:I38"/>
  <sheetViews>
    <sheetView workbookViewId="0">
      <selection activeCell="I7" sqref="I7"/>
    </sheetView>
  </sheetViews>
  <sheetFormatPr baseColWidth="10" defaultColWidth="9.140625" defaultRowHeight="14.25" x14ac:dyDescent="0.2"/>
  <cols>
    <col min="1" max="3" width="9.140625" style="411"/>
    <col min="4" max="4" width="18.140625" style="411" bestFit="1" customWidth="1"/>
    <col min="5" max="5" width="15.85546875" style="411" bestFit="1" customWidth="1"/>
    <col min="6" max="16384" width="9.140625" style="411"/>
  </cols>
  <sheetData>
    <row r="1" spans="1:9" ht="15" x14ac:dyDescent="0.25">
      <c r="A1" s="179" t="s">
        <v>1408</v>
      </c>
      <c r="H1" s="400" t="s">
        <v>39</v>
      </c>
      <c r="I1" s="400"/>
    </row>
    <row r="5" spans="1:9" x14ac:dyDescent="0.2">
      <c r="E5" s="411" t="s">
        <v>1233</v>
      </c>
    </row>
    <row r="6" spans="1:9" x14ac:dyDescent="0.2">
      <c r="D6" s="510" t="s">
        <v>24</v>
      </c>
      <c r="E6" s="510">
        <v>10.00184</v>
      </c>
    </row>
    <row r="7" spans="1:9" x14ac:dyDescent="0.2">
      <c r="D7" s="510" t="s">
        <v>23</v>
      </c>
      <c r="E7" s="510">
        <v>8.1688299999999998</v>
      </c>
    </row>
    <row r="8" spans="1:9" x14ac:dyDescent="0.2">
      <c r="D8" s="510" t="s">
        <v>9</v>
      </c>
      <c r="E8" s="510">
        <v>7.9827200000000005</v>
      </c>
    </row>
    <row r="9" spans="1:9" x14ac:dyDescent="0.2">
      <c r="D9" s="510" t="s">
        <v>28</v>
      </c>
      <c r="E9" s="510">
        <v>7.4495400000000007</v>
      </c>
    </row>
    <row r="10" spans="1:9" x14ac:dyDescent="0.2">
      <c r="D10" s="510" t="s">
        <v>10</v>
      </c>
      <c r="E10" s="510">
        <v>7.3017000000000003</v>
      </c>
    </row>
    <row r="11" spans="1:9" x14ac:dyDescent="0.2">
      <c r="D11" s="510" t="s">
        <v>5</v>
      </c>
      <c r="E11" s="510">
        <v>7.2548699999999995</v>
      </c>
    </row>
    <row r="12" spans="1:9" x14ac:dyDescent="0.2">
      <c r="D12" s="510" t="s">
        <v>27</v>
      </c>
      <c r="E12" s="510">
        <v>6.7082100000000002</v>
      </c>
    </row>
    <row r="13" spans="1:9" x14ac:dyDescent="0.2">
      <c r="D13" s="510" t="s">
        <v>13</v>
      </c>
      <c r="E13" s="510">
        <v>6.6611600000000006</v>
      </c>
    </row>
    <row r="14" spans="1:9" x14ac:dyDescent="0.2">
      <c r="D14" s="510" t="s">
        <v>14</v>
      </c>
      <c r="E14" s="510">
        <v>6.5331899999999994</v>
      </c>
    </row>
    <row r="15" spans="1:9" x14ac:dyDescent="0.2">
      <c r="D15" s="510" t="s">
        <v>30</v>
      </c>
      <c r="E15" s="510">
        <v>6.4178700000000006</v>
      </c>
    </row>
    <row r="16" spans="1:9" x14ac:dyDescent="0.2">
      <c r="D16" s="510" t="s">
        <v>20</v>
      </c>
      <c r="E16" s="510">
        <v>5.49533</v>
      </c>
    </row>
    <row r="17" spans="4:5" x14ac:dyDescent="0.2">
      <c r="D17" s="510" t="s">
        <v>26</v>
      </c>
      <c r="E17" s="510">
        <v>5.3064299999999998</v>
      </c>
    </row>
    <row r="18" spans="4:5" x14ac:dyDescent="0.2">
      <c r="D18" s="510" t="s">
        <v>19</v>
      </c>
      <c r="E18" s="510">
        <v>5.2249100000000004</v>
      </c>
    </row>
    <row r="19" spans="4:5" x14ac:dyDescent="0.2">
      <c r="D19" s="510" t="s">
        <v>3</v>
      </c>
      <c r="E19" s="510">
        <v>5.1996200000000004</v>
      </c>
    </row>
    <row r="20" spans="4:5" x14ac:dyDescent="0.2">
      <c r="D20" s="510" t="s">
        <v>1</v>
      </c>
      <c r="E20" s="510">
        <v>5.1496199999999996</v>
      </c>
    </row>
    <row r="21" spans="4:5" x14ac:dyDescent="0.2">
      <c r="D21" s="510" t="s">
        <v>0</v>
      </c>
      <c r="E21" s="510">
        <v>5.0067000000000004</v>
      </c>
    </row>
    <row r="22" spans="4:5" x14ac:dyDescent="0.2">
      <c r="D22" s="510" t="s">
        <v>12</v>
      </c>
      <c r="E22" s="510">
        <v>4.7024999999999997</v>
      </c>
    </row>
    <row r="23" spans="4:5" x14ac:dyDescent="0.2">
      <c r="D23" s="510" t="s">
        <v>22</v>
      </c>
      <c r="E23" s="510">
        <v>4.6861600000000001</v>
      </c>
    </row>
    <row r="24" spans="4:5" x14ac:dyDescent="0.2">
      <c r="D24" s="510" t="s">
        <v>8</v>
      </c>
      <c r="E24" s="510">
        <v>4.6012200000000005</v>
      </c>
    </row>
    <row r="25" spans="4:5" x14ac:dyDescent="0.2">
      <c r="D25" s="510" t="s">
        <v>11</v>
      </c>
      <c r="E25" s="510">
        <v>4.0942999999999996</v>
      </c>
    </row>
    <row r="26" spans="4:5" x14ac:dyDescent="0.2">
      <c r="D26" s="510" t="s">
        <v>25</v>
      </c>
      <c r="E26" s="510">
        <v>3.8765599999999996</v>
      </c>
    </row>
    <row r="27" spans="4:5" x14ac:dyDescent="0.2">
      <c r="D27" s="510" t="s">
        <v>33</v>
      </c>
      <c r="E27" s="510">
        <v>3.8523700000000001</v>
      </c>
    </row>
    <row r="28" spans="4:5" x14ac:dyDescent="0.2">
      <c r="D28" s="510" t="s">
        <v>6</v>
      </c>
      <c r="E28" s="510">
        <v>3.8329799999999996</v>
      </c>
    </row>
    <row r="29" spans="4:5" x14ac:dyDescent="0.2">
      <c r="D29" s="510" t="s">
        <v>29</v>
      </c>
      <c r="E29" s="510">
        <v>3.7545899999999999</v>
      </c>
    </row>
    <row r="30" spans="4:5" x14ac:dyDescent="0.2">
      <c r="D30" s="510" t="s">
        <v>32</v>
      </c>
      <c r="E30" s="510">
        <v>3.56</v>
      </c>
    </row>
    <row r="31" spans="4:5" x14ac:dyDescent="0.2">
      <c r="D31" s="510" t="s">
        <v>7</v>
      </c>
      <c r="E31" s="510">
        <v>3.4737400000000003</v>
      </c>
    </row>
    <row r="32" spans="4:5" x14ac:dyDescent="0.2">
      <c r="D32" s="510" t="s">
        <v>16</v>
      </c>
      <c r="E32" s="510">
        <v>3.2920400000000001</v>
      </c>
    </row>
    <row r="33" spans="4:5" x14ac:dyDescent="0.2">
      <c r="D33" s="510" t="s">
        <v>15</v>
      </c>
      <c r="E33" s="510">
        <v>3.2759100000000001</v>
      </c>
    </row>
    <row r="34" spans="4:5" x14ac:dyDescent="0.2">
      <c r="D34" s="510" t="s">
        <v>21</v>
      </c>
      <c r="E34" s="510">
        <v>3.0661999999999998</v>
      </c>
    </row>
    <row r="35" spans="4:5" x14ac:dyDescent="0.2">
      <c r="D35" s="510" t="s">
        <v>31</v>
      </c>
      <c r="E35" s="510">
        <v>2.8032600000000003</v>
      </c>
    </row>
    <row r="36" spans="4:5" x14ac:dyDescent="0.2">
      <c r="D36" s="510" t="s">
        <v>18</v>
      </c>
      <c r="E36" s="510">
        <v>2.7599</v>
      </c>
    </row>
    <row r="37" spans="4:5" x14ac:dyDescent="0.2">
      <c r="D37" s="510" t="s">
        <v>4</v>
      </c>
      <c r="E37" s="510">
        <v>2.7538300000000002</v>
      </c>
    </row>
    <row r="38" spans="4:5" x14ac:dyDescent="0.2">
      <c r="D38" s="510" t="s">
        <v>17</v>
      </c>
      <c r="E38" s="510">
        <v>2.49099</v>
      </c>
    </row>
  </sheetData>
  <mergeCells count="1">
    <mergeCell ref="H1:I1"/>
  </mergeCells>
  <hyperlinks>
    <hyperlink ref="H1:I1" location="Index!A1" display="Regresar al Índice" xr:uid="{51A04816-EC92-41EE-9138-9DA5ABB9CCDB}"/>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5F6BB-F689-4C7F-AA5C-7BEEF34AC7C2}">
  <sheetPr codeName="Hoja61"/>
  <dimension ref="A1:I38"/>
  <sheetViews>
    <sheetView topLeftCell="A16" workbookViewId="0">
      <selection activeCell="I7" sqref="I7"/>
    </sheetView>
  </sheetViews>
  <sheetFormatPr baseColWidth="10" defaultColWidth="9.140625" defaultRowHeight="14.25" x14ac:dyDescent="0.2"/>
  <cols>
    <col min="1" max="2" width="9.140625" style="411"/>
    <col min="3" max="3" width="18.140625" style="411" bestFit="1" customWidth="1"/>
    <col min="4" max="4" width="9" style="411" bestFit="1" customWidth="1"/>
    <col min="5" max="16384" width="9.140625" style="411"/>
  </cols>
  <sheetData>
    <row r="1" spans="1:9" ht="15" x14ac:dyDescent="0.25">
      <c r="A1" s="179" t="s">
        <v>1409</v>
      </c>
      <c r="H1" s="400" t="s">
        <v>39</v>
      </c>
      <c r="I1" s="400"/>
    </row>
    <row r="6" spans="1:9" x14ac:dyDescent="0.2">
      <c r="C6" s="411" t="s">
        <v>15</v>
      </c>
      <c r="D6" s="510">
        <v>78.478719999999996</v>
      </c>
    </row>
    <row r="7" spans="1:9" x14ac:dyDescent="0.2">
      <c r="C7" s="411" t="s">
        <v>21</v>
      </c>
      <c r="D7" s="510">
        <v>76.644400000000005</v>
      </c>
    </row>
    <row r="8" spans="1:9" x14ac:dyDescent="0.2">
      <c r="C8" s="411" t="s">
        <v>7</v>
      </c>
      <c r="D8" s="510">
        <v>74.321479999999994</v>
      </c>
    </row>
    <row r="9" spans="1:9" x14ac:dyDescent="0.2">
      <c r="C9" s="411" t="s">
        <v>16</v>
      </c>
      <c r="D9" s="510">
        <v>73.831469999999996</v>
      </c>
    </row>
    <row r="10" spans="1:9" x14ac:dyDescent="0.2">
      <c r="C10" s="411" t="s">
        <v>22</v>
      </c>
      <c r="D10" s="510">
        <v>69.029609999999991</v>
      </c>
    </row>
    <row r="11" spans="1:9" x14ac:dyDescent="0.2">
      <c r="C11" s="411" t="s">
        <v>30</v>
      </c>
      <c r="D11" s="510">
        <v>68.517870000000002</v>
      </c>
    </row>
    <row r="12" spans="1:9" x14ac:dyDescent="0.2">
      <c r="C12" s="411" t="s">
        <v>31</v>
      </c>
      <c r="D12" s="510">
        <v>65.915130000000005</v>
      </c>
    </row>
    <row r="13" spans="1:9" x14ac:dyDescent="0.2">
      <c r="C13" s="411" t="s">
        <v>17</v>
      </c>
      <c r="D13" s="510">
        <v>65.037040000000005</v>
      </c>
    </row>
    <row r="14" spans="1:9" x14ac:dyDescent="0.2">
      <c r="C14" s="411" t="s">
        <v>18</v>
      </c>
      <c r="D14" s="510">
        <v>64.946789999999993</v>
      </c>
    </row>
    <row r="15" spans="1:9" x14ac:dyDescent="0.2">
      <c r="C15" s="411" t="s">
        <v>33</v>
      </c>
      <c r="D15" s="510">
        <v>63.03595</v>
      </c>
    </row>
    <row r="16" spans="1:9" x14ac:dyDescent="0.2">
      <c r="C16" s="411" t="s">
        <v>28</v>
      </c>
      <c r="D16" s="510">
        <v>62.203330000000001</v>
      </c>
    </row>
    <row r="17" spans="3:4" x14ac:dyDescent="0.2">
      <c r="C17" s="411" t="s">
        <v>6</v>
      </c>
      <c r="D17" s="510">
        <v>56.898389999999999</v>
      </c>
    </row>
    <row r="18" spans="3:4" x14ac:dyDescent="0.2">
      <c r="C18" s="411" t="s">
        <v>32</v>
      </c>
      <c r="D18" s="510">
        <v>56.603590000000004</v>
      </c>
    </row>
    <row r="19" spans="3:4" x14ac:dyDescent="0.2">
      <c r="C19" s="411" t="s">
        <v>14</v>
      </c>
      <c r="D19" s="510">
        <v>55.628679999999996</v>
      </c>
    </row>
    <row r="20" spans="3:4" x14ac:dyDescent="0.2">
      <c r="C20" s="411" t="s">
        <v>25</v>
      </c>
      <c r="D20" s="510">
        <v>55.512229999999995</v>
      </c>
    </row>
    <row r="21" spans="3:4" x14ac:dyDescent="0.2">
      <c r="C21" s="411" t="s">
        <v>1</v>
      </c>
      <c r="D21" s="510">
        <v>54.240719999999996</v>
      </c>
    </row>
    <row r="22" spans="3:4" x14ac:dyDescent="0.2">
      <c r="C22" s="411" t="s">
        <v>13</v>
      </c>
      <c r="D22" s="510">
        <v>52.871639999999999</v>
      </c>
    </row>
    <row r="23" spans="3:4" x14ac:dyDescent="0.2">
      <c r="C23" s="411" t="s">
        <v>11</v>
      </c>
      <c r="D23" s="510">
        <v>51.770479999999999</v>
      </c>
    </row>
    <row r="24" spans="3:4" x14ac:dyDescent="0.2">
      <c r="C24" s="411" t="s">
        <v>19</v>
      </c>
      <c r="D24" s="510">
        <v>51.659089999999999</v>
      </c>
    </row>
    <row r="25" spans="3:4" x14ac:dyDescent="0.2">
      <c r="C25" s="411" t="s">
        <v>12</v>
      </c>
      <c r="D25" s="510">
        <v>51.461570000000002</v>
      </c>
    </row>
    <row r="26" spans="3:4" x14ac:dyDescent="0.2">
      <c r="C26" s="411" t="s">
        <v>24</v>
      </c>
      <c r="D26" s="510">
        <v>48.03884</v>
      </c>
    </row>
    <row r="27" spans="3:4" x14ac:dyDescent="0.2">
      <c r="C27" s="411" t="s">
        <v>0</v>
      </c>
      <c r="D27" s="510">
        <v>47.235999999999997</v>
      </c>
    </row>
    <row r="28" spans="3:4" x14ac:dyDescent="0.2">
      <c r="C28" s="411" t="s">
        <v>26</v>
      </c>
      <c r="D28" s="510">
        <v>45.886609999999997</v>
      </c>
    </row>
    <row r="29" spans="3:4" x14ac:dyDescent="0.2">
      <c r="C29" s="411" t="s">
        <v>9</v>
      </c>
      <c r="D29" s="510">
        <v>44.049399999999999</v>
      </c>
    </row>
    <row r="30" spans="3:4" x14ac:dyDescent="0.2">
      <c r="C30" s="411" t="s">
        <v>23</v>
      </c>
      <c r="D30" s="510">
        <v>43.024929999999998</v>
      </c>
    </row>
    <row r="31" spans="3:4" x14ac:dyDescent="0.2">
      <c r="C31" s="411" t="s">
        <v>29</v>
      </c>
      <c r="D31" s="510">
        <v>42.299439999999997</v>
      </c>
    </row>
    <row r="32" spans="3:4" x14ac:dyDescent="0.2">
      <c r="C32" s="411" t="s">
        <v>27</v>
      </c>
      <c r="D32" s="510">
        <v>41.217230000000001</v>
      </c>
    </row>
    <row r="33" spans="3:4" x14ac:dyDescent="0.2">
      <c r="C33" s="411" t="s">
        <v>3</v>
      </c>
      <c r="D33" s="510">
        <v>39.878659999999996</v>
      </c>
    </row>
    <row r="34" spans="3:4" x14ac:dyDescent="0.2">
      <c r="C34" s="411" t="s">
        <v>5</v>
      </c>
      <c r="D34" s="510">
        <v>37.583660000000002</v>
      </c>
    </row>
    <row r="35" spans="3:4" x14ac:dyDescent="0.2">
      <c r="C35" s="411" t="s">
        <v>4</v>
      </c>
      <c r="D35" s="510">
        <v>37.129289999999997</v>
      </c>
    </row>
    <row r="36" spans="3:4" x14ac:dyDescent="0.2">
      <c r="C36" s="411" t="s">
        <v>10</v>
      </c>
      <c r="D36" s="510">
        <v>36.944400000000002</v>
      </c>
    </row>
    <row r="37" spans="3:4" x14ac:dyDescent="0.2">
      <c r="C37" s="411" t="s">
        <v>8</v>
      </c>
      <c r="D37" s="510">
        <v>36.601909999999997</v>
      </c>
    </row>
    <row r="38" spans="3:4" x14ac:dyDescent="0.2">
      <c r="C38" s="411" t="s">
        <v>20</v>
      </c>
      <c r="D38" s="510">
        <v>35.376350000000002</v>
      </c>
    </row>
  </sheetData>
  <mergeCells count="1">
    <mergeCell ref="H1:I1"/>
  </mergeCells>
  <hyperlinks>
    <hyperlink ref="H1:I1" location="Index!A1" display="Regresar al Índice" xr:uid="{EFE80103-FA34-49CD-B2EF-13E9B676CD9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60EEF-6BB7-4EDE-9BF4-57486BB9F962}">
  <sheetPr codeName="Hoja62"/>
  <dimension ref="A1:K10"/>
  <sheetViews>
    <sheetView topLeftCell="B1" workbookViewId="0">
      <selection activeCell="I7" sqref="I7"/>
    </sheetView>
  </sheetViews>
  <sheetFormatPr baseColWidth="10" defaultColWidth="9.140625" defaultRowHeight="14.25" x14ac:dyDescent="0.2"/>
  <cols>
    <col min="1" max="1" width="9.140625" style="411"/>
    <col min="2" max="2" width="22" style="411" bestFit="1" customWidth="1"/>
    <col min="3" max="3" width="19" style="411" bestFit="1" customWidth="1"/>
    <col min="4" max="4" width="10.140625" style="411" bestFit="1" customWidth="1"/>
    <col min="5" max="5" width="9.28515625" style="411" bestFit="1" customWidth="1"/>
    <col min="6" max="7" width="9.140625" style="411"/>
    <col min="8" max="11" width="9.28515625" style="411" bestFit="1" customWidth="1"/>
    <col min="12" max="16384" width="9.140625" style="411"/>
  </cols>
  <sheetData>
    <row r="1" spans="1:11" ht="15" x14ac:dyDescent="0.25">
      <c r="A1" s="179" t="s">
        <v>1410</v>
      </c>
      <c r="H1" s="400" t="s">
        <v>39</v>
      </c>
      <c r="I1" s="400"/>
    </row>
    <row r="5" spans="1:11" x14ac:dyDescent="0.2">
      <c r="B5" s="506"/>
      <c r="D5" s="506"/>
    </row>
    <row r="6" spans="1:11" x14ac:dyDescent="0.2">
      <c r="B6" s="507" t="s">
        <v>1234</v>
      </c>
      <c r="C6" s="411" t="s">
        <v>1235</v>
      </c>
      <c r="D6" s="508">
        <v>3576228</v>
      </c>
      <c r="E6" s="411">
        <f>D6/1000</f>
        <v>3576.2280000000001</v>
      </c>
      <c r="G6" s="411" t="s">
        <v>1235</v>
      </c>
      <c r="H6" s="412">
        <v>3576.2280000000001</v>
      </c>
    </row>
    <row r="7" spans="1:11" x14ac:dyDescent="0.2">
      <c r="B7" s="507" t="s">
        <v>1236</v>
      </c>
      <c r="C7" s="411" t="s">
        <v>1237</v>
      </c>
      <c r="D7" s="508">
        <v>188488</v>
      </c>
      <c r="E7" s="411">
        <f t="shared" ref="E7:E9" si="0">D7/1000</f>
        <v>188.488</v>
      </c>
      <c r="G7" s="411" t="s">
        <v>1237</v>
      </c>
      <c r="H7" s="412">
        <v>188.488</v>
      </c>
      <c r="I7" s="412">
        <f>H7+H6</f>
        <v>3764.7159999999999</v>
      </c>
      <c r="J7" s="509">
        <f>I7/H10</f>
        <v>0.59083145594834818</v>
      </c>
      <c r="K7" s="509">
        <f>1-J7</f>
        <v>0.40916854405165182</v>
      </c>
    </row>
    <row r="8" spans="1:11" x14ac:dyDescent="0.2">
      <c r="B8" s="507" t="s">
        <v>1238</v>
      </c>
      <c r="C8" s="411" t="s">
        <v>1239</v>
      </c>
      <c r="D8" s="508">
        <v>369411</v>
      </c>
      <c r="E8" s="411">
        <f t="shared" si="0"/>
        <v>369.411</v>
      </c>
      <c r="G8" s="411" t="s">
        <v>1239</v>
      </c>
      <c r="H8" s="412">
        <v>369.411</v>
      </c>
    </row>
    <row r="9" spans="1:11" x14ac:dyDescent="0.2">
      <c r="B9" s="507" t="s">
        <v>1240</v>
      </c>
      <c r="C9" s="411" t="s">
        <v>1241</v>
      </c>
      <c r="D9" s="508">
        <v>2237768</v>
      </c>
      <c r="E9" s="411">
        <f t="shared" si="0"/>
        <v>2237.768</v>
      </c>
      <c r="G9" s="411" t="s">
        <v>1241</v>
      </c>
      <c r="H9" s="412">
        <v>2237.768</v>
      </c>
    </row>
    <row r="10" spans="1:11" x14ac:dyDescent="0.2">
      <c r="B10" s="507" t="s">
        <v>54</v>
      </c>
      <c r="C10" s="508">
        <v>3764716</v>
      </c>
      <c r="H10" s="412">
        <f>SUM(H6:H9)</f>
        <v>6371.8949999999995</v>
      </c>
    </row>
  </sheetData>
  <mergeCells count="1">
    <mergeCell ref="H1:I1"/>
  </mergeCells>
  <hyperlinks>
    <hyperlink ref="H1:I1" location="Index!A1" display="Regresar al Índice" xr:uid="{118C9A7A-4836-485A-8FA1-06C6CD85A505}"/>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68FC0-27A6-4354-9A90-5B0909ECDF3D}">
  <sheetPr codeName="Hoja63"/>
  <dimension ref="A1:P14"/>
  <sheetViews>
    <sheetView zoomScale="90" zoomScaleNormal="90" workbookViewId="0">
      <selection activeCell="I7" sqref="I7"/>
    </sheetView>
  </sheetViews>
  <sheetFormatPr baseColWidth="10" defaultColWidth="11.42578125" defaultRowHeight="14.25" x14ac:dyDescent="0.2"/>
  <cols>
    <col min="1" max="1" width="11.42578125" style="250"/>
    <col min="2" max="2" width="35.7109375" style="250" customWidth="1"/>
    <col min="3" max="7" width="9.28515625" style="250" customWidth="1"/>
    <col min="8" max="8" width="13.28515625" style="250" customWidth="1"/>
    <col min="9" max="9" width="9" style="250" bestFit="1" customWidth="1"/>
    <col min="10" max="10" width="8.85546875" style="250" bestFit="1" customWidth="1"/>
    <col min="11" max="11" width="11.7109375" style="250" customWidth="1"/>
    <col min="12" max="12" width="9.7109375" style="250" customWidth="1"/>
    <col min="13" max="13" width="10.85546875" style="250" customWidth="1"/>
    <col min="14" max="16384" width="11.42578125" style="250"/>
  </cols>
  <sheetData>
    <row r="1" spans="1:16" ht="15" x14ac:dyDescent="0.25">
      <c r="A1" s="179" t="s">
        <v>1411</v>
      </c>
      <c r="H1" s="400" t="s">
        <v>39</v>
      </c>
      <c r="I1" s="400"/>
    </row>
    <row r="4" spans="1:16" ht="15" x14ac:dyDescent="0.25">
      <c r="B4" s="249"/>
    </row>
    <row r="6" spans="1:16" ht="15" x14ac:dyDescent="0.25">
      <c r="B6" s="249" t="s">
        <v>1253</v>
      </c>
    </row>
    <row r="7" spans="1:16" ht="31.9" customHeight="1" x14ac:dyDescent="0.2">
      <c r="B7" s="251" t="s">
        <v>36</v>
      </c>
      <c r="C7" s="252" t="s">
        <v>41</v>
      </c>
      <c r="D7" s="252" t="s">
        <v>44</v>
      </c>
      <c r="E7" s="252" t="s">
        <v>45</v>
      </c>
      <c r="F7" s="252" t="s">
        <v>46</v>
      </c>
      <c r="G7" s="252" t="s">
        <v>47</v>
      </c>
      <c r="H7" s="252" t="s">
        <v>48</v>
      </c>
      <c r="I7" s="252" t="s">
        <v>49</v>
      </c>
      <c r="J7" s="252" t="s">
        <v>841</v>
      </c>
      <c r="K7" s="252"/>
      <c r="L7" s="252" t="s">
        <v>842</v>
      </c>
      <c r="M7" s="252"/>
    </row>
    <row r="8" spans="1:16" ht="15" x14ac:dyDescent="0.2">
      <c r="B8" s="251"/>
      <c r="C8" s="252"/>
      <c r="D8" s="252"/>
      <c r="E8" s="252"/>
      <c r="F8" s="252"/>
      <c r="G8" s="252"/>
      <c r="H8" s="252"/>
      <c r="I8" s="252"/>
      <c r="J8" s="253" t="s">
        <v>366</v>
      </c>
      <c r="K8" s="253" t="s">
        <v>696</v>
      </c>
      <c r="L8" s="253" t="s">
        <v>366</v>
      </c>
      <c r="M8" s="253" t="s">
        <v>696</v>
      </c>
    </row>
    <row r="9" spans="1:16" ht="30" customHeight="1" x14ac:dyDescent="0.2">
      <c r="B9" s="254" t="s">
        <v>37</v>
      </c>
      <c r="C9" s="255">
        <v>41.838602329450907</v>
      </c>
      <c r="D9" s="255">
        <v>31.339434276206322</v>
      </c>
      <c r="E9" s="255">
        <v>35.235715067593461</v>
      </c>
      <c r="F9" s="255">
        <v>32.712146422628948</v>
      </c>
      <c r="G9" s="255">
        <v>33.68552412645591</v>
      </c>
      <c r="H9" s="255">
        <v>33.815609090054785</v>
      </c>
      <c r="I9" s="255">
        <v>32.251655629139073</v>
      </c>
      <c r="J9" s="256">
        <f>I9/H9-1</f>
        <v>-4.6249454113061472E-2</v>
      </c>
      <c r="K9" s="255">
        <f t="shared" ref="K9:K14" si="0">I9-H9</f>
        <v>-1.5639534609157124</v>
      </c>
      <c r="L9" s="256">
        <f>I9/C9-1</f>
        <v>-0.22914117983246818</v>
      </c>
      <c r="M9" s="255">
        <f>I9-C9</f>
        <v>-9.5869467003118345</v>
      </c>
      <c r="O9" s="257"/>
      <c r="P9" s="257"/>
    </row>
    <row r="10" spans="1:16" ht="57" x14ac:dyDescent="0.2">
      <c r="B10" s="258" t="s">
        <v>843</v>
      </c>
      <c r="C10" s="259">
        <v>40.557404326123127</v>
      </c>
      <c r="D10" s="259">
        <v>27.662229617304494</v>
      </c>
      <c r="E10" s="259">
        <v>30.504966887417218</v>
      </c>
      <c r="F10" s="259">
        <v>28.868552412645592</v>
      </c>
      <c r="G10" s="259">
        <v>29.118136439267886</v>
      </c>
      <c r="H10" s="259">
        <v>30.897009966777407</v>
      </c>
      <c r="I10" s="259">
        <v>31.125827814569536</v>
      </c>
      <c r="J10" s="260">
        <f t="shared" ref="J10:J14" si="1">I10/H10-1</f>
        <v>7.4058249661752562E-3</v>
      </c>
      <c r="K10" s="259">
        <f t="shared" si="0"/>
        <v>0.22881784779212921</v>
      </c>
      <c r="L10" s="260">
        <f t="shared" ref="L10:L14" si="2">I10/C10-1</f>
        <v>-0.23254881983358799</v>
      </c>
      <c r="M10" s="259">
        <f t="shared" ref="M10:M14" si="3">I10-C10</f>
        <v>-9.4315765115535903</v>
      </c>
      <c r="O10" s="257"/>
      <c r="P10" s="257"/>
    </row>
    <row r="11" spans="1:16" ht="42.75" x14ac:dyDescent="0.2">
      <c r="B11" s="258" t="s">
        <v>844</v>
      </c>
      <c r="C11" s="261">
        <v>48.211314475873543</v>
      </c>
      <c r="D11" s="261">
        <v>46.880199667221298</v>
      </c>
      <c r="E11" s="261">
        <v>50.703642384105962</v>
      </c>
      <c r="F11" s="261">
        <v>49.667221297836939</v>
      </c>
      <c r="G11" s="261">
        <v>53.078202995008319</v>
      </c>
      <c r="H11" s="261">
        <v>50.166112956810629</v>
      </c>
      <c r="I11" s="261">
        <v>47.226821192052981</v>
      </c>
      <c r="J11" s="262">
        <f t="shared" si="1"/>
        <v>-5.85911802113942E-2</v>
      </c>
      <c r="K11" s="261">
        <f t="shared" si="0"/>
        <v>-2.9392917647576482</v>
      </c>
      <c r="L11" s="262">
        <f t="shared" si="2"/>
        <v>-2.0420378380540449E-2</v>
      </c>
      <c r="M11" s="261">
        <f t="shared" si="3"/>
        <v>-0.98449328382056223</v>
      </c>
      <c r="O11" s="257"/>
      <c r="P11" s="257"/>
    </row>
    <row r="12" spans="1:16" ht="42.75" x14ac:dyDescent="0.2">
      <c r="B12" s="258" t="s">
        <v>845</v>
      </c>
      <c r="C12" s="259">
        <v>40.806988352745421</v>
      </c>
      <c r="D12" s="259">
        <v>25.74875207986689</v>
      </c>
      <c r="E12" s="259">
        <v>28.766556291390728</v>
      </c>
      <c r="F12" s="259">
        <v>24.292845257903494</v>
      </c>
      <c r="G12" s="259">
        <v>22.795341098169718</v>
      </c>
      <c r="H12" s="259">
        <v>25.498338870431894</v>
      </c>
      <c r="I12" s="259">
        <v>25.082781456953644</v>
      </c>
      <c r="J12" s="260">
        <f t="shared" si="1"/>
        <v>-1.629743080872359E-2</v>
      </c>
      <c r="K12" s="259">
        <f t="shared" si="0"/>
        <v>-0.41555741347825048</v>
      </c>
      <c r="L12" s="260">
        <f t="shared" si="2"/>
        <v>-0.38533122708953549</v>
      </c>
      <c r="M12" s="259">
        <f t="shared" si="3"/>
        <v>-15.724206895791777</v>
      </c>
      <c r="O12" s="257"/>
      <c r="P12" s="257"/>
    </row>
    <row r="13" spans="1:16" ht="42.75" x14ac:dyDescent="0.2">
      <c r="B13" s="258" t="s">
        <v>846</v>
      </c>
      <c r="C13" s="261">
        <v>52.163061564059902</v>
      </c>
      <c r="D13" s="261">
        <v>47.004991680532449</v>
      </c>
      <c r="E13" s="261">
        <v>53.062913907284766</v>
      </c>
      <c r="F13" s="261">
        <v>49.500831946755405</v>
      </c>
      <c r="G13" s="261">
        <v>53.785357737104825</v>
      </c>
      <c r="H13" s="261">
        <v>52.533222591362126</v>
      </c>
      <c r="I13" s="261">
        <v>47.309602649006621</v>
      </c>
      <c r="J13" s="262">
        <f t="shared" si="1"/>
        <v>-9.9434599377012267E-2</v>
      </c>
      <c r="K13" s="261">
        <f t="shared" si="0"/>
        <v>-5.223619942355505</v>
      </c>
      <c r="L13" s="262">
        <f t="shared" si="2"/>
        <v>-9.3043981114737551E-2</v>
      </c>
      <c r="M13" s="261">
        <f t="shared" si="3"/>
        <v>-4.853458915053281</v>
      </c>
      <c r="O13" s="257"/>
      <c r="P13" s="257"/>
    </row>
    <row r="14" spans="1:16" ht="85.5" x14ac:dyDescent="0.2">
      <c r="B14" s="258" t="s">
        <v>38</v>
      </c>
      <c r="C14" s="259">
        <v>27.45424292845258</v>
      </c>
      <c r="D14" s="259">
        <v>9.4009983361064897</v>
      </c>
      <c r="E14" s="259">
        <v>13.16225165562914</v>
      </c>
      <c r="F14" s="259">
        <v>11.231281198003328</v>
      </c>
      <c r="G14" s="259">
        <v>9.6505823627287857</v>
      </c>
      <c r="H14" s="259">
        <v>9.9833610648918469</v>
      </c>
      <c r="I14" s="259">
        <v>10.513245033112582</v>
      </c>
      <c r="J14" s="260">
        <f t="shared" si="1"/>
        <v>5.3076710816776895E-2</v>
      </c>
      <c r="K14" s="259">
        <f t="shared" si="0"/>
        <v>0.52988396822073547</v>
      </c>
      <c r="L14" s="260">
        <f t="shared" si="2"/>
        <v>-0.61706301424844479</v>
      </c>
      <c r="M14" s="259">
        <f t="shared" si="3"/>
        <v>-16.940997895339997</v>
      </c>
      <c r="O14" s="257"/>
      <c r="P14" s="257"/>
    </row>
  </sheetData>
  <mergeCells count="11">
    <mergeCell ref="H7:H8"/>
    <mergeCell ref="I7:I8"/>
    <mergeCell ref="J7:K7"/>
    <mergeCell ref="L7:M7"/>
    <mergeCell ref="H1:I1"/>
    <mergeCell ref="B7:B8"/>
    <mergeCell ref="C7:C8"/>
    <mergeCell ref="D7:D8"/>
    <mergeCell ref="E7:E8"/>
    <mergeCell ref="F7:F8"/>
    <mergeCell ref="G7:G8"/>
  </mergeCells>
  <hyperlinks>
    <hyperlink ref="H1:I1" location="Index!A1" display="Regresar al Índice" xr:uid="{45486696-448C-47C9-9F58-9865A5B09CAE}"/>
  </hyperlinks>
  <pageMargins left="0.7" right="0.7" top="0.75" bottom="0.75" header="0.3" footer="0.3"/>
  <pageSetup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4900-4409-4887-B62F-04F10E572C9F}">
  <sheetPr codeName="Sheet2"/>
  <dimension ref="A1:I39"/>
  <sheetViews>
    <sheetView zoomScale="115" zoomScaleNormal="115" workbookViewId="0">
      <selection activeCell="I7" sqref="I7"/>
    </sheetView>
  </sheetViews>
  <sheetFormatPr baseColWidth="10" defaultColWidth="9.140625" defaultRowHeight="14.25" x14ac:dyDescent="0.2"/>
  <cols>
    <col min="1" max="16384" width="9.140625" style="263"/>
  </cols>
  <sheetData>
    <row r="1" spans="1:9" ht="15" x14ac:dyDescent="0.25">
      <c r="A1" s="179" t="s">
        <v>1412</v>
      </c>
      <c r="H1" s="400" t="s">
        <v>39</v>
      </c>
      <c r="I1" s="400"/>
    </row>
    <row r="6" spans="1:9" x14ac:dyDescent="0.2">
      <c r="C6" s="263" t="s">
        <v>0</v>
      </c>
      <c r="D6" s="263" t="s">
        <v>1</v>
      </c>
    </row>
    <row r="7" spans="1:9" x14ac:dyDescent="0.2">
      <c r="A7" s="263">
        <v>2018</v>
      </c>
      <c r="B7" s="263" t="s">
        <v>40</v>
      </c>
      <c r="C7" s="471">
        <v>4.5949208423403699E-2</v>
      </c>
      <c r="D7" s="471">
        <v>5.8039058144557336E-2</v>
      </c>
    </row>
    <row r="8" spans="1:9" x14ac:dyDescent="0.2">
      <c r="B8" s="263" t="s">
        <v>41</v>
      </c>
      <c r="C8" s="471">
        <v>4.619089215808618E-2</v>
      </c>
      <c r="D8" s="471">
        <v>5.8352863524522861E-2</v>
      </c>
    </row>
    <row r="9" spans="1:9" x14ac:dyDescent="0.2">
      <c r="B9" s="263" t="s">
        <v>42</v>
      </c>
      <c r="C9" s="471">
        <v>4.5893680793183095E-2</v>
      </c>
      <c r="D9" s="471">
        <v>5.8772921160575899E-2</v>
      </c>
    </row>
    <row r="10" spans="1:9" x14ac:dyDescent="0.2">
      <c r="B10" s="263" t="s">
        <v>43</v>
      </c>
      <c r="C10" s="471">
        <v>4.5180847589388805E-2</v>
      </c>
      <c r="D10" s="471">
        <v>5.8990332433742403E-2</v>
      </c>
    </row>
    <row r="11" spans="1:9" x14ac:dyDescent="0.2">
      <c r="B11" s="263" t="s">
        <v>44</v>
      </c>
      <c r="C11" s="471">
        <v>4.4723860220728266E-2</v>
      </c>
      <c r="D11" s="471">
        <v>5.8363394602311741E-2</v>
      </c>
    </row>
    <row r="12" spans="1:9" x14ac:dyDescent="0.2">
      <c r="B12" s="263" t="s">
        <v>45</v>
      </c>
      <c r="C12" s="471">
        <v>4.4358953869336408E-2</v>
      </c>
      <c r="D12" s="471">
        <v>5.7638662023780998E-2</v>
      </c>
    </row>
    <row r="13" spans="1:9" x14ac:dyDescent="0.2">
      <c r="B13" s="263" t="s">
        <v>46</v>
      </c>
      <c r="C13" s="471">
        <v>4.4686655947820779E-2</v>
      </c>
      <c r="D13" s="471">
        <v>5.7344820703878648E-2</v>
      </c>
    </row>
    <row r="14" spans="1:9" x14ac:dyDescent="0.2">
      <c r="B14" s="263" t="s">
        <v>47</v>
      </c>
      <c r="C14" s="471">
        <v>4.4349566922699785E-2</v>
      </c>
      <c r="D14" s="471">
        <v>5.6872989256004237E-2</v>
      </c>
    </row>
    <row r="15" spans="1:9" x14ac:dyDescent="0.2">
      <c r="B15" s="263" t="s">
        <v>48</v>
      </c>
      <c r="C15" s="471">
        <v>4.3550595211111813E-2</v>
      </c>
      <c r="D15" s="471">
        <v>5.6172995561989E-2</v>
      </c>
    </row>
    <row r="16" spans="1:9" x14ac:dyDescent="0.2">
      <c r="B16" s="263" t="s">
        <v>49</v>
      </c>
      <c r="C16" s="471">
        <v>4.3427450253507631E-2</v>
      </c>
      <c r="D16" s="471">
        <v>5.6213884319815811E-2</v>
      </c>
    </row>
    <row r="17" spans="1:4" x14ac:dyDescent="0.2">
      <c r="B17" s="263" t="s">
        <v>50</v>
      </c>
      <c r="C17" s="471">
        <v>4.2986231219772131E-2</v>
      </c>
      <c r="D17" s="471">
        <v>5.5964575797152381E-2</v>
      </c>
    </row>
    <row r="18" spans="1:4" x14ac:dyDescent="0.2">
      <c r="B18" s="263" t="s">
        <v>51</v>
      </c>
      <c r="C18" s="471">
        <v>4.383107014277126E-2</v>
      </c>
      <c r="D18" s="471">
        <v>5.6158535569925519E-2</v>
      </c>
    </row>
    <row r="19" spans="1:4" x14ac:dyDescent="0.2">
      <c r="A19" s="263">
        <v>2019</v>
      </c>
      <c r="B19" s="263" t="s">
        <v>40</v>
      </c>
      <c r="C19" s="471">
        <v>4.4192976296576369E-2</v>
      </c>
      <c r="D19" s="471">
        <v>5.6301794643203222E-2</v>
      </c>
    </row>
    <row r="20" spans="1:4" x14ac:dyDescent="0.2">
      <c r="B20" s="263" t="s">
        <v>41</v>
      </c>
      <c r="C20" s="471">
        <v>4.4898105819060362E-2</v>
      </c>
      <c r="D20" s="471">
        <v>5.6850537765425584E-2</v>
      </c>
    </row>
    <row r="21" spans="1:4" x14ac:dyDescent="0.2">
      <c r="B21" s="263" t="s">
        <v>42</v>
      </c>
      <c r="C21" s="471">
        <v>4.5250035886025983E-2</v>
      </c>
      <c r="D21" s="471">
        <v>5.7069968606765109E-2</v>
      </c>
    </row>
    <row r="22" spans="1:4" x14ac:dyDescent="0.2">
      <c r="B22" s="263" t="s">
        <v>43</v>
      </c>
      <c r="C22" s="471">
        <v>4.4783947711715101E-2</v>
      </c>
      <c r="D22" s="471">
        <v>5.7440479175716534E-2</v>
      </c>
    </row>
    <row r="23" spans="1:4" x14ac:dyDescent="0.2">
      <c r="B23" s="263" t="s">
        <v>44</v>
      </c>
      <c r="C23" s="471">
        <v>4.5291683544558752E-2</v>
      </c>
      <c r="D23" s="471">
        <v>5.7850719699571534E-2</v>
      </c>
    </row>
    <row r="24" spans="1:4" x14ac:dyDescent="0.2">
      <c r="B24" s="263" t="s">
        <v>45</v>
      </c>
      <c r="C24" s="471">
        <v>4.5914928377889769E-2</v>
      </c>
      <c r="D24" s="471">
        <v>5.7836699963812868E-2</v>
      </c>
    </row>
    <row r="25" spans="1:4" x14ac:dyDescent="0.2">
      <c r="B25" s="263" t="s">
        <v>46</v>
      </c>
      <c r="C25" s="471">
        <v>4.6416272852535065E-2</v>
      </c>
      <c r="D25" s="471">
        <v>5.7873237323502712E-2</v>
      </c>
    </row>
    <row r="26" spans="1:4" x14ac:dyDescent="0.2">
      <c r="B26" s="263" t="s">
        <v>47</v>
      </c>
      <c r="C26" s="471">
        <v>4.7947650473653444E-2</v>
      </c>
      <c r="D26" s="471">
        <v>5.9138120605385626E-2</v>
      </c>
    </row>
    <row r="27" spans="1:4" x14ac:dyDescent="0.2">
      <c r="B27" s="263" t="s">
        <v>48</v>
      </c>
      <c r="C27" s="471">
        <v>4.9785352298333585E-2</v>
      </c>
      <c r="D27" s="471">
        <v>6.068630924320402E-2</v>
      </c>
    </row>
    <row r="28" spans="1:4" x14ac:dyDescent="0.2">
      <c r="B28" s="263" t="s">
        <v>49</v>
      </c>
      <c r="C28" s="471">
        <v>5.253486734079451E-2</v>
      </c>
      <c r="D28" s="471">
        <v>6.3534825249674021E-2</v>
      </c>
    </row>
    <row r="29" spans="1:4" x14ac:dyDescent="0.2">
      <c r="B29" s="263" t="s">
        <v>50</v>
      </c>
      <c r="C29" s="471">
        <v>5.6314431550378075E-2</v>
      </c>
      <c r="D29" s="471">
        <v>6.7990099316020125E-2</v>
      </c>
    </row>
    <row r="30" spans="1:4" x14ac:dyDescent="0.2">
      <c r="B30" s="263" t="s">
        <v>51</v>
      </c>
      <c r="C30" s="471">
        <v>7.3347597345201701E-2</v>
      </c>
      <c r="D30" s="471">
        <v>8.8664199682685241E-2</v>
      </c>
    </row>
    <row r="31" spans="1:4" x14ac:dyDescent="0.2">
      <c r="A31" s="263">
        <v>2020</v>
      </c>
      <c r="B31" s="263" t="s">
        <v>40</v>
      </c>
      <c r="C31" s="471">
        <v>7.9413821207006352E-2</v>
      </c>
      <c r="D31" s="471">
        <v>9.5810472003197561E-2</v>
      </c>
    </row>
    <row r="32" spans="1:4" x14ac:dyDescent="0.2">
      <c r="B32" s="263" t="s">
        <v>41</v>
      </c>
      <c r="C32" s="471">
        <v>8.3946797261951145E-2</v>
      </c>
      <c r="D32" s="471">
        <v>0.1016165187954733</v>
      </c>
    </row>
    <row r="33" spans="2:4" x14ac:dyDescent="0.2">
      <c r="B33" s="263" t="s">
        <v>42</v>
      </c>
      <c r="C33" s="471">
        <v>8.5885060126427645E-2</v>
      </c>
      <c r="D33" s="471">
        <v>0.10423210739422495</v>
      </c>
    </row>
    <row r="34" spans="2:4" x14ac:dyDescent="0.2">
      <c r="B34" s="263" t="s">
        <v>43</v>
      </c>
      <c r="C34" s="471">
        <v>8.9919923381840433E-2</v>
      </c>
      <c r="D34" s="471">
        <v>0.10925548599630389</v>
      </c>
    </row>
    <row r="35" spans="2:4" x14ac:dyDescent="0.2">
      <c r="B35" s="263" t="s">
        <v>44</v>
      </c>
      <c r="C35" s="471">
        <v>9.1432769568152633E-2</v>
      </c>
      <c r="D35" s="471">
        <v>0.11088736692301117</v>
      </c>
    </row>
    <row r="36" spans="2:4" x14ac:dyDescent="0.2">
      <c r="B36" s="263" t="s">
        <v>45</v>
      </c>
      <c r="C36" s="471">
        <v>9.420064276538187E-2</v>
      </c>
      <c r="D36" s="471">
        <v>0.113894079939988</v>
      </c>
    </row>
    <row r="37" spans="2:4" x14ac:dyDescent="0.2">
      <c r="B37" s="263" t="s">
        <v>46</v>
      </c>
      <c r="C37" s="471">
        <v>9.452291020181286E-2</v>
      </c>
      <c r="D37" s="471">
        <v>0.11468434444245257</v>
      </c>
    </row>
    <row r="38" spans="2:4" x14ac:dyDescent="0.2">
      <c r="B38" s="263" t="s">
        <v>47</v>
      </c>
      <c r="C38" s="471">
        <v>9.6365611198540757E-2</v>
      </c>
      <c r="D38" s="471">
        <v>0.11688954510774237</v>
      </c>
    </row>
    <row r="39" spans="2:4" x14ac:dyDescent="0.2">
      <c r="B39" s="263" t="s">
        <v>48</v>
      </c>
      <c r="C39" s="471">
        <v>9.6940583961605625E-2</v>
      </c>
      <c r="D39" s="471">
        <v>0.11729624609582179</v>
      </c>
    </row>
  </sheetData>
  <mergeCells count="1">
    <mergeCell ref="H1:I1"/>
  </mergeCells>
  <hyperlinks>
    <hyperlink ref="H1:I1" location="Index!A1" display="Regresar al Índice" xr:uid="{44E4EB5C-C90F-403E-AC23-C7EDD5481341}"/>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A886B-18DF-4F8E-86CF-18C44A5A98F2}">
  <sheetPr codeName="Sheet3"/>
  <dimension ref="A1:I38"/>
  <sheetViews>
    <sheetView zoomScaleNormal="100" workbookViewId="0">
      <selection activeCell="I7" sqref="I7"/>
    </sheetView>
  </sheetViews>
  <sheetFormatPr baseColWidth="10" defaultColWidth="9.140625" defaultRowHeight="14.25" x14ac:dyDescent="0.2"/>
  <cols>
    <col min="1" max="16384" width="9.140625" style="263"/>
  </cols>
  <sheetData>
    <row r="1" spans="1:9" ht="15" x14ac:dyDescent="0.25">
      <c r="A1" s="179" t="s">
        <v>1413</v>
      </c>
      <c r="H1" s="400" t="s">
        <v>39</v>
      </c>
      <c r="I1" s="400"/>
    </row>
    <row r="6" spans="1:9" x14ac:dyDescent="0.2">
      <c r="A6" s="498" t="s">
        <v>25</v>
      </c>
      <c r="B6" s="499">
        <v>7.1740019076168421E-2</v>
      </c>
    </row>
    <row r="7" spans="1:9" x14ac:dyDescent="0.2">
      <c r="A7" s="500" t="s">
        <v>33</v>
      </c>
      <c r="B7" s="501">
        <v>7.5609130546293923E-2</v>
      </c>
    </row>
    <row r="8" spans="1:9" x14ac:dyDescent="0.2">
      <c r="A8" s="500" t="s">
        <v>3</v>
      </c>
      <c r="B8" s="501">
        <v>8.0748729628601773E-2</v>
      </c>
    </row>
    <row r="9" spans="1:9" x14ac:dyDescent="0.2">
      <c r="A9" s="500" t="s">
        <v>23</v>
      </c>
      <c r="B9" s="501">
        <v>8.5740631454706409E-2</v>
      </c>
    </row>
    <row r="10" spans="1:9" x14ac:dyDescent="0.2">
      <c r="A10" s="500" t="s">
        <v>14</v>
      </c>
      <c r="B10" s="501">
        <v>9.6892739020761454E-2</v>
      </c>
    </row>
    <row r="11" spans="1:9" x14ac:dyDescent="0.2">
      <c r="A11" s="500" t="s">
        <v>0</v>
      </c>
      <c r="B11" s="501">
        <v>9.6940583961605625E-2</v>
      </c>
    </row>
    <row r="12" spans="1:9" x14ac:dyDescent="0.2">
      <c r="A12" s="500" t="s">
        <v>19</v>
      </c>
      <c r="B12" s="501">
        <v>9.9756742464304604E-2</v>
      </c>
    </row>
    <row r="13" spans="1:9" x14ac:dyDescent="0.2">
      <c r="A13" s="500" t="s">
        <v>17</v>
      </c>
      <c r="B13" s="501">
        <v>0.10212988041355853</v>
      </c>
    </row>
    <row r="14" spans="1:9" x14ac:dyDescent="0.2">
      <c r="A14" s="500" t="s">
        <v>22</v>
      </c>
      <c r="B14" s="501">
        <v>0.1054403170026772</v>
      </c>
    </row>
    <row r="15" spans="1:9" x14ac:dyDescent="0.2">
      <c r="A15" s="500" t="s">
        <v>11</v>
      </c>
      <c r="B15" s="501">
        <v>0.10803134886396319</v>
      </c>
    </row>
    <row r="16" spans="1:9" x14ac:dyDescent="0.2">
      <c r="A16" s="500" t="s">
        <v>16</v>
      </c>
      <c r="B16" s="501">
        <v>0.10916818825811242</v>
      </c>
    </row>
    <row r="17" spans="1:2" x14ac:dyDescent="0.2">
      <c r="A17" s="500" t="s">
        <v>20</v>
      </c>
      <c r="B17" s="501">
        <v>0.10928871562006548</v>
      </c>
    </row>
    <row r="18" spans="1:2" x14ac:dyDescent="0.2">
      <c r="A18" s="500" t="s">
        <v>7</v>
      </c>
      <c r="B18" s="501">
        <v>0.11054732825928766</v>
      </c>
    </row>
    <row r="19" spans="1:2" x14ac:dyDescent="0.2">
      <c r="A19" s="500" t="s">
        <v>24</v>
      </c>
      <c r="B19" s="501">
        <v>0.11132037567173923</v>
      </c>
    </row>
    <row r="20" spans="1:2" x14ac:dyDescent="0.2">
      <c r="A20" s="500" t="s">
        <v>8</v>
      </c>
      <c r="B20" s="501">
        <v>0.11380446876552626</v>
      </c>
    </row>
    <row r="21" spans="1:2" x14ac:dyDescent="0.2">
      <c r="A21" s="500" t="s">
        <v>32</v>
      </c>
      <c r="B21" s="501">
        <v>0.11482607687797429</v>
      </c>
    </row>
    <row r="22" spans="1:2" x14ac:dyDescent="0.2">
      <c r="A22" s="500" t="s">
        <v>5</v>
      </c>
      <c r="B22" s="501">
        <v>0.1171674993164815</v>
      </c>
    </row>
    <row r="23" spans="1:2" x14ac:dyDescent="0.2">
      <c r="A23" s="502" t="s">
        <v>1</v>
      </c>
      <c r="B23" s="503">
        <v>0.11729624609582179</v>
      </c>
    </row>
    <row r="24" spans="1:2" x14ac:dyDescent="0.2">
      <c r="A24" s="500" t="s">
        <v>30</v>
      </c>
      <c r="B24" s="501">
        <v>0.12121429854499731</v>
      </c>
    </row>
    <row r="25" spans="1:2" x14ac:dyDescent="0.2">
      <c r="A25" s="500" t="s">
        <v>26</v>
      </c>
      <c r="B25" s="501">
        <v>0.12140254647861785</v>
      </c>
    </row>
    <row r="26" spans="1:2" x14ac:dyDescent="0.2">
      <c r="A26" s="500" t="s">
        <v>18</v>
      </c>
      <c r="B26" s="501">
        <v>0.12167379977670265</v>
      </c>
    </row>
    <row r="27" spans="1:2" x14ac:dyDescent="0.2">
      <c r="A27" s="500" t="s">
        <v>10</v>
      </c>
      <c r="B27" s="501">
        <v>0.12211366278156514</v>
      </c>
    </row>
    <row r="28" spans="1:2" x14ac:dyDescent="0.2">
      <c r="A28" s="500" t="s">
        <v>6</v>
      </c>
      <c r="B28" s="501">
        <v>0.1237532032328011</v>
      </c>
    </row>
    <row r="29" spans="1:2" x14ac:dyDescent="0.2">
      <c r="A29" s="500" t="s">
        <v>12</v>
      </c>
      <c r="B29" s="501">
        <v>0.12465755063465289</v>
      </c>
    </row>
    <row r="30" spans="1:2" x14ac:dyDescent="0.2">
      <c r="A30" s="500" t="s">
        <v>21</v>
      </c>
      <c r="B30" s="501">
        <v>0.12765866575553089</v>
      </c>
    </row>
    <row r="31" spans="1:2" x14ac:dyDescent="0.2">
      <c r="A31" s="500" t="s">
        <v>4</v>
      </c>
      <c r="B31" s="501">
        <v>0.12778272835524293</v>
      </c>
    </row>
    <row r="32" spans="1:2" x14ac:dyDescent="0.2">
      <c r="A32" s="500" t="s">
        <v>52</v>
      </c>
      <c r="B32" s="501">
        <v>0.13224307528610077</v>
      </c>
    </row>
    <row r="33" spans="1:2" x14ac:dyDescent="0.2">
      <c r="A33" s="500" t="s">
        <v>9</v>
      </c>
      <c r="B33" s="501">
        <v>0.13706882692342046</v>
      </c>
    </row>
    <row r="34" spans="1:2" x14ac:dyDescent="0.2">
      <c r="A34" s="500" t="s">
        <v>15</v>
      </c>
      <c r="B34" s="501">
        <v>0.13974419706300331</v>
      </c>
    </row>
    <row r="35" spans="1:2" x14ac:dyDescent="0.2">
      <c r="A35" s="500" t="s">
        <v>31</v>
      </c>
      <c r="B35" s="501">
        <v>0.14238139276353304</v>
      </c>
    </row>
    <row r="36" spans="1:2" x14ac:dyDescent="0.2">
      <c r="A36" s="500" t="s">
        <v>29</v>
      </c>
      <c r="B36" s="501">
        <v>0.15172345122868219</v>
      </c>
    </row>
    <row r="37" spans="1:2" x14ac:dyDescent="0.2">
      <c r="A37" s="500" t="s">
        <v>27</v>
      </c>
      <c r="B37" s="501">
        <v>0.15885932347886492</v>
      </c>
    </row>
    <row r="38" spans="1:2" x14ac:dyDescent="0.2">
      <c r="A38" s="504" t="s">
        <v>28</v>
      </c>
      <c r="B38" s="505">
        <v>0.18534092144850836</v>
      </c>
    </row>
  </sheetData>
  <mergeCells count="1">
    <mergeCell ref="H1:I1"/>
  </mergeCells>
  <hyperlinks>
    <hyperlink ref="H1:I1" location="Index!A1" display="Regresar al Índice" xr:uid="{10877456-2A9D-43AF-A96A-DD088144DCA0}"/>
  </hyperlink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3469-CBC9-4A4C-85BE-CEA47BBA4C8D}">
  <sheetPr codeName="Sheet4"/>
  <dimension ref="A1:I40"/>
  <sheetViews>
    <sheetView zoomScale="98" zoomScaleNormal="98" workbookViewId="0">
      <selection activeCell="I7" sqref="I7"/>
    </sheetView>
  </sheetViews>
  <sheetFormatPr baseColWidth="10" defaultColWidth="9.140625" defaultRowHeight="14.25" x14ac:dyDescent="0.2"/>
  <cols>
    <col min="1" max="16384" width="9.140625" style="263"/>
  </cols>
  <sheetData>
    <row r="1" spans="1:9" ht="15" x14ac:dyDescent="0.25">
      <c r="A1" s="179" t="s">
        <v>1414</v>
      </c>
      <c r="H1" s="400" t="s">
        <v>39</v>
      </c>
      <c r="I1" s="400"/>
    </row>
    <row r="6" spans="1:9" x14ac:dyDescent="0.2">
      <c r="C6" s="263" t="s">
        <v>1254</v>
      </c>
      <c r="G6" s="263" t="s">
        <v>1254</v>
      </c>
    </row>
    <row r="7" spans="1:9" x14ac:dyDescent="0.2">
      <c r="C7" s="263" t="s">
        <v>720</v>
      </c>
      <c r="D7" s="263" t="s">
        <v>721</v>
      </c>
      <c r="G7" s="263" t="s">
        <v>722</v>
      </c>
      <c r="H7" s="263" t="s">
        <v>723</v>
      </c>
    </row>
    <row r="8" spans="1:9" x14ac:dyDescent="0.2">
      <c r="A8" s="263">
        <v>2018</v>
      </c>
      <c r="B8" s="263" t="s">
        <v>40</v>
      </c>
      <c r="C8" s="471">
        <v>4.0931184479757965E-2</v>
      </c>
      <c r="D8" s="471">
        <v>6.2933926924759451E-2</v>
      </c>
      <c r="E8" s="471"/>
      <c r="F8" s="471"/>
      <c r="G8" s="471">
        <v>4.1908600566468536E-2</v>
      </c>
      <c r="H8" s="471">
        <v>7.8838823001645075E-2</v>
      </c>
    </row>
    <row r="9" spans="1:9" x14ac:dyDescent="0.2">
      <c r="B9" s="263" t="s">
        <v>41</v>
      </c>
      <c r="C9" s="471">
        <v>3.9811552292802158E-2</v>
      </c>
      <c r="D9" s="471">
        <v>6.3015362514989418E-2</v>
      </c>
      <c r="E9" s="471"/>
      <c r="F9" s="471"/>
      <c r="G9" s="471">
        <v>4.045763443320028E-2</v>
      </c>
      <c r="H9" s="471">
        <v>7.9049442966268535E-2</v>
      </c>
    </row>
    <row r="10" spans="1:9" x14ac:dyDescent="0.2">
      <c r="B10" s="263" t="s">
        <v>42</v>
      </c>
      <c r="C10" s="471">
        <v>4.1367840294514263E-2</v>
      </c>
      <c r="D10" s="471">
        <v>6.3163593117657624E-2</v>
      </c>
      <c r="E10" s="471"/>
      <c r="F10" s="471"/>
      <c r="G10" s="471">
        <v>4.1670444039278311E-2</v>
      </c>
      <c r="H10" s="471">
        <v>8.0009644694729959E-2</v>
      </c>
    </row>
    <row r="11" spans="1:9" x14ac:dyDescent="0.2">
      <c r="B11" s="263" t="s">
        <v>43</v>
      </c>
      <c r="C11" s="471">
        <v>3.9513563582854579E-2</v>
      </c>
      <c r="D11" s="471">
        <v>6.1674374640313716E-2</v>
      </c>
      <c r="E11" s="471"/>
      <c r="F11" s="471"/>
      <c r="G11" s="471">
        <v>4.0039163836293974E-2</v>
      </c>
      <c r="H11" s="471">
        <v>7.946316528403452E-2</v>
      </c>
    </row>
    <row r="12" spans="1:9" x14ac:dyDescent="0.2">
      <c r="B12" s="263" t="s">
        <v>44</v>
      </c>
      <c r="C12" s="471">
        <v>4.0323165159157653E-2</v>
      </c>
      <c r="D12" s="471">
        <v>6.0937207055575426E-2</v>
      </c>
      <c r="E12" s="471"/>
      <c r="F12" s="471"/>
      <c r="G12" s="471">
        <v>4.1084838036470894E-2</v>
      </c>
      <c r="H12" s="471">
        <v>7.8645026380104857E-2</v>
      </c>
    </row>
    <row r="13" spans="1:9" x14ac:dyDescent="0.2">
      <c r="B13" s="263" t="s">
        <v>45</v>
      </c>
      <c r="C13" s="471">
        <v>3.6934377492993428E-2</v>
      </c>
      <c r="D13" s="471">
        <v>6.0412996245941576E-2</v>
      </c>
      <c r="E13" s="471"/>
      <c r="F13" s="471"/>
      <c r="G13" s="471">
        <v>3.7251339258620939E-2</v>
      </c>
      <c r="H13" s="471">
        <v>7.7700474291856975E-2</v>
      </c>
    </row>
    <row r="14" spans="1:9" x14ac:dyDescent="0.2">
      <c r="B14" s="263" t="s">
        <v>46</v>
      </c>
      <c r="C14" s="471">
        <v>3.9542317218209756E-2</v>
      </c>
      <c r="D14" s="471">
        <v>6.110643883657349E-2</v>
      </c>
      <c r="E14" s="471"/>
      <c r="F14" s="471"/>
      <c r="G14" s="471">
        <v>3.9485004622921302E-2</v>
      </c>
      <c r="H14" s="471">
        <v>7.7557381471072398E-2</v>
      </c>
    </row>
    <row r="15" spans="1:9" x14ac:dyDescent="0.2">
      <c r="B15" s="263" t="s">
        <v>47</v>
      </c>
      <c r="C15" s="471">
        <v>3.5271643516572332E-2</v>
      </c>
      <c r="D15" s="471">
        <v>6.0590792341586965E-2</v>
      </c>
      <c r="E15" s="471"/>
      <c r="F15" s="471"/>
      <c r="G15" s="471">
        <v>3.5052231531424317E-2</v>
      </c>
      <c r="H15" s="471">
        <v>7.6611551239286521E-2</v>
      </c>
    </row>
    <row r="16" spans="1:9" x14ac:dyDescent="0.2">
      <c r="B16" s="263" t="s">
        <v>48</v>
      </c>
      <c r="C16" s="471">
        <v>3.6834607150578243E-2</v>
      </c>
      <c r="D16" s="471">
        <v>6.0016125293587137E-2</v>
      </c>
      <c r="E16" s="471"/>
      <c r="F16" s="471"/>
      <c r="G16" s="471">
        <v>3.6959832375328759E-2</v>
      </c>
      <c r="H16" s="471">
        <v>7.6277738996861924E-2</v>
      </c>
    </row>
    <row r="17" spans="1:8" x14ac:dyDescent="0.2">
      <c r="B17" s="263" t="s">
        <v>49</v>
      </c>
      <c r="C17" s="471">
        <v>3.4141755901481219E-2</v>
      </c>
      <c r="D17" s="471">
        <v>5.980075068103944E-2</v>
      </c>
      <c r="E17" s="471"/>
      <c r="F17" s="471"/>
      <c r="G17" s="471">
        <v>3.3415183491260964E-2</v>
      </c>
      <c r="H17" s="471">
        <v>7.6164106746489699E-2</v>
      </c>
    </row>
    <row r="18" spans="1:8" x14ac:dyDescent="0.2">
      <c r="B18" s="263" t="s">
        <v>50</v>
      </c>
      <c r="C18" s="471">
        <v>3.2809290968900451E-2</v>
      </c>
      <c r="D18" s="471">
        <v>5.9423014585093296E-2</v>
      </c>
      <c r="E18" s="471"/>
      <c r="F18" s="471"/>
      <c r="G18" s="471">
        <v>3.269898032993105E-2</v>
      </c>
      <c r="H18" s="471">
        <v>7.5975510609979188E-2</v>
      </c>
    </row>
    <row r="19" spans="1:8" x14ac:dyDescent="0.2">
      <c r="B19" s="263" t="s">
        <v>51</v>
      </c>
      <c r="C19" s="471">
        <v>3.0138593845821567E-2</v>
      </c>
      <c r="D19" s="471">
        <v>6.0247070229374089E-2</v>
      </c>
      <c r="E19" s="471"/>
      <c r="F19" s="471"/>
      <c r="G19" s="471">
        <v>2.9485438912324746E-2</v>
      </c>
      <c r="H19" s="471">
        <v>7.5783729081586121E-2</v>
      </c>
    </row>
    <row r="20" spans="1:8" x14ac:dyDescent="0.2">
      <c r="A20" s="263">
        <v>2019</v>
      </c>
      <c r="B20" s="263" t="s">
        <v>40</v>
      </c>
      <c r="C20" s="471">
        <v>3.8651452390359761E-2</v>
      </c>
      <c r="D20" s="471">
        <v>6.1684620541800628E-2</v>
      </c>
      <c r="E20" s="471"/>
      <c r="F20" s="471"/>
      <c r="G20" s="471">
        <v>3.8346023777673439E-2</v>
      </c>
      <c r="H20" s="471">
        <v>7.699560077352445E-2</v>
      </c>
    </row>
    <row r="21" spans="1:8" x14ac:dyDescent="0.2">
      <c r="B21" s="263" t="s">
        <v>41</v>
      </c>
      <c r="C21" s="471">
        <v>3.3613438585584417E-2</v>
      </c>
      <c r="D21" s="471">
        <v>6.202403856519241E-2</v>
      </c>
      <c r="E21" s="471"/>
      <c r="F21" s="471"/>
      <c r="G21" s="471">
        <v>3.3177910565851919E-2</v>
      </c>
      <c r="H21" s="471">
        <v>7.6914850574331672E-2</v>
      </c>
    </row>
    <row r="22" spans="1:8" x14ac:dyDescent="0.2">
      <c r="B22" s="263" t="s">
        <v>42</v>
      </c>
      <c r="C22" s="471">
        <v>3.5476956093233307E-2</v>
      </c>
      <c r="D22" s="471">
        <v>6.2566353255355076E-2</v>
      </c>
      <c r="E22" s="471"/>
      <c r="F22" s="471"/>
      <c r="G22" s="471">
        <v>3.4425613970336465E-2</v>
      </c>
      <c r="H22" s="471">
        <v>7.7220714023111106E-2</v>
      </c>
    </row>
    <row r="23" spans="1:8" x14ac:dyDescent="0.2">
      <c r="B23" s="263" t="s">
        <v>43</v>
      </c>
      <c r="C23" s="471">
        <v>3.3674163585528813E-2</v>
      </c>
      <c r="D23" s="471">
        <v>6.1446917608619429E-2</v>
      </c>
      <c r="E23" s="471"/>
      <c r="F23" s="471"/>
      <c r="G23" s="471">
        <v>3.233458188127282E-2</v>
      </c>
      <c r="H23" s="471">
        <v>7.7188017406474463E-2</v>
      </c>
    </row>
    <row r="24" spans="1:8" x14ac:dyDescent="0.2">
      <c r="B24" s="263" t="s">
        <v>44</v>
      </c>
      <c r="C24" s="471">
        <v>3.6569421704101643E-2</v>
      </c>
      <c r="D24" s="471">
        <v>6.2770041613867067E-2</v>
      </c>
      <c r="E24" s="471"/>
      <c r="F24" s="471"/>
      <c r="G24" s="471">
        <v>3.4555412576495921E-2</v>
      </c>
      <c r="H24" s="471">
        <v>7.8254181047467647E-2</v>
      </c>
    </row>
    <row r="25" spans="1:8" x14ac:dyDescent="0.2">
      <c r="B25" s="263" t="s">
        <v>45</v>
      </c>
      <c r="C25" s="471">
        <v>3.4624249404285178E-2</v>
      </c>
      <c r="D25" s="471">
        <v>6.3450441874328536E-2</v>
      </c>
      <c r="E25" s="471"/>
      <c r="F25" s="471"/>
      <c r="G25" s="471">
        <v>3.3133171722488496E-2</v>
      </c>
      <c r="H25" s="471">
        <v>7.8186505196954373E-2</v>
      </c>
    </row>
    <row r="26" spans="1:8" x14ac:dyDescent="0.2">
      <c r="B26" s="263" t="s">
        <v>46</v>
      </c>
      <c r="C26" s="471">
        <v>3.8245710236100627E-2</v>
      </c>
      <c r="D26" s="471">
        <v>6.4298340886633873E-2</v>
      </c>
      <c r="E26" s="471"/>
      <c r="F26" s="471"/>
      <c r="G26" s="471">
        <v>3.6442472099498392E-2</v>
      </c>
      <c r="H26" s="471">
        <v>7.8440036039788705E-2</v>
      </c>
    </row>
    <row r="27" spans="1:8" x14ac:dyDescent="0.2">
      <c r="B27" s="263" t="s">
        <v>47</v>
      </c>
      <c r="C27" s="471">
        <v>3.7596605911798045E-2</v>
      </c>
      <c r="D27" s="471">
        <v>6.5141205451279743E-2</v>
      </c>
      <c r="E27" s="471"/>
      <c r="F27" s="471"/>
      <c r="G27" s="471">
        <v>3.5708040014824707E-2</v>
      </c>
      <c r="H27" s="471">
        <v>7.8821348570396299E-2</v>
      </c>
    </row>
    <row r="28" spans="1:8" x14ac:dyDescent="0.2">
      <c r="B28" s="263" t="s">
        <v>48</v>
      </c>
      <c r="C28" s="471">
        <v>3.9761456518229335E-2</v>
      </c>
      <c r="D28" s="471">
        <v>6.7480420346656203E-2</v>
      </c>
      <c r="E28" s="471"/>
      <c r="F28" s="471"/>
      <c r="G28" s="471">
        <v>3.8629680895040666E-2</v>
      </c>
      <c r="H28" s="471">
        <v>8.0757780900566484E-2</v>
      </c>
    </row>
    <row r="29" spans="1:8" x14ac:dyDescent="0.2">
      <c r="B29" s="263" t="s">
        <v>49</v>
      </c>
      <c r="C29" s="471">
        <v>3.6136716644600365E-2</v>
      </c>
      <c r="D29" s="471">
        <v>7.1638299820573584E-2</v>
      </c>
      <c r="E29" s="471"/>
      <c r="F29" s="471"/>
      <c r="G29" s="471">
        <v>3.6132368843057261E-2</v>
      </c>
      <c r="H29" s="471">
        <v>8.5576751265161913E-2</v>
      </c>
    </row>
    <row r="30" spans="1:8" x14ac:dyDescent="0.2">
      <c r="B30" s="263" t="s">
        <v>50</v>
      </c>
      <c r="C30" s="471">
        <v>4.970618679522773E-2</v>
      </c>
      <c r="D30" s="471">
        <v>7.7184710587249322E-2</v>
      </c>
      <c r="E30" s="471"/>
      <c r="F30" s="471"/>
      <c r="G30" s="471">
        <v>4.7941964336866309E-2</v>
      </c>
      <c r="H30" s="471">
        <v>9.2256082538805212E-2</v>
      </c>
    </row>
    <row r="31" spans="1:8" x14ac:dyDescent="0.2">
      <c r="B31" s="263" t="s">
        <v>51</v>
      </c>
      <c r="C31" s="471">
        <v>3.8872545902774717E-2</v>
      </c>
      <c r="D31" s="471">
        <v>9.7835689908061033E-2</v>
      </c>
      <c r="E31" s="471"/>
      <c r="F31" s="471"/>
      <c r="G31" s="471">
        <v>3.7390053101261096E-2</v>
      </c>
      <c r="H31" s="471">
        <v>0.11689497138863619</v>
      </c>
    </row>
    <row r="32" spans="1:8" x14ac:dyDescent="0.2">
      <c r="A32" s="263">
        <v>2020</v>
      </c>
      <c r="B32" s="263" t="s">
        <v>40</v>
      </c>
      <c r="C32" s="471">
        <v>4.685005625796277E-2</v>
      </c>
      <c r="D32" s="471">
        <v>0.10703821064883803</v>
      </c>
      <c r="E32" s="471"/>
      <c r="F32" s="471"/>
      <c r="G32" s="471">
        <v>4.4919010750206032E-2</v>
      </c>
      <c r="H32" s="471">
        <v>0.12760889315478124</v>
      </c>
    </row>
    <row r="33" spans="2:8" x14ac:dyDescent="0.2">
      <c r="B33" s="263" t="s">
        <v>41</v>
      </c>
      <c r="C33" s="471">
        <v>4.1815207584014039E-2</v>
      </c>
      <c r="D33" s="471">
        <v>0.11212391642062181</v>
      </c>
      <c r="E33" s="471"/>
      <c r="F33" s="471"/>
      <c r="G33" s="471">
        <v>4.0529445304394437E-2</v>
      </c>
      <c r="H33" s="471">
        <v>0.1339019421336026</v>
      </c>
    </row>
    <row r="34" spans="2:8" x14ac:dyDescent="0.2">
      <c r="B34" s="263" t="s">
        <v>42</v>
      </c>
      <c r="C34" s="471">
        <v>3.937618872108975E-2</v>
      </c>
      <c r="D34" s="471">
        <v>0.11536050731019142</v>
      </c>
      <c r="E34" s="471"/>
      <c r="F34" s="471"/>
      <c r="G34" s="471">
        <v>3.7854973297316206E-2</v>
      </c>
      <c r="H34" s="471">
        <v>0.13788089784138308</v>
      </c>
    </row>
    <row r="35" spans="2:8" x14ac:dyDescent="0.2">
      <c r="B35" s="263" t="s">
        <v>43</v>
      </c>
      <c r="C35" s="471">
        <v>4.3349119138567302E-2</v>
      </c>
      <c r="D35" s="471">
        <v>0.11940737063929616</v>
      </c>
      <c r="E35" s="471"/>
      <c r="F35" s="471"/>
      <c r="G35" s="471">
        <v>4.4668014207687359E-2</v>
      </c>
      <c r="H35" s="471">
        <v>0.14285723981673676</v>
      </c>
    </row>
    <row r="36" spans="2:8" x14ac:dyDescent="0.2">
      <c r="B36" s="263" t="s">
        <v>44</v>
      </c>
      <c r="C36" s="471">
        <v>6.3526464902228505E-2</v>
      </c>
      <c r="D36" s="471">
        <v>0.12229239777500057</v>
      </c>
      <c r="E36" s="471"/>
      <c r="F36" s="471"/>
      <c r="G36" s="471">
        <v>6.4602585520551217E-2</v>
      </c>
      <c r="H36" s="471">
        <v>0.14630507796333814</v>
      </c>
    </row>
    <row r="37" spans="2:8" x14ac:dyDescent="0.2">
      <c r="B37" s="263" t="s">
        <v>45</v>
      </c>
      <c r="C37" s="471">
        <v>5.0601103397093367E-2</v>
      </c>
      <c r="D37" s="471">
        <v>0.12493221195745094</v>
      </c>
      <c r="E37" s="471"/>
      <c r="F37" s="471"/>
      <c r="G37" s="471">
        <v>5.3601777782284497E-2</v>
      </c>
      <c r="H37" s="471">
        <v>0.14928476222702736</v>
      </c>
    </row>
    <row r="38" spans="2:8" x14ac:dyDescent="0.2">
      <c r="B38" s="263" t="s">
        <v>46</v>
      </c>
      <c r="C38" s="471">
        <v>5.8049707239328681E-2</v>
      </c>
      <c r="D38" s="471">
        <v>0.12585438445376496</v>
      </c>
      <c r="E38" s="471"/>
      <c r="F38" s="471"/>
      <c r="G38" s="471">
        <v>5.8574803340557063E-2</v>
      </c>
      <c r="H38" s="471">
        <v>0.15113912866114548</v>
      </c>
    </row>
    <row r="39" spans="2:8" x14ac:dyDescent="0.2">
      <c r="B39" s="263" t="s">
        <v>47</v>
      </c>
      <c r="C39" s="471">
        <v>3.9415393279741792E-2</v>
      </c>
      <c r="D39" s="471">
        <v>0.12716774317970189</v>
      </c>
      <c r="E39" s="471"/>
      <c r="F39" s="471"/>
      <c r="G39" s="471">
        <v>4.0085754659612345E-2</v>
      </c>
      <c r="H39" s="471">
        <v>0.15287797197849309</v>
      </c>
    </row>
    <row r="40" spans="2:8" x14ac:dyDescent="0.2">
      <c r="B40" s="263" t="s">
        <v>48</v>
      </c>
      <c r="C40" s="471">
        <v>5.3295790511521904E-2</v>
      </c>
      <c r="D40" s="471">
        <v>0.12837884802016086</v>
      </c>
      <c r="E40" s="471"/>
      <c r="F40" s="471"/>
      <c r="G40" s="471">
        <v>5.4417987253325945E-2</v>
      </c>
      <c r="H40" s="471">
        <v>0.15418725384274212</v>
      </c>
    </row>
  </sheetData>
  <mergeCells count="1">
    <mergeCell ref="H1:I1"/>
  </mergeCells>
  <hyperlinks>
    <hyperlink ref="H1:I1" location="Index!A1" display="Regresar al Índice" xr:uid="{AB20F5BB-27E0-473A-9FCE-5F641C2D3C81}"/>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ABD22-BDB9-4421-B99D-02B0443DCCF7}">
  <sheetPr codeName="Sheet5"/>
  <dimension ref="A1:I38"/>
  <sheetViews>
    <sheetView workbookViewId="0">
      <selection activeCell="I7" sqref="I7"/>
    </sheetView>
  </sheetViews>
  <sheetFormatPr baseColWidth="10" defaultColWidth="9.140625" defaultRowHeight="14.25" x14ac:dyDescent="0.2"/>
  <cols>
    <col min="1" max="16384" width="9.140625" style="263"/>
  </cols>
  <sheetData>
    <row r="1" spans="1:9" ht="15" x14ac:dyDescent="0.25">
      <c r="A1" s="179" t="s">
        <v>1415</v>
      </c>
      <c r="H1" s="400" t="s">
        <v>39</v>
      </c>
      <c r="I1" s="400"/>
    </row>
    <row r="6" spans="1:9" x14ac:dyDescent="0.2">
      <c r="A6" s="498" t="s">
        <v>25</v>
      </c>
      <c r="B6" s="499">
        <v>9.7361858586241523E-2</v>
      </c>
    </row>
    <row r="7" spans="1:9" x14ac:dyDescent="0.2">
      <c r="A7" s="500" t="s">
        <v>33</v>
      </c>
      <c r="B7" s="501">
        <v>0.10182010363517897</v>
      </c>
    </row>
    <row r="8" spans="1:9" x14ac:dyDescent="0.2">
      <c r="A8" s="500" t="s">
        <v>3</v>
      </c>
      <c r="B8" s="501">
        <v>0.10431702322927018</v>
      </c>
    </row>
    <row r="9" spans="1:9" x14ac:dyDescent="0.2">
      <c r="A9" s="500" t="s">
        <v>23</v>
      </c>
      <c r="B9" s="501">
        <v>0.1180397702818209</v>
      </c>
    </row>
    <row r="10" spans="1:9" x14ac:dyDescent="0.2">
      <c r="A10" s="500" t="s">
        <v>14</v>
      </c>
      <c r="B10" s="501">
        <v>0.12499357517896423</v>
      </c>
    </row>
    <row r="11" spans="1:9" x14ac:dyDescent="0.2">
      <c r="A11" s="500" t="s">
        <v>0</v>
      </c>
      <c r="B11" s="501">
        <v>0.12837884802016086</v>
      </c>
    </row>
    <row r="12" spans="1:9" x14ac:dyDescent="0.2">
      <c r="A12" s="500" t="s">
        <v>19</v>
      </c>
      <c r="B12" s="501">
        <v>0.13387931474174725</v>
      </c>
    </row>
    <row r="13" spans="1:9" x14ac:dyDescent="0.2">
      <c r="A13" s="500" t="s">
        <v>17</v>
      </c>
      <c r="B13" s="501">
        <v>0.13840870228566546</v>
      </c>
    </row>
    <row r="14" spans="1:9" x14ac:dyDescent="0.2">
      <c r="A14" s="500" t="s">
        <v>20</v>
      </c>
      <c r="B14" s="501">
        <v>0.1386288500218876</v>
      </c>
    </row>
    <row r="15" spans="1:9" x14ac:dyDescent="0.2">
      <c r="A15" s="500" t="s">
        <v>8</v>
      </c>
      <c r="B15" s="501">
        <v>0.14282296708883538</v>
      </c>
    </row>
    <row r="16" spans="1:9" x14ac:dyDescent="0.2">
      <c r="A16" s="500" t="s">
        <v>11</v>
      </c>
      <c r="B16" s="501">
        <v>0.14375823192665821</v>
      </c>
    </row>
    <row r="17" spans="1:2" x14ac:dyDescent="0.2">
      <c r="A17" s="500" t="s">
        <v>7</v>
      </c>
      <c r="B17" s="501">
        <v>0.14418438918586038</v>
      </c>
    </row>
    <row r="18" spans="1:2" x14ac:dyDescent="0.2">
      <c r="A18" s="500" t="s">
        <v>16</v>
      </c>
      <c r="B18" s="501">
        <v>0.14510238061271163</v>
      </c>
    </row>
    <row r="19" spans="1:2" x14ac:dyDescent="0.2">
      <c r="A19" s="500" t="s">
        <v>24</v>
      </c>
      <c r="B19" s="501">
        <v>0.14514132597328441</v>
      </c>
    </row>
    <row r="20" spans="1:2" x14ac:dyDescent="0.2">
      <c r="A20" s="500" t="s">
        <v>22</v>
      </c>
      <c r="B20" s="501">
        <v>0.14516901723219447</v>
      </c>
    </row>
    <row r="21" spans="1:2" x14ac:dyDescent="0.2">
      <c r="A21" s="500" t="s">
        <v>32</v>
      </c>
      <c r="B21" s="501">
        <v>0.15117958980912163</v>
      </c>
    </row>
    <row r="22" spans="1:2" x14ac:dyDescent="0.2">
      <c r="A22" s="500" t="s">
        <v>10</v>
      </c>
      <c r="B22" s="501">
        <v>0.15123079818630122</v>
      </c>
    </row>
    <row r="23" spans="1:2" x14ac:dyDescent="0.2">
      <c r="A23" s="502" t="s">
        <v>1</v>
      </c>
      <c r="B23" s="503">
        <v>0.15418725384274212</v>
      </c>
    </row>
    <row r="24" spans="1:2" x14ac:dyDescent="0.2">
      <c r="A24" s="500" t="s">
        <v>12</v>
      </c>
      <c r="B24" s="501">
        <v>0.15483411097644778</v>
      </c>
    </row>
    <row r="25" spans="1:2" x14ac:dyDescent="0.2">
      <c r="A25" s="500" t="s">
        <v>5</v>
      </c>
      <c r="B25" s="501">
        <v>0.15819776719671211</v>
      </c>
    </row>
    <row r="26" spans="1:2" x14ac:dyDescent="0.2">
      <c r="A26" s="500" t="s">
        <v>26</v>
      </c>
      <c r="B26" s="501">
        <v>0.15955228698260487</v>
      </c>
    </row>
    <row r="27" spans="1:2" x14ac:dyDescent="0.2">
      <c r="A27" s="500" t="s">
        <v>4</v>
      </c>
      <c r="B27" s="501">
        <v>0.16035848044339149</v>
      </c>
    </row>
    <row r="28" spans="1:2" x14ac:dyDescent="0.2">
      <c r="A28" s="500" t="s">
        <v>30</v>
      </c>
      <c r="B28" s="501">
        <v>0.16397601045910995</v>
      </c>
    </row>
    <row r="29" spans="1:2" x14ac:dyDescent="0.2">
      <c r="A29" s="500" t="s">
        <v>6</v>
      </c>
      <c r="B29" s="501">
        <v>0.17456039124542211</v>
      </c>
    </row>
    <row r="30" spans="1:2" x14ac:dyDescent="0.2">
      <c r="A30" s="500" t="s">
        <v>52</v>
      </c>
      <c r="B30" s="501">
        <v>0.17776693925765408</v>
      </c>
    </row>
    <row r="31" spans="1:2" x14ac:dyDescent="0.2">
      <c r="A31" s="500" t="s">
        <v>18</v>
      </c>
      <c r="B31" s="501">
        <v>0.17848041742001602</v>
      </c>
    </row>
    <row r="32" spans="1:2" x14ac:dyDescent="0.2">
      <c r="A32" s="500" t="s">
        <v>21</v>
      </c>
      <c r="B32" s="501">
        <v>0.18160286143669091</v>
      </c>
    </row>
    <row r="33" spans="1:3" x14ac:dyDescent="0.2">
      <c r="A33" s="500" t="s">
        <v>31</v>
      </c>
      <c r="B33" s="501">
        <v>0.18829673294547622</v>
      </c>
    </row>
    <row r="34" spans="1:3" x14ac:dyDescent="0.2">
      <c r="A34" s="500" t="s">
        <v>29</v>
      </c>
      <c r="B34" s="501">
        <v>0.18996468652279722</v>
      </c>
    </row>
    <row r="35" spans="1:3" x14ac:dyDescent="0.2">
      <c r="A35" s="500" t="s">
        <v>27</v>
      </c>
      <c r="B35" s="501">
        <v>0.19986034274038</v>
      </c>
    </row>
    <row r="36" spans="1:3" x14ac:dyDescent="0.2">
      <c r="A36" s="500" t="s">
        <v>9</v>
      </c>
      <c r="B36" s="501">
        <v>0.20158713986425508</v>
      </c>
    </row>
    <row r="37" spans="1:3" x14ac:dyDescent="0.2">
      <c r="A37" s="500" t="s">
        <v>15</v>
      </c>
      <c r="B37" s="501">
        <v>0.2055324325096364</v>
      </c>
    </row>
    <row r="38" spans="1:3" x14ac:dyDescent="0.2">
      <c r="A38" s="504" t="s">
        <v>28</v>
      </c>
      <c r="B38" s="505">
        <v>0.24465086758176494</v>
      </c>
      <c r="C38" s="479"/>
    </row>
  </sheetData>
  <mergeCells count="1">
    <mergeCell ref="H1:I1"/>
  </mergeCells>
  <hyperlinks>
    <hyperlink ref="H1:I1" location="Index!A1" display="Regresar al Índice" xr:uid="{74EF5F16-2E3D-4D08-A487-C728F80C22F1}"/>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E1D9-8C50-4A85-A9E6-99FD32621BF0}">
  <sheetPr codeName="Hoja64"/>
  <dimension ref="A1:I13"/>
  <sheetViews>
    <sheetView zoomScaleNormal="100" workbookViewId="0">
      <selection activeCell="I7" sqref="I7"/>
    </sheetView>
  </sheetViews>
  <sheetFormatPr baseColWidth="10" defaultColWidth="11.42578125" defaultRowHeight="14.25" x14ac:dyDescent="0.2"/>
  <cols>
    <col min="1" max="16384" width="11.42578125" style="263"/>
  </cols>
  <sheetData>
    <row r="1" spans="1:9" ht="15" x14ac:dyDescent="0.25">
      <c r="A1" s="179" t="s">
        <v>1416</v>
      </c>
      <c r="H1" s="400" t="s">
        <v>39</v>
      </c>
      <c r="I1" s="400"/>
    </row>
    <row r="2" spans="1:9" x14ac:dyDescent="0.2">
      <c r="A2" s="263" t="s">
        <v>702</v>
      </c>
    </row>
    <row r="3" spans="1:9" x14ac:dyDescent="0.2">
      <c r="A3" s="263" t="s">
        <v>1255</v>
      </c>
    </row>
    <row r="5" spans="1:9" x14ac:dyDescent="0.2">
      <c r="A5" s="263" t="s">
        <v>377</v>
      </c>
      <c r="B5" s="263" t="s">
        <v>724</v>
      </c>
      <c r="C5" s="263" t="s">
        <v>53</v>
      </c>
    </row>
    <row r="6" spans="1:9" x14ac:dyDescent="0.2">
      <c r="A6" s="263">
        <v>2013</v>
      </c>
      <c r="B6" s="310">
        <v>48777</v>
      </c>
      <c r="C6" s="405"/>
    </row>
    <row r="7" spans="1:9" x14ac:dyDescent="0.2">
      <c r="A7" s="263">
        <v>2014</v>
      </c>
      <c r="B7" s="310">
        <v>49791</v>
      </c>
      <c r="C7" s="405">
        <v>2.0788486376775994E-2</v>
      </c>
    </row>
    <row r="8" spans="1:9" x14ac:dyDescent="0.2">
      <c r="A8" s="263">
        <v>2015</v>
      </c>
      <c r="B8" s="310">
        <v>57444</v>
      </c>
      <c r="C8" s="405">
        <v>0.15370247635114787</v>
      </c>
    </row>
    <row r="9" spans="1:9" x14ac:dyDescent="0.2">
      <c r="A9" s="263">
        <v>2016</v>
      </c>
      <c r="B9" s="310">
        <v>51091</v>
      </c>
      <c r="C9" s="405">
        <v>-0.11059466610960245</v>
      </c>
    </row>
    <row r="10" spans="1:9" x14ac:dyDescent="0.2">
      <c r="A10" s="263">
        <v>2017</v>
      </c>
      <c r="B10" s="310">
        <v>45917</v>
      </c>
      <c r="C10" s="405">
        <v>-0.10127028243721992</v>
      </c>
    </row>
    <row r="11" spans="1:9" x14ac:dyDescent="0.2">
      <c r="A11" s="263">
        <v>2018</v>
      </c>
      <c r="B11" s="310">
        <v>40794</v>
      </c>
      <c r="C11" s="405">
        <v>-0.11157087788836384</v>
      </c>
    </row>
    <row r="12" spans="1:9" x14ac:dyDescent="0.2">
      <c r="A12" s="263">
        <v>2019</v>
      </c>
      <c r="B12" s="310">
        <v>29661</v>
      </c>
      <c r="C12" s="405">
        <v>-0.2729077805559641</v>
      </c>
    </row>
    <row r="13" spans="1:9" x14ac:dyDescent="0.2">
      <c r="A13" s="263">
        <v>2020</v>
      </c>
      <c r="B13" s="310">
        <v>29897</v>
      </c>
      <c r="C13" s="405">
        <v>7.9565759751862863E-3</v>
      </c>
    </row>
  </sheetData>
  <mergeCells count="1">
    <mergeCell ref="H1:I1"/>
  </mergeCells>
  <hyperlinks>
    <hyperlink ref="H1:I1" location="Index!A1" display="Regresar al Índice" xr:uid="{5C9DF347-E126-4A6C-9511-8D4BFB60DC35}"/>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7D69-77B6-4B32-8E30-11622B25B562}">
  <sheetPr codeName="Hoja80"/>
  <dimension ref="A1:I80"/>
  <sheetViews>
    <sheetView zoomScale="85" zoomScaleNormal="85" workbookViewId="0">
      <selection activeCell="I7" sqref="I7"/>
    </sheetView>
  </sheetViews>
  <sheetFormatPr baseColWidth="10" defaultColWidth="11.42578125" defaultRowHeight="14.25" x14ac:dyDescent="0.2"/>
  <cols>
    <col min="1" max="16384" width="11.42578125" style="263"/>
  </cols>
  <sheetData>
    <row r="1" spans="1:9" ht="15" x14ac:dyDescent="0.25">
      <c r="A1" s="179" t="s">
        <v>1417</v>
      </c>
      <c r="H1" s="400" t="s">
        <v>39</v>
      </c>
      <c r="I1" s="400"/>
    </row>
    <row r="2" spans="1:9" x14ac:dyDescent="0.2">
      <c r="A2" s="263" t="s">
        <v>702</v>
      </c>
    </row>
    <row r="4" spans="1:9" x14ac:dyDescent="0.2">
      <c r="A4" s="263" t="s">
        <v>758</v>
      </c>
      <c r="B4" s="263" t="s">
        <v>759</v>
      </c>
      <c r="C4" s="263" t="s">
        <v>760</v>
      </c>
      <c r="D4" s="263" t="s">
        <v>53</v>
      </c>
      <c r="G4" s="263" t="s">
        <v>758</v>
      </c>
      <c r="H4" s="263" t="s">
        <v>53</v>
      </c>
    </row>
    <row r="5" spans="1:9" x14ac:dyDescent="0.2">
      <c r="A5" s="263" t="s">
        <v>3</v>
      </c>
      <c r="B5" s="310">
        <v>8661</v>
      </c>
      <c r="C5" s="310">
        <v>8359</v>
      </c>
      <c r="D5" s="405">
        <f>C5/B5-1</f>
        <v>-3.4868952776815565E-2</v>
      </c>
      <c r="G5" s="263" t="s">
        <v>6</v>
      </c>
      <c r="H5" s="405">
        <v>-0.34897653519720417</v>
      </c>
    </row>
    <row r="6" spans="1:9" x14ac:dyDescent="0.2">
      <c r="A6" s="263" t="s">
        <v>4</v>
      </c>
      <c r="B6" s="310">
        <v>15383</v>
      </c>
      <c r="C6" s="310">
        <v>12970</v>
      </c>
      <c r="D6" s="405">
        <f t="shared" ref="D6:D37" si="0">C6/B6-1</f>
        <v>-0.15686147045439769</v>
      </c>
      <c r="G6" s="263" t="s">
        <v>28</v>
      </c>
      <c r="H6" s="405">
        <v>-0.28181818181818186</v>
      </c>
    </row>
    <row r="7" spans="1:9" x14ac:dyDescent="0.2">
      <c r="A7" s="263" t="s">
        <v>5</v>
      </c>
      <c r="B7" s="310">
        <v>3616</v>
      </c>
      <c r="C7" s="310">
        <v>3086</v>
      </c>
      <c r="D7" s="405">
        <f t="shared" si="0"/>
        <v>-0.14657079646017701</v>
      </c>
      <c r="G7" s="263" t="s">
        <v>24</v>
      </c>
      <c r="H7" s="405">
        <v>-0.2655257906512668</v>
      </c>
    </row>
    <row r="8" spans="1:9" x14ac:dyDescent="0.2">
      <c r="A8" s="263" t="s">
        <v>6</v>
      </c>
      <c r="B8" s="310">
        <v>2003</v>
      </c>
      <c r="C8" s="310">
        <v>1304</v>
      </c>
      <c r="D8" s="405">
        <f t="shared" si="0"/>
        <v>-0.34897653519720417</v>
      </c>
      <c r="G8" s="263" t="s">
        <v>15</v>
      </c>
      <c r="H8" s="405">
        <v>-0.2396931927133269</v>
      </c>
    </row>
    <row r="9" spans="1:9" x14ac:dyDescent="0.2">
      <c r="A9" s="263" t="s">
        <v>7</v>
      </c>
      <c r="B9" s="310">
        <v>4294</v>
      </c>
      <c r="C9" s="310">
        <v>4270</v>
      </c>
      <c r="D9" s="405">
        <f t="shared" si="0"/>
        <v>-5.5891942244993276E-3</v>
      </c>
      <c r="G9" s="263" t="s">
        <v>33</v>
      </c>
      <c r="H9" s="405">
        <v>-0.21168322794339056</v>
      </c>
    </row>
    <row r="10" spans="1:9" x14ac:dyDescent="0.2">
      <c r="A10" s="263" t="s">
        <v>8</v>
      </c>
      <c r="B10" s="310">
        <v>19774</v>
      </c>
      <c r="C10" s="310">
        <v>16004</v>
      </c>
      <c r="D10" s="405">
        <f t="shared" si="0"/>
        <v>-0.19065439465965406</v>
      </c>
      <c r="G10" s="263" t="s">
        <v>27</v>
      </c>
      <c r="H10" s="405">
        <v>-0.20969155973539488</v>
      </c>
    </row>
    <row r="11" spans="1:9" x14ac:dyDescent="0.2">
      <c r="A11" s="263" t="s">
        <v>9</v>
      </c>
      <c r="B11" s="310">
        <v>17002</v>
      </c>
      <c r="C11" s="310">
        <v>19943</v>
      </c>
      <c r="D11" s="405">
        <f t="shared" si="0"/>
        <v>0.17297964945300559</v>
      </c>
      <c r="G11" s="263" t="s">
        <v>8</v>
      </c>
      <c r="H11" s="405">
        <v>-0.19065439465965406</v>
      </c>
    </row>
    <row r="12" spans="1:9" x14ac:dyDescent="0.2">
      <c r="A12" s="263" t="s">
        <v>10</v>
      </c>
      <c r="B12" s="310">
        <v>18629</v>
      </c>
      <c r="C12" s="310">
        <v>17505</v>
      </c>
      <c r="D12" s="405">
        <f t="shared" si="0"/>
        <v>-6.0336035213913841E-2</v>
      </c>
      <c r="G12" s="263" t="s">
        <v>32</v>
      </c>
      <c r="H12" s="405">
        <v>-0.18228836816550564</v>
      </c>
    </row>
    <row r="13" spans="1:9" x14ac:dyDescent="0.2">
      <c r="A13" s="263" t="s">
        <v>11</v>
      </c>
      <c r="B13" s="310">
        <v>4296</v>
      </c>
      <c r="C13" s="310">
        <v>3705</v>
      </c>
      <c r="D13" s="405">
        <f t="shared" si="0"/>
        <v>-0.13756983240223464</v>
      </c>
      <c r="G13" s="263" t="s">
        <v>4</v>
      </c>
      <c r="H13" s="405">
        <v>-0.15686147045439769</v>
      </c>
    </row>
    <row r="14" spans="1:9" x14ac:dyDescent="0.2">
      <c r="A14" s="263" t="s">
        <v>12</v>
      </c>
      <c r="B14" s="310">
        <v>6329</v>
      </c>
      <c r="C14" s="310">
        <v>5894</v>
      </c>
      <c r="D14" s="405">
        <f t="shared" si="0"/>
        <v>-6.8731237162268921E-2</v>
      </c>
      <c r="G14" s="263" t="s">
        <v>5</v>
      </c>
      <c r="H14" s="405">
        <v>-0.14657079646017701</v>
      </c>
    </row>
    <row r="15" spans="1:9" x14ac:dyDescent="0.2">
      <c r="A15" s="263" t="s">
        <v>14</v>
      </c>
      <c r="B15" s="310">
        <v>18294</v>
      </c>
      <c r="C15" s="310">
        <v>19131</v>
      </c>
      <c r="D15" s="405">
        <f t="shared" si="0"/>
        <v>4.5752705805182092E-2</v>
      </c>
      <c r="G15" s="263" t="s">
        <v>11</v>
      </c>
      <c r="H15" s="405">
        <v>-0.13756983240223464</v>
      </c>
    </row>
    <row r="16" spans="1:9" x14ac:dyDescent="0.2">
      <c r="A16" s="263" t="s">
        <v>15</v>
      </c>
      <c r="B16" s="310">
        <v>4172</v>
      </c>
      <c r="C16" s="310">
        <v>3172</v>
      </c>
      <c r="D16" s="405">
        <f t="shared" si="0"/>
        <v>-0.2396931927133269</v>
      </c>
      <c r="G16" s="263" t="s">
        <v>20</v>
      </c>
      <c r="H16" s="405">
        <v>-0.13178258545767207</v>
      </c>
    </row>
    <row r="17" spans="1:8" x14ac:dyDescent="0.2">
      <c r="A17" s="263" t="s">
        <v>16</v>
      </c>
      <c r="B17" s="310">
        <v>9943</v>
      </c>
      <c r="C17" s="310">
        <v>8732</v>
      </c>
      <c r="D17" s="405">
        <f t="shared" si="0"/>
        <v>-0.12179422709443832</v>
      </c>
      <c r="G17" s="263" t="s">
        <v>17</v>
      </c>
      <c r="H17" s="405">
        <v>-0.12345229424617621</v>
      </c>
    </row>
    <row r="18" spans="1:8" x14ac:dyDescent="0.2">
      <c r="A18" s="263" t="s">
        <v>0</v>
      </c>
      <c r="B18" s="310">
        <v>29661</v>
      </c>
      <c r="C18" s="310">
        <v>29897</v>
      </c>
      <c r="D18" s="405">
        <f t="shared" si="0"/>
        <v>7.9565759751862863E-3</v>
      </c>
      <c r="G18" s="263" t="s">
        <v>16</v>
      </c>
      <c r="H18" s="405">
        <v>-0.12179422709443832</v>
      </c>
    </row>
    <row r="19" spans="1:8" x14ac:dyDescent="0.2">
      <c r="A19" s="263" t="s">
        <v>17</v>
      </c>
      <c r="B19" s="310">
        <v>8238</v>
      </c>
      <c r="C19" s="310">
        <v>7221</v>
      </c>
      <c r="D19" s="405">
        <f t="shared" si="0"/>
        <v>-0.12345229424617621</v>
      </c>
      <c r="G19" s="263" t="s">
        <v>21</v>
      </c>
      <c r="H19" s="405">
        <v>-0.12137077582103761</v>
      </c>
    </row>
    <row r="20" spans="1:8" x14ac:dyDescent="0.2">
      <c r="A20" s="263" t="s">
        <v>18</v>
      </c>
      <c r="B20" s="310">
        <v>4898</v>
      </c>
      <c r="C20" s="310">
        <v>4607</v>
      </c>
      <c r="D20" s="405">
        <f t="shared" si="0"/>
        <v>-5.9412004899959125E-2</v>
      </c>
      <c r="G20" s="263" t="s">
        <v>31</v>
      </c>
      <c r="H20" s="405">
        <v>-0.11082474226804129</v>
      </c>
    </row>
    <row r="21" spans="1:8" x14ac:dyDescent="0.2">
      <c r="A21" s="263" t="s">
        <v>13</v>
      </c>
      <c r="B21" s="310">
        <v>27561</v>
      </c>
      <c r="C21" s="310">
        <v>24945</v>
      </c>
      <c r="D21" s="405">
        <f t="shared" si="0"/>
        <v>-9.4916730162185714E-2</v>
      </c>
      <c r="G21" s="263" t="s">
        <v>13</v>
      </c>
      <c r="H21" s="405">
        <v>-9.4916730162185714E-2</v>
      </c>
    </row>
    <row r="22" spans="1:8" x14ac:dyDescent="0.2">
      <c r="A22" s="263" t="s">
        <v>19</v>
      </c>
      <c r="B22" s="310">
        <v>3101</v>
      </c>
      <c r="C22" s="310">
        <v>2919</v>
      </c>
      <c r="D22" s="405">
        <f t="shared" si="0"/>
        <v>-5.8690744920993243E-2</v>
      </c>
      <c r="G22" s="263" t="s">
        <v>1</v>
      </c>
      <c r="H22" s="405">
        <v>-8.9284905031656092E-2</v>
      </c>
    </row>
    <row r="23" spans="1:8" x14ac:dyDescent="0.2">
      <c r="A23" s="263" t="s">
        <v>20</v>
      </c>
      <c r="B23" s="310">
        <v>43033</v>
      </c>
      <c r="C23" s="310">
        <v>37362</v>
      </c>
      <c r="D23" s="405">
        <f t="shared" si="0"/>
        <v>-0.13178258545767207</v>
      </c>
      <c r="G23" s="263" t="s">
        <v>22</v>
      </c>
      <c r="H23" s="405">
        <v>-7.3713366690493221E-2</v>
      </c>
    </row>
    <row r="24" spans="1:8" x14ac:dyDescent="0.2">
      <c r="A24" s="263" t="s">
        <v>21</v>
      </c>
      <c r="B24" s="310">
        <v>2101</v>
      </c>
      <c r="C24" s="310">
        <v>1846</v>
      </c>
      <c r="D24" s="405">
        <f t="shared" si="0"/>
        <v>-0.12137077582103761</v>
      </c>
      <c r="G24" s="263" t="s">
        <v>12</v>
      </c>
      <c r="H24" s="405">
        <v>-6.8731237162268921E-2</v>
      </c>
    </row>
    <row r="25" spans="1:8" x14ac:dyDescent="0.2">
      <c r="A25" s="263" t="s">
        <v>22</v>
      </c>
      <c r="B25" s="310">
        <v>11192</v>
      </c>
      <c r="C25" s="310">
        <v>10367</v>
      </c>
      <c r="D25" s="405">
        <f t="shared" si="0"/>
        <v>-7.3713366690493221E-2</v>
      </c>
      <c r="G25" s="263" t="s">
        <v>10</v>
      </c>
      <c r="H25" s="405">
        <v>-6.0336035213913841E-2</v>
      </c>
    </row>
    <row r="26" spans="1:8" x14ac:dyDescent="0.2">
      <c r="A26" s="263" t="s">
        <v>23</v>
      </c>
      <c r="B26" s="310">
        <v>12769</v>
      </c>
      <c r="C26" s="310">
        <v>12264</v>
      </c>
      <c r="D26" s="405">
        <f t="shared" si="0"/>
        <v>-3.9548907510376652E-2</v>
      </c>
      <c r="G26" s="263" t="s">
        <v>18</v>
      </c>
      <c r="H26" s="405">
        <v>-5.9412004899959125E-2</v>
      </c>
    </row>
    <row r="27" spans="1:8" x14ac:dyDescent="0.2">
      <c r="A27" s="263" t="s">
        <v>24</v>
      </c>
      <c r="B27" s="310">
        <v>16537</v>
      </c>
      <c r="C27" s="310">
        <v>12146</v>
      </c>
      <c r="D27" s="405">
        <f t="shared" si="0"/>
        <v>-0.2655257906512668</v>
      </c>
      <c r="G27" s="263" t="s">
        <v>19</v>
      </c>
      <c r="H27" s="405">
        <v>-5.8690744920993243E-2</v>
      </c>
    </row>
    <row r="28" spans="1:8" x14ac:dyDescent="0.2">
      <c r="A28" s="263" t="s">
        <v>25</v>
      </c>
      <c r="B28" s="310">
        <v>9264</v>
      </c>
      <c r="C28" s="310">
        <v>9162</v>
      </c>
      <c r="D28" s="405">
        <f t="shared" si="0"/>
        <v>-1.1010362694300557E-2</v>
      </c>
      <c r="G28" s="263" t="s">
        <v>26</v>
      </c>
      <c r="H28" s="405">
        <v>-5.7410108984810804E-2</v>
      </c>
    </row>
    <row r="29" spans="1:8" x14ac:dyDescent="0.2">
      <c r="A29" s="263" t="s">
        <v>26</v>
      </c>
      <c r="B29" s="310">
        <v>11653</v>
      </c>
      <c r="C29" s="310">
        <v>10984</v>
      </c>
      <c r="D29" s="405">
        <f t="shared" si="0"/>
        <v>-5.7410108984810804E-2</v>
      </c>
      <c r="G29" s="263" t="s">
        <v>29</v>
      </c>
      <c r="H29" s="405">
        <v>-5.660496957403649E-2</v>
      </c>
    </row>
    <row r="30" spans="1:8" x14ac:dyDescent="0.2">
      <c r="A30" s="263" t="s">
        <v>27</v>
      </c>
      <c r="B30" s="310">
        <v>12547</v>
      </c>
      <c r="C30" s="310">
        <v>9916</v>
      </c>
      <c r="D30" s="405">
        <f t="shared" si="0"/>
        <v>-0.20969155973539488</v>
      </c>
      <c r="G30" s="263" t="s">
        <v>23</v>
      </c>
      <c r="H30" s="405">
        <v>-3.9548907510376652E-2</v>
      </c>
    </row>
    <row r="31" spans="1:8" x14ac:dyDescent="0.2">
      <c r="A31" s="263" t="s">
        <v>28</v>
      </c>
      <c r="B31" s="310">
        <v>3630</v>
      </c>
      <c r="C31" s="310">
        <v>2607</v>
      </c>
      <c r="D31" s="405">
        <f t="shared" si="0"/>
        <v>-0.28181818181818186</v>
      </c>
      <c r="G31" s="263" t="s">
        <v>3</v>
      </c>
      <c r="H31" s="405">
        <v>-3.4868952776815565E-2</v>
      </c>
    </row>
    <row r="32" spans="1:8" x14ac:dyDescent="0.2">
      <c r="A32" s="263" t="s">
        <v>29</v>
      </c>
      <c r="B32" s="310">
        <v>15776</v>
      </c>
      <c r="C32" s="310">
        <v>14883</v>
      </c>
      <c r="D32" s="405">
        <f t="shared" si="0"/>
        <v>-5.660496957403649E-2</v>
      </c>
      <c r="G32" s="263" t="s">
        <v>30</v>
      </c>
      <c r="H32" s="405">
        <v>-3.2241813602015168E-2</v>
      </c>
    </row>
    <row r="33" spans="1:8" x14ac:dyDescent="0.2">
      <c r="A33" s="263" t="s">
        <v>30</v>
      </c>
      <c r="B33" s="310">
        <v>1985</v>
      </c>
      <c r="C33" s="310">
        <v>1921</v>
      </c>
      <c r="D33" s="405">
        <f t="shared" si="0"/>
        <v>-3.2241813602015168E-2</v>
      </c>
      <c r="G33" s="263" t="s">
        <v>25</v>
      </c>
      <c r="H33" s="405">
        <v>-1.1010362694300557E-2</v>
      </c>
    </row>
    <row r="34" spans="1:8" x14ac:dyDescent="0.2">
      <c r="A34" s="263" t="s">
        <v>31</v>
      </c>
      <c r="B34" s="310">
        <v>15908</v>
      </c>
      <c r="C34" s="310">
        <v>14145</v>
      </c>
      <c r="D34" s="405">
        <f t="shared" si="0"/>
        <v>-0.11082474226804129</v>
      </c>
      <c r="G34" s="263" t="s">
        <v>7</v>
      </c>
      <c r="H34" s="405">
        <v>-5.5891942244993276E-3</v>
      </c>
    </row>
    <row r="35" spans="1:8" x14ac:dyDescent="0.2">
      <c r="A35" s="263" t="s">
        <v>32</v>
      </c>
      <c r="B35" s="310">
        <v>9474</v>
      </c>
      <c r="C35" s="310">
        <v>7747</v>
      </c>
      <c r="D35" s="405">
        <f t="shared" si="0"/>
        <v>-0.18228836816550564</v>
      </c>
      <c r="G35" s="263" t="s">
        <v>0</v>
      </c>
      <c r="H35" s="405">
        <v>7.9565759751862863E-3</v>
      </c>
    </row>
    <row r="36" spans="1:8" x14ac:dyDescent="0.2">
      <c r="A36" s="263" t="s">
        <v>33</v>
      </c>
      <c r="B36" s="310">
        <v>3321</v>
      </c>
      <c r="C36" s="310">
        <v>2618</v>
      </c>
      <c r="D36" s="405">
        <f t="shared" si="0"/>
        <v>-0.21168322794339056</v>
      </c>
      <c r="G36" s="263" t="s">
        <v>14</v>
      </c>
      <c r="H36" s="405">
        <v>4.5752705805182092E-2</v>
      </c>
    </row>
    <row r="37" spans="1:8" x14ac:dyDescent="0.2">
      <c r="A37" s="263" t="s">
        <v>1</v>
      </c>
      <c r="B37" s="310">
        <v>375125</v>
      </c>
      <c r="C37" s="310">
        <v>341632</v>
      </c>
      <c r="D37" s="405">
        <f t="shared" si="0"/>
        <v>-8.9284905031656092E-2</v>
      </c>
      <c r="G37" s="263" t="s">
        <v>9</v>
      </c>
      <c r="H37" s="405">
        <v>0.17297964945300559</v>
      </c>
    </row>
    <row r="48" spans="1:8" x14ac:dyDescent="0.2">
      <c r="C48" s="405"/>
    </row>
    <row r="49" spans="3:3" x14ac:dyDescent="0.2">
      <c r="C49" s="405"/>
    </row>
    <row r="50" spans="3:3" x14ac:dyDescent="0.2">
      <c r="C50" s="405"/>
    </row>
    <row r="51" spans="3:3" x14ac:dyDescent="0.2">
      <c r="C51" s="405"/>
    </row>
    <row r="52" spans="3:3" x14ac:dyDescent="0.2">
      <c r="C52" s="405"/>
    </row>
    <row r="53" spans="3:3" x14ac:dyDescent="0.2">
      <c r="C53" s="405"/>
    </row>
    <row r="54" spans="3:3" x14ac:dyDescent="0.2">
      <c r="C54" s="405"/>
    </row>
    <row r="55" spans="3:3" x14ac:dyDescent="0.2">
      <c r="C55" s="405"/>
    </row>
    <row r="56" spans="3:3" x14ac:dyDescent="0.2">
      <c r="C56" s="405"/>
    </row>
    <row r="57" spans="3:3" x14ac:dyDescent="0.2">
      <c r="C57" s="405"/>
    </row>
    <row r="58" spans="3:3" x14ac:dyDescent="0.2">
      <c r="C58" s="405"/>
    </row>
    <row r="59" spans="3:3" x14ac:dyDescent="0.2">
      <c r="C59" s="405"/>
    </row>
    <row r="60" spans="3:3" x14ac:dyDescent="0.2">
      <c r="C60" s="405"/>
    </row>
    <row r="61" spans="3:3" x14ac:dyDescent="0.2">
      <c r="C61" s="405"/>
    </row>
    <row r="62" spans="3:3" x14ac:dyDescent="0.2">
      <c r="C62" s="405"/>
    </row>
    <row r="63" spans="3:3" x14ac:dyDescent="0.2">
      <c r="C63" s="405"/>
    </row>
    <row r="64" spans="3:3" x14ac:dyDescent="0.2">
      <c r="C64" s="405"/>
    </row>
    <row r="65" spans="3:3" x14ac:dyDescent="0.2">
      <c r="C65" s="405"/>
    </row>
    <row r="66" spans="3:3" x14ac:dyDescent="0.2">
      <c r="C66" s="405"/>
    </row>
    <row r="67" spans="3:3" x14ac:dyDescent="0.2">
      <c r="C67" s="405"/>
    </row>
    <row r="68" spans="3:3" x14ac:dyDescent="0.2">
      <c r="C68" s="405"/>
    </row>
    <row r="69" spans="3:3" x14ac:dyDescent="0.2">
      <c r="C69" s="405"/>
    </row>
    <row r="70" spans="3:3" x14ac:dyDescent="0.2">
      <c r="C70" s="405"/>
    </row>
    <row r="71" spans="3:3" x14ac:dyDescent="0.2">
      <c r="C71" s="405"/>
    </row>
    <row r="72" spans="3:3" x14ac:dyDescent="0.2">
      <c r="C72" s="405"/>
    </row>
    <row r="73" spans="3:3" x14ac:dyDescent="0.2">
      <c r="C73" s="405"/>
    </row>
    <row r="74" spans="3:3" x14ac:dyDescent="0.2">
      <c r="C74" s="405"/>
    </row>
    <row r="75" spans="3:3" x14ac:dyDescent="0.2">
      <c r="C75" s="405"/>
    </row>
    <row r="76" spans="3:3" x14ac:dyDescent="0.2">
      <c r="C76" s="405"/>
    </row>
    <row r="77" spans="3:3" x14ac:dyDescent="0.2">
      <c r="C77" s="405"/>
    </row>
    <row r="78" spans="3:3" x14ac:dyDescent="0.2">
      <c r="C78" s="405"/>
    </row>
    <row r="79" spans="3:3" x14ac:dyDescent="0.2">
      <c r="C79" s="405"/>
    </row>
    <row r="80" spans="3:3" x14ac:dyDescent="0.2">
      <c r="C80" s="405"/>
    </row>
  </sheetData>
  <mergeCells count="1">
    <mergeCell ref="H1:I1"/>
  </mergeCells>
  <hyperlinks>
    <hyperlink ref="H1:I1" location="Index!A1" display="Regresar al Índice" xr:uid="{0DEB1091-31CD-448E-A330-0BA1BF34E08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B425F-E4DC-460C-810B-C57470CDCB61}">
  <sheetPr codeName="Hoja17"/>
  <dimension ref="A1:I53"/>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1514</v>
      </c>
      <c r="G1" s="129" t="s">
        <v>39</v>
      </c>
      <c r="H1" s="400"/>
      <c r="I1" s="400"/>
    </row>
    <row r="2" spans="1:9" x14ac:dyDescent="0.2">
      <c r="A2" s="11" t="s">
        <v>1547</v>
      </c>
    </row>
    <row r="6" spans="1:9" x14ac:dyDescent="0.2">
      <c r="B6" s="176" t="s">
        <v>896</v>
      </c>
      <c r="C6" s="177" t="s">
        <v>198</v>
      </c>
      <c r="D6" s="159" t="s">
        <v>877</v>
      </c>
      <c r="E6" s="176" t="s">
        <v>897</v>
      </c>
    </row>
    <row r="7" spans="1:9" x14ac:dyDescent="0.2">
      <c r="B7" s="176"/>
      <c r="C7" s="177"/>
      <c r="D7" s="159" t="s">
        <v>446</v>
      </c>
      <c r="E7" s="176"/>
    </row>
    <row r="8" spans="1:9" x14ac:dyDescent="0.2">
      <c r="B8" s="161" t="s">
        <v>898</v>
      </c>
      <c r="C8" s="171" t="s">
        <v>200</v>
      </c>
      <c r="D8" s="172">
        <v>39163375</v>
      </c>
      <c r="E8" s="162">
        <v>10</v>
      </c>
    </row>
    <row r="9" spans="1:9" x14ac:dyDescent="0.2">
      <c r="B9" s="161" t="s">
        <v>899</v>
      </c>
      <c r="C9" s="173" t="s">
        <v>200</v>
      </c>
      <c r="D9" s="174">
        <v>34608571</v>
      </c>
      <c r="E9" s="175">
        <v>7</v>
      </c>
    </row>
    <row r="10" spans="1:9" x14ac:dyDescent="0.2">
      <c r="B10" s="161" t="s">
        <v>900</v>
      </c>
      <c r="C10" s="171" t="s">
        <v>200</v>
      </c>
      <c r="D10" s="172">
        <v>31308606</v>
      </c>
      <c r="E10" s="162">
        <v>14</v>
      </c>
    </row>
    <row r="11" spans="1:9" x14ac:dyDescent="0.2">
      <c r="B11" s="161" t="s">
        <v>901</v>
      </c>
      <c r="C11" s="173" t="s">
        <v>200</v>
      </c>
      <c r="D11" s="174">
        <v>26149270</v>
      </c>
      <c r="E11" s="175">
        <v>27</v>
      </c>
    </row>
    <row r="12" spans="1:9" x14ac:dyDescent="0.2">
      <c r="B12" s="161" t="s">
        <v>902</v>
      </c>
      <c r="C12" s="171" t="s">
        <v>200</v>
      </c>
      <c r="D12" s="172">
        <v>24243944</v>
      </c>
      <c r="E12" s="162">
        <v>8</v>
      </c>
    </row>
    <row r="13" spans="1:9" x14ac:dyDescent="0.2">
      <c r="B13" s="161" t="s">
        <v>903</v>
      </c>
      <c r="C13" s="173" t="s">
        <v>200</v>
      </c>
      <c r="D13" s="174">
        <v>18274400</v>
      </c>
      <c r="E13" s="175">
        <v>10</v>
      </c>
    </row>
    <row r="14" spans="1:9" x14ac:dyDescent="0.2">
      <c r="B14" s="161" t="s">
        <v>904</v>
      </c>
      <c r="C14" s="171" t="s">
        <v>200</v>
      </c>
      <c r="D14" s="172">
        <v>18018536</v>
      </c>
      <c r="E14" s="162">
        <v>7</v>
      </c>
    </row>
    <row r="15" spans="1:9" x14ac:dyDescent="0.2">
      <c r="B15" s="161" t="s">
        <v>905</v>
      </c>
      <c r="C15" s="173" t="s">
        <v>200</v>
      </c>
      <c r="D15" s="174">
        <v>17736722</v>
      </c>
      <c r="E15" s="175">
        <v>18</v>
      </c>
    </row>
    <row r="16" spans="1:9" x14ac:dyDescent="0.2">
      <c r="B16" s="161" t="s">
        <v>906</v>
      </c>
      <c r="C16" s="171" t="s">
        <v>200</v>
      </c>
      <c r="D16" s="172">
        <v>16534368</v>
      </c>
      <c r="E16" s="162">
        <v>26</v>
      </c>
    </row>
    <row r="17" spans="2:5" x14ac:dyDescent="0.2">
      <c r="B17" s="161" t="s">
        <v>907</v>
      </c>
      <c r="C17" s="173" t="s">
        <v>200</v>
      </c>
      <c r="D17" s="174">
        <v>16105515</v>
      </c>
      <c r="E17" s="175">
        <v>413</v>
      </c>
    </row>
    <row r="18" spans="2:5" x14ac:dyDescent="0.2">
      <c r="B18" s="161" t="s">
        <v>901</v>
      </c>
      <c r="C18" s="171" t="s">
        <v>62</v>
      </c>
      <c r="D18" s="172">
        <v>15756392</v>
      </c>
      <c r="E18" s="162">
        <v>123</v>
      </c>
    </row>
    <row r="19" spans="2:5" x14ac:dyDescent="0.2">
      <c r="B19" s="161" t="s">
        <v>908</v>
      </c>
      <c r="C19" s="173" t="s">
        <v>882</v>
      </c>
      <c r="D19" s="174">
        <v>15679000</v>
      </c>
      <c r="E19" s="175">
        <v>12</v>
      </c>
    </row>
    <row r="20" spans="2:5" x14ac:dyDescent="0.2">
      <c r="B20" s="161" t="s">
        <v>909</v>
      </c>
      <c r="C20" s="171" t="s">
        <v>200</v>
      </c>
      <c r="D20" s="172">
        <v>15663333</v>
      </c>
      <c r="E20" s="162">
        <v>3</v>
      </c>
    </row>
    <row r="21" spans="2:5" x14ac:dyDescent="0.2">
      <c r="B21" s="161" t="s">
        <v>910</v>
      </c>
      <c r="C21" s="173" t="s">
        <v>200</v>
      </c>
      <c r="D21" s="174">
        <v>14408789</v>
      </c>
      <c r="E21" s="175">
        <v>300</v>
      </c>
    </row>
    <row r="22" spans="2:5" x14ac:dyDescent="0.2">
      <c r="B22" s="161" t="s">
        <v>911</v>
      </c>
      <c r="C22" s="171" t="s">
        <v>200</v>
      </c>
      <c r="D22" s="172">
        <v>13988000</v>
      </c>
      <c r="E22" s="162">
        <v>10</v>
      </c>
    </row>
    <row r="23" spans="2:5" x14ac:dyDescent="0.2">
      <c r="B23" s="161" t="s">
        <v>912</v>
      </c>
      <c r="C23" s="173" t="s">
        <v>200</v>
      </c>
      <c r="D23" s="174">
        <v>13850000</v>
      </c>
      <c r="E23" s="175">
        <v>4</v>
      </c>
    </row>
    <row r="24" spans="2:5" x14ac:dyDescent="0.2">
      <c r="B24" s="161" t="s">
        <v>913</v>
      </c>
      <c r="C24" s="171" t="s">
        <v>200</v>
      </c>
      <c r="D24" s="172">
        <v>13656320</v>
      </c>
      <c r="E24" s="162">
        <v>73</v>
      </c>
    </row>
    <row r="25" spans="2:5" x14ac:dyDescent="0.2">
      <c r="B25" s="161" t="s">
        <v>914</v>
      </c>
      <c r="C25" s="173" t="s">
        <v>882</v>
      </c>
      <c r="D25" s="174">
        <v>12880000</v>
      </c>
      <c r="E25" s="175">
        <v>5</v>
      </c>
    </row>
    <row r="26" spans="2:5" x14ac:dyDescent="0.2">
      <c r="B26" s="161" t="s">
        <v>915</v>
      </c>
      <c r="C26" s="171" t="s">
        <v>200</v>
      </c>
      <c r="D26" s="172">
        <v>12792512</v>
      </c>
      <c r="E26" s="162">
        <v>17</v>
      </c>
    </row>
    <row r="27" spans="2:5" x14ac:dyDescent="0.2">
      <c r="B27" s="161" t="s">
        <v>916</v>
      </c>
      <c r="C27" s="173" t="s">
        <v>200</v>
      </c>
      <c r="D27" s="174">
        <v>12525509</v>
      </c>
      <c r="E27" s="175">
        <v>70</v>
      </c>
    </row>
    <row r="32" spans="2:5" ht="14.25" x14ac:dyDescent="0.2">
      <c r="B32" s="179"/>
      <c r="C32" s="179"/>
      <c r="D32" s="179"/>
      <c r="E32" s="179"/>
    </row>
    <row r="33" spans="2:5" ht="14.25" x14ac:dyDescent="0.2">
      <c r="B33" s="179"/>
      <c r="C33" s="179"/>
      <c r="D33" s="179"/>
      <c r="E33" s="179"/>
    </row>
    <row r="34" spans="2:5" ht="14.25" x14ac:dyDescent="0.2">
      <c r="B34" s="179"/>
      <c r="C34" s="179"/>
      <c r="D34" s="179"/>
      <c r="E34" s="179"/>
    </row>
    <row r="35" spans="2:5" ht="14.25" x14ac:dyDescent="0.2">
      <c r="B35" s="179"/>
      <c r="C35" s="179"/>
      <c r="D35" s="179"/>
      <c r="E35" s="179"/>
    </row>
    <row r="36" spans="2:5" ht="14.25" x14ac:dyDescent="0.2">
      <c r="B36" s="179"/>
      <c r="C36" s="179"/>
      <c r="D36" s="179"/>
      <c r="E36" s="179"/>
    </row>
    <row r="37" spans="2:5" ht="14.25" x14ac:dyDescent="0.2">
      <c r="B37" s="179"/>
      <c r="C37" s="179"/>
      <c r="D37" s="179"/>
      <c r="E37" s="179"/>
    </row>
    <row r="38" spans="2:5" ht="14.25" x14ac:dyDescent="0.2">
      <c r="B38" s="179"/>
      <c r="C38" s="179"/>
      <c r="D38" s="179"/>
      <c r="E38" s="179"/>
    </row>
    <row r="39" spans="2:5" ht="14.25" x14ac:dyDescent="0.2">
      <c r="B39" s="179"/>
      <c r="C39" s="179"/>
      <c r="D39" s="179"/>
      <c r="E39" s="179"/>
    </row>
    <row r="40" spans="2:5" ht="14.25" x14ac:dyDescent="0.2">
      <c r="B40" s="179"/>
      <c r="C40" s="179"/>
      <c r="D40" s="179"/>
      <c r="E40" s="179"/>
    </row>
    <row r="41" spans="2:5" ht="14.25" x14ac:dyDescent="0.2">
      <c r="B41" s="179"/>
      <c r="C41" s="179"/>
      <c r="D41" s="179"/>
      <c r="E41" s="179"/>
    </row>
    <row r="42" spans="2:5" ht="14.25" x14ac:dyDescent="0.2">
      <c r="B42" s="179"/>
      <c r="C42" s="179"/>
      <c r="D42" s="179"/>
      <c r="E42" s="179"/>
    </row>
    <row r="43" spans="2:5" ht="14.25" x14ac:dyDescent="0.2">
      <c r="B43" s="179"/>
      <c r="C43" s="179"/>
      <c r="D43" s="179"/>
      <c r="E43" s="179"/>
    </row>
    <row r="44" spans="2:5" ht="14.25" x14ac:dyDescent="0.2">
      <c r="B44" s="179"/>
      <c r="C44" s="179"/>
      <c r="D44" s="179"/>
      <c r="E44" s="179"/>
    </row>
    <row r="45" spans="2:5" ht="14.25" x14ac:dyDescent="0.2">
      <c r="B45" s="179"/>
      <c r="C45" s="179"/>
      <c r="D45" s="179"/>
      <c r="E45" s="179"/>
    </row>
    <row r="46" spans="2:5" ht="14.25" x14ac:dyDescent="0.2">
      <c r="B46" s="179"/>
      <c r="C46" s="179"/>
      <c r="D46" s="179"/>
      <c r="E46" s="179"/>
    </row>
    <row r="47" spans="2:5" ht="14.25" x14ac:dyDescent="0.2">
      <c r="B47" s="179"/>
      <c r="C47" s="179"/>
      <c r="D47" s="179"/>
      <c r="E47" s="179"/>
    </row>
    <row r="48" spans="2:5" ht="14.25" x14ac:dyDescent="0.2">
      <c r="B48" s="179"/>
      <c r="C48" s="179"/>
      <c r="D48" s="179"/>
      <c r="E48" s="179"/>
    </row>
    <row r="49" spans="2:5" ht="14.25" x14ac:dyDescent="0.2">
      <c r="B49" s="179"/>
      <c r="C49" s="179"/>
      <c r="D49" s="179"/>
      <c r="E49" s="179"/>
    </row>
    <row r="50" spans="2:5" ht="14.25" x14ac:dyDescent="0.2">
      <c r="B50" s="179"/>
      <c r="C50" s="179"/>
      <c r="D50" s="179"/>
      <c r="E50" s="179"/>
    </row>
    <row r="51" spans="2:5" ht="14.25" x14ac:dyDescent="0.2">
      <c r="B51" s="179"/>
      <c r="C51" s="179"/>
      <c r="D51" s="179"/>
      <c r="E51" s="179"/>
    </row>
    <row r="52" spans="2:5" ht="14.25" x14ac:dyDescent="0.2">
      <c r="B52" s="179"/>
      <c r="C52" s="179"/>
      <c r="D52" s="179"/>
      <c r="E52" s="179"/>
    </row>
    <row r="53" spans="2:5" ht="14.25" x14ac:dyDescent="0.2">
      <c r="B53" s="179"/>
      <c r="C53" s="179"/>
      <c r="D53" s="179"/>
      <c r="E53" s="179"/>
    </row>
  </sheetData>
  <mergeCells count="4">
    <mergeCell ref="B6:B7"/>
    <mergeCell ref="C6:C7"/>
    <mergeCell ref="E6:E7"/>
    <mergeCell ref="G1:I1"/>
  </mergeCells>
  <hyperlinks>
    <hyperlink ref="G1:H1" location="Index!A1" display="Regresar al Índice" xr:uid="{77DCE4DC-607D-45E2-A977-3725FAB0AA17}"/>
    <hyperlink ref="H1:I1" location="Index!A1" display="Regresar al Índice" xr:uid="{369CF6D0-0158-4C69-B82C-83B2AFA379CB}"/>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DE8D-CC39-443A-BE32-1B5ABED9A995}">
  <sheetPr codeName="Hoja81"/>
  <dimension ref="A1:I27"/>
  <sheetViews>
    <sheetView workbookViewId="0">
      <selection activeCell="I7" sqref="I7"/>
    </sheetView>
  </sheetViews>
  <sheetFormatPr baseColWidth="10" defaultColWidth="11.42578125" defaultRowHeight="14.25" x14ac:dyDescent="0.2"/>
  <cols>
    <col min="1" max="16384" width="11.42578125" style="263"/>
  </cols>
  <sheetData>
    <row r="1" spans="1:9" ht="15" x14ac:dyDescent="0.25">
      <c r="A1" s="179" t="s">
        <v>1418</v>
      </c>
      <c r="H1" s="400" t="s">
        <v>39</v>
      </c>
      <c r="I1" s="400"/>
    </row>
    <row r="2" spans="1:9" x14ac:dyDescent="0.2">
      <c r="A2" s="263" t="s">
        <v>702</v>
      </c>
    </row>
    <row r="3" spans="1:9" x14ac:dyDescent="0.2">
      <c r="A3" s="263" t="s">
        <v>1256</v>
      </c>
    </row>
    <row r="5" spans="1:9" x14ac:dyDescent="0.2">
      <c r="A5" s="263" t="s">
        <v>703</v>
      </c>
      <c r="B5" s="263" t="s">
        <v>704</v>
      </c>
      <c r="C5" s="263" t="s">
        <v>705</v>
      </c>
    </row>
    <row r="6" spans="1:9" x14ac:dyDescent="0.2">
      <c r="A6" s="263" t="s">
        <v>706</v>
      </c>
      <c r="B6" s="310"/>
      <c r="C6" s="263">
        <v>16166</v>
      </c>
      <c r="D6" s="405">
        <f>C6/$D$13</f>
        <v>0.54072314947988087</v>
      </c>
      <c r="E6" s="405">
        <f>C6/$C$11</f>
        <v>0.68329177057356605</v>
      </c>
    </row>
    <row r="7" spans="1:9" x14ac:dyDescent="0.2">
      <c r="A7" s="263" t="s">
        <v>707</v>
      </c>
      <c r="B7" s="310"/>
      <c r="C7" s="263">
        <v>5936</v>
      </c>
      <c r="D7" s="405">
        <f t="shared" ref="D7:D9" si="0">C7/$D$13</f>
        <v>0.19854834933270896</v>
      </c>
      <c r="E7" s="405">
        <f t="shared" ref="E7:E9" si="1">C7/$C$11</f>
        <v>0.25089817828310579</v>
      </c>
    </row>
    <row r="8" spans="1:9" x14ac:dyDescent="0.2">
      <c r="A8" s="263" t="s">
        <v>708</v>
      </c>
      <c r="B8" s="310"/>
      <c r="C8" s="263">
        <v>819</v>
      </c>
      <c r="D8" s="405">
        <f t="shared" si="0"/>
        <v>2.7394052915008196E-2</v>
      </c>
      <c r="E8" s="405">
        <f t="shared" si="1"/>
        <v>3.46168477112304E-2</v>
      </c>
    </row>
    <row r="9" spans="1:9" x14ac:dyDescent="0.2">
      <c r="A9" s="263" t="s">
        <v>415</v>
      </c>
      <c r="B9" s="310"/>
      <c r="C9" s="310">
        <v>738</v>
      </c>
      <c r="D9" s="405">
        <f t="shared" si="0"/>
        <v>2.4684750978359031E-2</v>
      </c>
      <c r="E9" s="405">
        <f t="shared" si="1"/>
        <v>3.1193203432097721E-2</v>
      </c>
    </row>
    <row r="10" spans="1:9" x14ac:dyDescent="0.2">
      <c r="A10" s="263" t="s">
        <v>704</v>
      </c>
      <c r="B10" s="310">
        <v>6238</v>
      </c>
      <c r="C10" s="310"/>
      <c r="D10" s="405">
        <f>B10/$D$13</f>
        <v>0.20864969729404287</v>
      </c>
      <c r="E10" s="405">
        <v>1</v>
      </c>
    </row>
    <row r="11" spans="1:9" x14ac:dyDescent="0.2">
      <c r="C11" s="310">
        <f>SUM(C6:C9)</f>
        <v>23659</v>
      </c>
    </row>
    <row r="13" spans="1:9" x14ac:dyDescent="0.2">
      <c r="C13" s="263" t="s">
        <v>54</v>
      </c>
      <c r="D13" s="310">
        <f>B10+C11</f>
        <v>29897</v>
      </c>
      <c r="E13" s="405">
        <f>B10/D13</f>
        <v>0.20864969729404287</v>
      </c>
    </row>
    <row r="14" spans="1:9" x14ac:dyDescent="0.2">
      <c r="E14" s="405">
        <f>C11/D13</f>
        <v>0.79135030270595708</v>
      </c>
    </row>
    <row r="16" spans="1:9" x14ac:dyDescent="0.2">
      <c r="A16" s="263" t="s">
        <v>704</v>
      </c>
      <c r="C16" s="405">
        <f>B10/D13</f>
        <v>0.20864969729404287</v>
      </c>
      <c r="E16" s="497">
        <f>SUM(E6:E8)</f>
        <v>0.96880679656790225</v>
      </c>
    </row>
    <row r="17" spans="1:4" x14ac:dyDescent="0.2">
      <c r="A17" s="263" t="s">
        <v>709</v>
      </c>
      <c r="C17" s="405">
        <f>C11/D13</f>
        <v>0.79135030270595708</v>
      </c>
    </row>
    <row r="19" spans="1:4" x14ac:dyDescent="0.2">
      <c r="B19" s="263" t="s">
        <v>704</v>
      </c>
      <c r="C19" s="263" t="s">
        <v>709</v>
      </c>
      <c r="D19" s="263" t="s">
        <v>54</v>
      </c>
    </row>
    <row r="20" spans="1:4" x14ac:dyDescent="0.2">
      <c r="A20" s="263" t="s">
        <v>710</v>
      </c>
    </row>
    <row r="21" spans="1:4" x14ac:dyDescent="0.2">
      <c r="A21" s="263" t="s">
        <v>707</v>
      </c>
      <c r="B21" s="263">
        <v>1998</v>
      </c>
      <c r="C21" s="263">
        <v>5936</v>
      </c>
      <c r="D21" s="263">
        <v>7934</v>
      </c>
    </row>
    <row r="22" spans="1:4" x14ac:dyDescent="0.2">
      <c r="A22" s="263" t="s">
        <v>1257</v>
      </c>
      <c r="C22" s="263">
        <v>16</v>
      </c>
      <c r="D22" s="263">
        <v>16</v>
      </c>
    </row>
    <row r="23" spans="1:4" x14ac:dyDescent="0.2">
      <c r="A23" s="263" t="s">
        <v>1258</v>
      </c>
      <c r="C23" s="263">
        <v>30</v>
      </c>
      <c r="D23" s="263">
        <v>30</v>
      </c>
    </row>
    <row r="24" spans="1:4" x14ac:dyDescent="0.2">
      <c r="A24" s="263" t="s">
        <v>708</v>
      </c>
      <c r="B24" s="263">
        <v>125</v>
      </c>
      <c r="C24" s="263">
        <v>819</v>
      </c>
      <c r="D24" s="263">
        <v>944</v>
      </c>
    </row>
    <row r="25" spans="1:4" x14ac:dyDescent="0.2">
      <c r="A25" s="263" t="s">
        <v>706</v>
      </c>
      <c r="B25" s="263">
        <v>4115</v>
      </c>
      <c r="C25" s="263">
        <v>16166</v>
      </c>
      <c r="D25" s="263">
        <v>20281</v>
      </c>
    </row>
    <row r="26" spans="1:4" x14ac:dyDescent="0.2">
      <c r="A26" s="263" t="s">
        <v>1259</v>
      </c>
      <c r="C26" s="263">
        <v>692</v>
      </c>
      <c r="D26" s="263">
        <v>692</v>
      </c>
    </row>
    <row r="27" spans="1:4" x14ac:dyDescent="0.2">
      <c r="A27" s="263" t="s">
        <v>54</v>
      </c>
      <c r="B27" s="263">
        <v>6238</v>
      </c>
      <c r="C27" s="263">
        <v>23659</v>
      </c>
      <c r="D27" s="263">
        <v>29897</v>
      </c>
    </row>
  </sheetData>
  <mergeCells count="1">
    <mergeCell ref="H1:I1"/>
  </mergeCells>
  <hyperlinks>
    <hyperlink ref="H1:I1" location="Index!A1" display="Regresar al Índice" xr:uid="{D11A0126-D8B6-47D9-858D-4242B5A7B5E8}"/>
  </hyperlinks>
  <pageMargins left="0.7" right="0.7" top="0.75" bottom="0.75" header="0.3" footer="0.3"/>
  <pageSetup orientation="portrait" horizontalDpi="4294967295" verticalDpi="4294967295"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83E3-4368-4608-BF63-81E8277E91BA}">
  <sheetPr codeName="Hoja82"/>
  <dimension ref="A1:R47"/>
  <sheetViews>
    <sheetView zoomScale="85" zoomScaleNormal="85" workbookViewId="0">
      <selection activeCell="I7" sqref="I7"/>
    </sheetView>
  </sheetViews>
  <sheetFormatPr baseColWidth="10" defaultColWidth="11.42578125" defaultRowHeight="14.25" x14ac:dyDescent="0.2"/>
  <cols>
    <col min="1" max="1" width="14.42578125" style="263" customWidth="1"/>
    <col min="2" max="2" width="17.7109375" style="263" customWidth="1"/>
    <col min="3" max="3" width="17.28515625" style="263" bestFit="1" customWidth="1"/>
    <col min="4" max="6" width="17.28515625" style="263" customWidth="1"/>
    <col min="7" max="7" width="17.28515625" style="263" bestFit="1" customWidth="1"/>
    <col min="8" max="8" width="15.85546875" style="263" bestFit="1" customWidth="1"/>
    <col min="9" max="16384" width="11.42578125" style="263"/>
  </cols>
  <sheetData>
    <row r="1" spans="1:18" ht="15" x14ac:dyDescent="0.25">
      <c r="A1" s="179" t="s">
        <v>1419</v>
      </c>
      <c r="H1" s="400" t="s">
        <v>39</v>
      </c>
      <c r="I1" s="400"/>
    </row>
    <row r="2" spans="1:18" x14ac:dyDescent="0.2">
      <c r="A2" s="263" t="s">
        <v>702</v>
      </c>
    </row>
    <row r="5" spans="1:18" x14ac:dyDescent="0.2">
      <c r="B5" s="263" t="s">
        <v>710</v>
      </c>
    </row>
    <row r="6" spans="1:18" x14ac:dyDescent="0.2">
      <c r="A6" s="263" t="s">
        <v>711</v>
      </c>
      <c r="B6" s="263" t="s">
        <v>712</v>
      </c>
      <c r="C6" s="476" t="s">
        <v>706</v>
      </c>
      <c r="D6" s="476" t="s">
        <v>707</v>
      </c>
      <c r="E6" s="476" t="s">
        <v>708</v>
      </c>
      <c r="F6" s="476" t="s">
        <v>713</v>
      </c>
      <c r="G6" s="476"/>
      <c r="H6" s="476"/>
      <c r="I6" s="476"/>
      <c r="J6" s="476"/>
    </row>
    <row r="7" spans="1:18" x14ac:dyDescent="0.2">
      <c r="A7" s="263">
        <v>1</v>
      </c>
      <c r="B7" s="263" t="s">
        <v>714</v>
      </c>
      <c r="C7" s="405">
        <v>2.5343917952763671E-2</v>
      </c>
      <c r="D7" s="405">
        <v>5.6717922863624903E-3</v>
      </c>
      <c r="E7" s="405">
        <v>0</v>
      </c>
      <c r="F7" s="405">
        <v>1.3550135501355014E-3</v>
      </c>
      <c r="G7" s="496"/>
      <c r="H7" s="405">
        <f>SUM(C7:C8)</f>
        <v>0.54696513978600658</v>
      </c>
      <c r="I7" s="405">
        <f>SUM(D7:D8)</f>
        <v>3.516511217544744E-2</v>
      </c>
      <c r="J7" s="405">
        <f>SUM(E7:E8)</f>
        <v>8.4745762711864403E-2</v>
      </c>
    </row>
    <row r="8" spans="1:18" x14ac:dyDescent="0.2">
      <c r="A8" s="263">
        <v>2</v>
      </c>
      <c r="B8" s="263" t="s">
        <v>715</v>
      </c>
      <c r="C8" s="405">
        <v>0.52162122183324289</v>
      </c>
      <c r="D8" s="405">
        <v>2.9493319889084952E-2</v>
      </c>
      <c r="E8" s="405">
        <v>8.4745762711864403E-2</v>
      </c>
      <c r="F8" s="405">
        <v>6.5040650406504072E-2</v>
      </c>
      <c r="G8" s="496"/>
      <c r="H8" s="496"/>
      <c r="I8" s="496"/>
      <c r="J8" s="496"/>
    </row>
    <row r="9" spans="1:18" x14ac:dyDescent="0.2">
      <c r="A9" s="263">
        <v>3</v>
      </c>
      <c r="B9" s="263" t="s">
        <v>716</v>
      </c>
      <c r="C9" s="405">
        <v>0.2676889699718949</v>
      </c>
      <c r="D9" s="405">
        <v>0.14557600201663726</v>
      </c>
      <c r="E9" s="405">
        <v>0.3559322033898305</v>
      </c>
      <c r="F9" s="405">
        <v>0.28048780487804881</v>
      </c>
      <c r="G9" s="496"/>
      <c r="H9" s="496"/>
      <c r="I9" s="496"/>
      <c r="J9" s="496"/>
    </row>
    <row r="10" spans="1:18" x14ac:dyDescent="0.2">
      <c r="A10" s="263">
        <v>4</v>
      </c>
      <c r="B10" s="263" t="s">
        <v>717</v>
      </c>
      <c r="C10" s="405">
        <v>0.14072284404122085</v>
      </c>
      <c r="D10" s="405">
        <v>0.41152004033274514</v>
      </c>
      <c r="E10" s="405">
        <v>0.4989406779661017</v>
      </c>
      <c r="F10" s="405">
        <v>0.45121951219512196</v>
      </c>
      <c r="G10" s="496"/>
      <c r="H10" s="496"/>
      <c r="I10" s="496"/>
      <c r="J10" s="496"/>
    </row>
    <row r="11" spans="1:18" x14ac:dyDescent="0.2">
      <c r="A11" s="263">
        <v>5</v>
      </c>
      <c r="B11" s="263" t="s">
        <v>718</v>
      </c>
      <c r="C11" s="405">
        <v>3.9741630097135251E-2</v>
      </c>
      <c r="D11" s="405">
        <v>0.28384169397529618</v>
      </c>
      <c r="E11" s="405">
        <v>5.5084745762711863E-2</v>
      </c>
      <c r="F11" s="405">
        <v>0.13956639566395665</v>
      </c>
      <c r="G11" s="496"/>
      <c r="H11" s="496"/>
      <c r="I11" s="496"/>
      <c r="J11" s="496"/>
    </row>
    <row r="12" spans="1:18" x14ac:dyDescent="0.2">
      <c r="A12" s="263">
        <v>6</v>
      </c>
      <c r="B12" s="263" t="s">
        <v>719</v>
      </c>
      <c r="C12" s="405">
        <v>4.8814161037424187E-3</v>
      </c>
      <c r="D12" s="405">
        <v>0.12389715149987396</v>
      </c>
      <c r="E12" s="405">
        <v>5.2966101694915252E-3</v>
      </c>
      <c r="F12" s="405">
        <v>6.2330623306233061E-2</v>
      </c>
      <c r="G12" s="496"/>
      <c r="H12" s="496"/>
      <c r="I12" s="496"/>
      <c r="J12" s="496"/>
    </row>
    <row r="13" spans="1:18" x14ac:dyDescent="0.2">
      <c r="B13" s="263" t="s">
        <v>54</v>
      </c>
      <c r="C13" s="405">
        <v>1</v>
      </c>
      <c r="D13" s="405">
        <v>1</v>
      </c>
      <c r="E13" s="405">
        <v>1</v>
      </c>
      <c r="F13" s="405">
        <v>1</v>
      </c>
      <c r="G13" s="496"/>
      <c r="H13" s="496"/>
      <c r="I13" s="496"/>
      <c r="J13" s="496"/>
    </row>
    <row r="14" spans="1:18" x14ac:dyDescent="0.2">
      <c r="C14" s="496"/>
      <c r="D14" s="496"/>
      <c r="E14" s="496"/>
      <c r="F14" s="496"/>
    </row>
    <row r="15" spans="1:18" x14ac:dyDescent="0.2">
      <c r="A15" s="179"/>
      <c r="B15" s="179"/>
      <c r="C15" s="179"/>
      <c r="D15" s="179"/>
      <c r="E15" s="179"/>
      <c r="F15" s="179"/>
      <c r="G15" s="179"/>
      <c r="H15" s="179"/>
      <c r="I15" s="179"/>
      <c r="J15" s="179"/>
      <c r="K15" s="179"/>
      <c r="L15" s="179"/>
      <c r="M15" s="179"/>
      <c r="N15" s="179"/>
      <c r="O15" s="179"/>
      <c r="P15" s="179"/>
      <c r="Q15" s="179"/>
      <c r="R15" s="179"/>
    </row>
    <row r="16" spans="1:18" x14ac:dyDescent="0.2">
      <c r="A16" s="179"/>
      <c r="B16" s="179"/>
      <c r="C16" s="179"/>
      <c r="D16" s="179"/>
      <c r="E16" s="179"/>
      <c r="F16" s="179"/>
      <c r="G16" s="179"/>
      <c r="H16" s="179"/>
      <c r="I16" s="179"/>
      <c r="J16" s="179"/>
      <c r="K16" s="179"/>
      <c r="L16" s="179"/>
      <c r="M16" s="179"/>
      <c r="N16" s="179"/>
      <c r="O16" s="179"/>
      <c r="P16" s="179"/>
      <c r="Q16" s="179"/>
      <c r="R16" s="179"/>
    </row>
    <row r="17" spans="1:18" x14ac:dyDescent="0.2">
      <c r="A17" s="179"/>
      <c r="B17" s="179"/>
      <c r="C17" s="179"/>
      <c r="D17" s="179"/>
      <c r="E17" s="179"/>
      <c r="F17" s="179"/>
      <c r="G17" s="179"/>
      <c r="H17" s="179"/>
      <c r="I17" s="179"/>
      <c r="J17" s="179"/>
      <c r="K17" s="179"/>
      <c r="L17" s="179"/>
      <c r="M17" s="179"/>
      <c r="N17" s="179"/>
      <c r="O17" s="179"/>
      <c r="P17" s="179"/>
      <c r="Q17" s="179"/>
      <c r="R17" s="179"/>
    </row>
    <row r="18" spans="1:18" x14ac:dyDescent="0.2">
      <c r="A18" s="179"/>
      <c r="B18" s="179"/>
      <c r="C18" s="179"/>
      <c r="D18" s="179"/>
      <c r="E18" s="179"/>
      <c r="F18" s="179"/>
      <c r="G18" s="179"/>
      <c r="H18" s="179"/>
      <c r="I18" s="179"/>
      <c r="J18" s="179"/>
      <c r="K18" s="179"/>
      <c r="L18" s="179"/>
      <c r="M18" s="179"/>
      <c r="N18" s="179"/>
      <c r="O18" s="179"/>
      <c r="P18" s="179"/>
      <c r="Q18" s="179"/>
      <c r="R18" s="179"/>
    </row>
    <row r="19" spans="1:18" x14ac:dyDescent="0.2">
      <c r="A19" s="179"/>
      <c r="B19" s="179"/>
      <c r="C19" s="179"/>
      <c r="D19" s="179"/>
      <c r="E19" s="179"/>
      <c r="F19" s="179"/>
      <c r="G19" s="179"/>
      <c r="H19" s="179"/>
      <c r="I19" s="179"/>
      <c r="J19" s="179"/>
      <c r="K19" s="179"/>
      <c r="L19" s="179"/>
      <c r="M19" s="179"/>
      <c r="N19" s="179"/>
      <c r="O19" s="179"/>
      <c r="P19" s="179"/>
      <c r="Q19" s="179"/>
      <c r="R19" s="179"/>
    </row>
    <row r="20" spans="1:18" x14ac:dyDescent="0.2">
      <c r="A20" s="179"/>
      <c r="B20" s="179"/>
      <c r="C20" s="179"/>
      <c r="D20" s="179"/>
      <c r="E20" s="179"/>
      <c r="F20" s="179"/>
      <c r="G20" s="179"/>
      <c r="H20" s="179"/>
      <c r="I20" s="179"/>
      <c r="J20" s="179"/>
      <c r="K20" s="179"/>
      <c r="L20" s="179"/>
      <c r="M20" s="179"/>
      <c r="N20" s="179"/>
      <c r="O20" s="179"/>
      <c r="P20" s="179"/>
      <c r="Q20" s="179"/>
      <c r="R20" s="179"/>
    </row>
    <row r="21" spans="1:18" x14ac:dyDescent="0.2">
      <c r="A21" s="179"/>
      <c r="B21" s="179"/>
      <c r="C21" s="179"/>
      <c r="D21" s="179"/>
      <c r="E21" s="179"/>
      <c r="F21" s="179"/>
      <c r="G21" s="179"/>
      <c r="H21" s="179"/>
      <c r="I21" s="179"/>
      <c r="J21" s="179"/>
      <c r="K21" s="179"/>
      <c r="L21" s="179"/>
      <c r="M21" s="179"/>
      <c r="N21" s="179"/>
      <c r="O21" s="179"/>
      <c r="P21" s="179"/>
      <c r="Q21" s="179"/>
      <c r="R21" s="179"/>
    </row>
    <row r="22" spans="1:18" x14ac:dyDescent="0.2">
      <c r="A22" s="179"/>
      <c r="B22" s="179"/>
      <c r="C22" s="179"/>
      <c r="D22" s="179"/>
      <c r="E22" s="179"/>
      <c r="F22" s="179"/>
      <c r="G22" s="179"/>
      <c r="H22" s="179"/>
      <c r="I22" s="179"/>
      <c r="J22" s="179"/>
      <c r="K22" s="179"/>
      <c r="L22" s="179"/>
      <c r="M22" s="179"/>
      <c r="N22" s="179"/>
      <c r="O22" s="179"/>
      <c r="P22" s="179"/>
      <c r="Q22" s="179"/>
      <c r="R22" s="179"/>
    </row>
    <row r="23" spans="1:18" x14ac:dyDescent="0.2">
      <c r="A23" s="179"/>
      <c r="B23" s="179"/>
      <c r="C23" s="179"/>
      <c r="D23" s="179"/>
      <c r="E23" s="179"/>
      <c r="F23" s="179"/>
      <c r="G23" s="179"/>
      <c r="H23" s="179"/>
      <c r="I23" s="179"/>
      <c r="J23" s="179"/>
      <c r="K23" s="179"/>
      <c r="L23" s="179"/>
      <c r="M23" s="179"/>
      <c r="N23" s="179"/>
      <c r="O23" s="179"/>
      <c r="P23" s="179"/>
      <c r="Q23" s="179"/>
      <c r="R23" s="179"/>
    </row>
    <row r="24" spans="1:18" x14ac:dyDescent="0.2">
      <c r="A24" s="179"/>
      <c r="B24" s="179"/>
      <c r="C24" s="179"/>
      <c r="D24" s="179"/>
      <c r="E24" s="179"/>
      <c r="F24" s="179"/>
      <c r="G24" s="179"/>
      <c r="H24" s="179"/>
      <c r="I24" s="179"/>
      <c r="J24" s="179"/>
      <c r="K24" s="179"/>
      <c r="L24" s="179"/>
      <c r="M24" s="179"/>
      <c r="N24" s="179"/>
      <c r="O24" s="179"/>
      <c r="P24" s="179"/>
      <c r="Q24" s="179"/>
      <c r="R24" s="179"/>
    </row>
    <row r="25" spans="1:18" x14ac:dyDescent="0.2">
      <c r="A25" s="179"/>
      <c r="B25" s="179"/>
      <c r="C25" s="179"/>
      <c r="D25" s="179"/>
      <c r="E25" s="179"/>
      <c r="F25" s="179"/>
      <c r="G25" s="179"/>
      <c r="H25" s="179"/>
      <c r="I25" s="179"/>
      <c r="J25" s="179"/>
      <c r="K25" s="179"/>
      <c r="L25" s="179"/>
      <c r="M25" s="179"/>
      <c r="N25" s="179"/>
      <c r="O25" s="179"/>
      <c r="P25" s="179"/>
      <c r="Q25" s="179"/>
      <c r="R25" s="179"/>
    </row>
    <row r="26" spans="1:18" x14ac:dyDescent="0.2">
      <c r="A26" s="179"/>
      <c r="B26" s="179"/>
      <c r="C26" s="179"/>
      <c r="D26" s="179"/>
      <c r="E26" s="179"/>
      <c r="F26" s="179"/>
      <c r="G26" s="179"/>
      <c r="H26" s="179"/>
      <c r="I26" s="179"/>
      <c r="J26" s="179"/>
      <c r="K26" s="179"/>
      <c r="L26" s="179"/>
      <c r="M26" s="179"/>
      <c r="N26" s="179"/>
      <c r="O26" s="179"/>
      <c r="P26" s="179"/>
      <c r="Q26" s="179"/>
      <c r="R26" s="179"/>
    </row>
    <row r="27" spans="1:18" ht="15" customHeight="1" x14ac:dyDescent="0.2">
      <c r="A27" s="179"/>
      <c r="B27" s="179"/>
      <c r="C27" s="179"/>
      <c r="D27" s="179"/>
      <c r="E27" s="179"/>
      <c r="F27" s="179"/>
      <c r="G27" s="179"/>
      <c r="H27" s="179"/>
      <c r="I27" s="179"/>
      <c r="J27" s="179"/>
      <c r="K27" s="179"/>
      <c r="L27" s="179"/>
      <c r="M27" s="179"/>
      <c r="N27" s="179"/>
      <c r="O27" s="179"/>
      <c r="P27" s="179"/>
      <c r="Q27" s="179"/>
      <c r="R27" s="179"/>
    </row>
    <row r="28" spans="1:18" ht="15" customHeight="1" x14ac:dyDescent="0.2">
      <c r="A28" s="179"/>
      <c r="B28" s="179"/>
      <c r="C28" s="179"/>
      <c r="D28" s="179"/>
      <c r="E28" s="179"/>
      <c r="F28" s="179"/>
      <c r="G28" s="179"/>
      <c r="H28" s="179"/>
      <c r="I28" s="179"/>
      <c r="J28" s="179"/>
      <c r="K28" s="179"/>
      <c r="L28" s="179"/>
      <c r="M28" s="179"/>
      <c r="N28" s="179"/>
      <c r="O28" s="179"/>
      <c r="P28" s="179"/>
      <c r="Q28" s="179"/>
      <c r="R28" s="179"/>
    </row>
    <row r="29" spans="1:18" ht="15" customHeight="1" x14ac:dyDescent="0.2">
      <c r="A29" s="179"/>
      <c r="B29" s="179"/>
      <c r="C29" s="179"/>
      <c r="D29" s="179"/>
      <c r="E29" s="179"/>
      <c r="F29" s="179"/>
      <c r="G29" s="179"/>
      <c r="H29" s="179"/>
      <c r="I29" s="179"/>
      <c r="J29" s="179"/>
      <c r="K29" s="179"/>
      <c r="L29" s="179"/>
      <c r="M29" s="179"/>
      <c r="N29" s="179"/>
      <c r="O29" s="179"/>
      <c r="P29" s="179"/>
      <c r="Q29" s="179"/>
      <c r="R29" s="179"/>
    </row>
    <row r="30" spans="1:18" ht="15" customHeight="1" x14ac:dyDescent="0.2">
      <c r="A30" s="179"/>
      <c r="B30" s="179"/>
      <c r="C30" s="179"/>
      <c r="D30" s="179"/>
      <c r="E30" s="179"/>
      <c r="F30" s="179"/>
      <c r="G30" s="179"/>
      <c r="H30" s="179"/>
      <c r="I30" s="179"/>
      <c r="J30" s="179"/>
      <c r="K30" s="179"/>
      <c r="L30" s="179"/>
      <c r="M30" s="179"/>
      <c r="N30" s="179"/>
      <c r="O30" s="179"/>
      <c r="P30" s="179"/>
      <c r="Q30" s="179"/>
      <c r="R30" s="179"/>
    </row>
    <row r="31" spans="1:18" ht="15" customHeight="1" x14ac:dyDescent="0.2">
      <c r="A31" s="179"/>
      <c r="B31" s="179"/>
      <c r="C31" s="179"/>
      <c r="D31" s="179"/>
      <c r="E31" s="179"/>
      <c r="F31" s="179"/>
      <c r="G31" s="179"/>
      <c r="H31" s="179"/>
      <c r="I31" s="179"/>
      <c r="J31" s="179"/>
      <c r="K31" s="179"/>
      <c r="L31" s="179"/>
      <c r="M31" s="179"/>
      <c r="N31" s="179"/>
      <c r="O31" s="179"/>
      <c r="P31" s="179"/>
      <c r="Q31" s="179"/>
      <c r="R31" s="179"/>
    </row>
    <row r="32" spans="1:18" ht="15" customHeight="1" x14ac:dyDescent="0.2">
      <c r="A32" s="179"/>
      <c r="B32" s="179"/>
      <c r="C32" s="179"/>
      <c r="D32" s="179"/>
      <c r="E32" s="179"/>
      <c r="F32" s="179"/>
      <c r="G32" s="179"/>
      <c r="H32" s="179"/>
      <c r="I32" s="179"/>
      <c r="J32" s="179"/>
      <c r="K32" s="179"/>
      <c r="L32" s="179"/>
      <c r="M32" s="179"/>
      <c r="N32" s="179"/>
      <c r="O32" s="179"/>
      <c r="P32" s="179"/>
      <c r="Q32" s="179"/>
      <c r="R32" s="179"/>
    </row>
    <row r="33" spans="1:18" ht="15" customHeight="1" x14ac:dyDescent="0.2">
      <c r="A33" s="179"/>
      <c r="B33" s="179"/>
      <c r="C33" s="179"/>
      <c r="D33" s="179"/>
      <c r="E33" s="179"/>
      <c r="F33" s="179"/>
      <c r="G33" s="179"/>
      <c r="H33" s="179"/>
      <c r="I33" s="179"/>
      <c r="J33" s="179"/>
      <c r="K33" s="179"/>
      <c r="L33" s="179"/>
      <c r="M33" s="179"/>
      <c r="N33" s="179"/>
      <c r="O33" s="179"/>
      <c r="P33" s="179"/>
      <c r="Q33" s="179"/>
      <c r="R33" s="179"/>
    </row>
    <row r="34" spans="1:18" ht="15" customHeight="1" x14ac:dyDescent="0.2">
      <c r="A34" s="179"/>
      <c r="B34" s="179"/>
      <c r="C34" s="179"/>
      <c r="D34" s="179"/>
      <c r="E34" s="179"/>
      <c r="F34" s="179"/>
      <c r="G34" s="179"/>
      <c r="H34" s="179"/>
      <c r="I34" s="179"/>
      <c r="J34" s="179"/>
      <c r="K34" s="179"/>
      <c r="L34" s="179"/>
      <c r="M34" s="179"/>
      <c r="N34" s="179"/>
      <c r="O34" s="179"/>
      <c r="P34" s="179"/>
      <c r="Q34" s="179"/>
      <c r="R34" s="179"/>
    </row>
    <row r="35" spans="1:18" ht="15" customHeight="1" x14ac:dyDescent="0.2">
      <c r="A35" s="179"/>
      <c r="B35" s="179"/>
      <c r="C35" s="179"/>
      <c r="D35" s="179"/>
      <c r="E35" s="179"/>
      <c r="F35" s="179"/>
      <c r="G35" s="179"/>
      <c r="H35" s="179"/>
      <c r="I35" s="179"/>
      <c r="J35" s="179"/>
      <c r="K35" s="179"/>
      <c r="L35" s="179"/>
      <c r="M35" s="179"/>
      <c r="N35" s="179"/>
      <c r="O35" s="179"/>
      <c r="P35" s="179"/>
      <c r="Q35" s="179"/>
      <c r="R35" s="179"/>
    </row>
    <row r="36" spans="1:18" ht="15" customHeight="1" x14ac:dyDescent="0.2">
      <c r="A36" s="179"/>
      <c r="B36" s="179"/>
      <c r="C36" s="179"/>
      <c r="D36" s="179"/>
      <c r="E36" s="179"/>
      <c r="F36" s="179"/>
      <c r="G36" s="179"/>
      <c r="H36" s="179"/>
      <c r="I36" s="179"/>
      <c r="J36" s="179"/>
      <c r="K36" s="179"/>
      <c r="L36" s="179"/>
      <c r="M36" s="179"/>
      <c r="N36" s="179"/>
      <c r="O36" s="179"/>
      <c r="P36" s="179"/>
      <c r="Q36" s="179"/>
      <c r="R36" s="179"/>
    </row>
    <row r="37" spans="1:18" ht="15" customHeight="1" x14ac:dyDescent="0.2">
      <c r="A37" s="179"/>
      <c r="B37" s="179"/>
      <c r="C37" s="179"/>
      <c r="D37" s="179"/>
      <c r="E37" s="179"/>
      <c r="F37" s="179"/>
      <c r="G37" s="179"/>
      <c r="H37" s="179"/>
      <c r="I37" s="179"/>
      <c r="J37" s="179"/>
      <c r="K37" s="179"/>
      <c r="L37" s="179"/>
      <c r="M37" s="179"/>
      <c r="N37" s="179"/>
      <c r="O37" s="179"/>
      <c r="P37" s="179"/>
      <c r="Q37" s="179"/>
      <c r="R37" s="179"/>
    </row>
    <row r="38" spans="1:18" x14ac:dyDescent="0.2">
      <c r="A38" s="179"/>
      <c r="B38" s="179"/>
      <c r="C38" s="179"/>
      <c r="D38" s="179"/>
      <c r="E38" s="179"/>
      <c r="F38" s="179"/>
      <c r="G38" s="179"/>
      <c r="H38" s="179"/>
      <c r="I38" s="179"/>
      <c r="J38" s="179"/>
      <c r="K38" s="179"/>
      <c r="L38" s="179"/>
      <c r="M38" s="179"/>
      <c r="N38" s="179"/>
      <c r="O38" s="179"/>
      <c r="P38" s="179"/>
      <c r="Q38" s="179"/>
      <c r="R38" s="179"/>
    </row>
    <row r="39" spans="1:18" x14ac:dyDescent="0.2">
      <c r="A39" s="179"/>
      <c r="B39" s="179"/>
      <c r="C39" s="179"/>
      <c r="D39" s="179"/>
      <c r="E39" s="179"/>
      <c r="F39" s="179"/>
      <c r="G39" s="179"/>
      <c r="H39" s="179"/>
      <c r="I39" s="179"/>
      <c r="J39" s="179"/>
      <c r="K39" s="179"/>
      <c r="L39" s="179"/>
      <c r="M39" s="179"/>
      <c r="N39" s="179"/>
      <c r="O39" s="179"/>
      <c r="P39" s="179"/>
      <c r="Q39" s="179"/>
      <c r="R39" s="179"/>
    </row>
    <row r="40" spans="1:18" ht="15" customHeight="1" x14ac:dyDescent="0.2">
      <c r="A40" s="179"/>
      <c r="B40" s="179"/>
      <c r="C40" s="179"/>
      <c r="D40" s="179"/>
      <c r="E40" s="179"/>
      <c r="F40" s="179"/>
      <c r="G40" s="179"/>
      <c r="H40" s="179"/>
      <c r="I40" s="179"/>
      <c r="J40" s="179"/>
      <c r="K40" s="179"/>
      <c r="L40" s="179"/>
      <c r="M40" s="179"/>
      <c r="N40" s="179"/>
      <c r="O40" s="179"/>
      <c r="P40" s="179"/>
      <c r="Q40" s="179"/>
      <c r="R40" s="179"/>
    </row>
    <row r="41" spans="1:18" ht="15" customHeight="1" x14ac:dyDescent="0.2">
      <c r="A41" s="179"/>
      <c r="B41" s="179"/>
      <c r="C41" s="179"/>
      <c r="D41" s="179"/>
      <c r="E41" s="179"/>
      <c r="F41" s="179"/>
      <c r="G41" s="179"/>
      <c r="H41" s="179"/>
      <c r="I41" s="179"/>
      <c r="J41" s="179"/>
      <c r="K41" s="179"/>
      <c r="L41" s="179"/>
      <c r="M41" s="179"/>
      <c r="N41" s="179"/>
      <c r="O41" s="179"/>
      <c r="P41" s="179"/>
      <c r="Q41" s="179"/>
      <c r="R41" s="179"/>
    </row>
    <row r="42" spans="1:18" ht="15" customHeight="1" x14ac:dyDescent="0.2">
      <c r="A42" s="179"/>
      <c r="B42" s="179"/>
      <c r="C42" s="179"/>
      <c r="D42" s="179"/>
      <c r="E42" s="179"/>
      <c r="F42" s="179"/>
      <c r="G42" s="179"/>
      <c r="H42" s="179"/>
      <c r="I42" s="179"/>
      <c r="J42" s="179"/>
      <c r="K42" s="179"/>
      <c r="L42" s="179"/>
      <c r="M42" s="179"/>
      <c r="N42" s="179"/>
      <c r="O42" s="179"/>
      <c r="P42" s="179"/>
      <c r="Q42" s="179"/>
      <c r="R42" s="179"/>
    </row>
    <row r="43" spans="1:18" ht="15" customHeight="1" x14ac:dyDescent="0.2">
      <c r="A43" s="179"/>
      <c r="B43" s="179"/>
      <c r="C43" s="179"/>
      <c r="D43" s="179"/>
      <c r="E43" s="179"/>
      <c r="F43" s="179"/>
      <c r="G43" s="179"/>
      <c r="H43" s="179"/>
      <c r="I43" s="179"/>
      <c r="J43" s="179"/>
      <c r="K43" s="179"/>
      <c r="L43" s="179"/>
      <c r="M43" s="179"/>
      <c r="N43" s="179"/>
      <c r="O43" s="179"/>
      <c r="P43" s="179"/>
      <c r="Q43" s="179"/>
      <c r="R43" s="179"/>
    </row>
    <row r="44" spans="1:18" ht="15" customHeight="1" x14ac:dyDescent="0.2">
      <c r="A44" s="179"/>
      <c r="B44" s="179"/>
      <c r="C44" s="179"/>
      <c r="D44" s="179"/>
      <c r="E44" s="179"/>
      <c r="F44" s="179"/>
      <c r="G44" s="179"/>
      <c r="H44" s="179"/>
      <c r="I44" s="179"/>
      <c r="J44" s="179"/>
      <c r="K44" s="179"/>
      <c r="L44" s="179"/>
      <c r="M44" s="179"/>
      <c r="N44" s="179"/>
      <c r="O44" s="179"/>
      <c r="P44" s="179"/>
      <c r="Q44" s="179"/>
      <c r="R44" s="179"/>
    </row>
    <row r="45" spans="1:18" ht="15" customHeight="1" x14ac:dyDescent="0.2">
      <c r="A45" s="179"/>
      <c r="B45" s="179"/>
      <c r="C45" s="179"/>
      <c r="D45" s="179"/>
      <c r="E45" s="179"/>
      <c r="F45" s="179"/>
      <c r="G45" s="179"/>
      <c r="H45" s="179"/>
      <c r="I45" s="179"/>
      <c r="J45" s="179"/>
      <c r="K45" s="179"/>
      <c r="L45" s="179"/>
      <c r="M45" s="179"/>
      <c r="N45" s="179"/>
      <c r="O45" s="179"/>
      <c r="P45" s="179"/>
      <c r="Q45" s="179"/>
      <c r="R45" s="179"/>
    </row>
    <row r="46" spans="1:18" ht="15" customHeight="1" x14ac:dyDescent="0.2">
      <c r="A46" s="179"/>
      <c r="B46" s="179"/>
      <c r="C46" s="179"/>
      <c r="D46" s="179"/>
      <c r="E46" s="179"/>
      <c r="F46" s="179"/>
      <c r="G46" s="179"/>
      <c r="H46" s="179"/>
      <c r="I46" s="179"/>
      <c r="J46" s="179"/>
      <c r="K46" s="179"/>
      <c r="L46" s="179"/>
      <c r="M46" s="179"/>
      <c r="N46" s="179"/>
      <c r="O46" s="179"/>
      <c r="P46" s="179"/>
      <c r="Q46" s="179"/>
      <c r="R46" s="179"/>
    </row>
    <row r="47" spans="1:18" ht="15" customHeight="1" x14ac:dyDescent="0.2"/>
  </sheetData>
  <mergeCells count="1">
    <mergeCell ref="H1:I1"/>
  </mergeCells>
  <hyperlinks>
    <hyperlink ref="H1:I1" location="Index!A1" display="Regresar al Índice" xr:uid="{1F24DC0B-B51E-4D66-9687-E1ECC00395FF}"/>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B623-2D46-410A-A81A-EE3D53D42B0D}">
  <sheetPr codeName="Hoja83"/>
  <dimension ref="A1:Q113"/>
  <sheetViews>
    <sheetView topLeftCell="A91" zoomScale="96" zoomScaleNormal="96" workbookViewId="0">
      <selection activeCell="I7" sqref="I7"/>
    </sheetView>
  </sheetViews>
  <sheetFormatPr baseColWidth="10" defaultColWidth="9.140625" defaultRowHeight="12.75" x14ac:dyDescent="0.2"/>
  <cols>
    <col min="1" max="1" width="15.42578125" style="12" customWidth="1"/>
    <col min="2" max="2" width="6.42578125" style="12" customWidth="1"/>
    <col min="3" max="3" width="13.7109375" style="12" customWidth="1"/>
    <col min="4" max="6" width="8.7109375" style="12" customWidth="1"/>
    <col min="7" max="7" width="11.7109375" style="12" customWidth="1"/>
    <col min="8" max="8" width="17" style="12" customWidth="1"/>
    <col min="9" max="9" width="35.7109375" style="12" customWidth="1"/>
    <col min="10" max="10" width="37.7109375" style="12" customWidth="1"/>
    <col min="11" max="11" width="17.7109375" style="12" customWidth="1"/>
    <col min="12" max="12" width="35.7109375" style="12" customWidth="1"/>
    <col min="13" max="13" width="37.7109375" style="12" customWidth="1"/>
    <col min="14" max="16384" width="9.140625" style="12"/>
  </cols>
  <sheetData>
    <row r="1" spans="1:17" ht="15" x14ac:dyDescent="0.25">
      <c r="A1" s="179" t="s">
        <v>1420</v>
      </c>
      <c r="G1" s="404"/>
      <c r="H1" s="400" t="s">
        <v>39</v>
      </c>
      <c r="I1" s="400"/>
      <c r="J1" s="404"/>
    </row>
    <row r="2" spans="1:17" x14ac:dyDescent="0.2">
      <c r="A2" s="12" t="s">
        <v>56</v>
      </c>
      <c r="G2" s="12" t="s">
        <v>55</v>
      </c>
      <c r="H2" s="12" t="s">
        <v>55</v>
      </c>
    </row>
    <row r="6" spans="1:17" x14ac:dyDescent="0.2">
      <c r="A6" s="12" t="s">
        <v>57</v>
      </c>
      <c r="B6" s="12" t="s">
        <v>58</v>
      </c>
      <c r="C6" s="12" t="s">
        <v>59</v>
      </c>
      <c r="D6" s="12" t="s">
        <v>60</v>
      </c>
      <c r="E6" s="12" t="s">
        <v>61</v>
      </c>
      <c r="F6" s="12" t="s">
        <v>1</v>
      </c>
      <c r="G6" s="12" t="s">
        <v>62</v>
      </c>
      <c r="H6" s="12" t="s">
        <v>63</v>
      </c>
      <c r="I6" s="12" t="s">
        <v>64</v>
      </c>
      <c r="J6" s="12" t="s">
        <v>65</v>
      </c>
      <c r="K6" s="12" t="s">
        <v>66</v>
      </c>
      <c r="L6" s="12" t="s">
        <v>67</v>
      </c>
      <c r="M6" s="12" t="s">
        <v>68</v>
      </c>
      <c r="O6" s="12" t="s">
        <v>698</v>
      </c>
      <c r="P6" s="12">
        <v>2</v>
      </c>
      <c r="Q6" s="12">
        <f>COUNT($D$7:$D$150)</f>
        <v>94</v>
      </c>
    </row>
    <row r="7" spans="1:17" x14ac:dyDescent="0.2">
      <c r="A7" s="12" t="s">
        <v>69</v>
      </c>
      <c r="B7" s="12" t="s">
        <v>70</v>
      </c>
      <c r="C7" s="12">
        <v>80.89</v>
      </c>
      <c r="D7" s="12">
        <v>81</v>
      </c>
      <c r="E7" s="12">
        <v>76.23</v>
      </c>
      <c r="F7" s="12">
        <v>3.25</v>
      </c>
      <c r="G7" s="12">
        <v>3.35</v>
      </c>
      <c r="H7" s="12">
        <v>5.93</v>
      </c>
      <c r="I7" s="12">
        <v>0.46</v>
      </c>
      <c r="J7" s="12">
        <v>0.28000000000000003</v>
      </c>
      <c r="K7" s="12">
        <v>3.35</v>
      </c>
      <c r="L7" s="12">
        <v>1.08</v>
      </c>
      <c r="M7" s="12">
        <v>0.48</v>
      </c>
      <c r="O7" s="12" t="s">
        <v>682</v>
      </c>
      <c r="P7" s="12">
        <f>P6</f>
        <v>2</v>
      </c>
      <c r="Q7" s="12">
        <v>1</v>
      </c>
    </row>
    <row r="8" spans="1:17" x14ac:dyDescent="0.2">
      <c r="A8" s="12" t="s">
        <v>55</v>
      </c>
      <c r="B8" s="12" t="s">
        <v>71</v>
      </c>
      <c r="C8" s="12">
        <v>81.290000000000006</v>
      </c>
      <c r="D8" s="12">
        <v>81.45</v>
      </c>
      <c r="E8" s="12">
        <v>76.58</v>
      </c>
      <c r="F8" s="12">
        <v>3.55</v>
      </c>
      <c r="G8" s="12">
        <v>3.69</v>
      </c>
      <c r="H8" s="12">
        <v>6.17</v>
      </c>
      <c r="I8" s="12">
        <v>0.55000000000000004</v>
      </c>
      <c r="J8" s="12">
        <v>0.3</v>
      </c>
      <c r="K8" s="12">
        <v>3.69</v>
      </c>
      <c r="L8" s="12">
        <v>0.47</v>
      </c>
      <c r="M8" s="12">
        <v>0.5</v>
      </c>
    </row>
    <row r="9" spans="1:17" x14ac:dyDescent="0.2">
      <c r="A9" s="12" t="s">
        <v>55</v>
      </c>
      <c r="B9" s="12" t="s">
        <v>72</v>
      </c>
      <c r="C9" s="12">
        <v>81.89</v>
      </c>
      <c r="D9" s="12">
        <v>82.09</v>
      </c>
      <c r="E9" s="12">
        <v>76.87</v>
      </c>
      <c r="F9" s="12">
        <v>4.25</v>
      </c>
      <c r="G9" s="12">
        <v>4.3499999999999996</v>
      </c>
      <c r="H9" s="12">
        <v>6.33</v>
      </c>
      <c r="I9" s="12">
        <v>0.79</v>
      </c>
      <c r="J9" s="12">
        <v>0.36</v>
      </c>
      <c r="K9" s="12">
        <v>4.3499999999999996</v>
      </c>
      <c r="L9" s="12">
        <v>0.38</v>
      </c>
      <c r="M9" s="12">
        <v>0.51</v>
      </c>
      <c r="O9" s="12" t="s">
        <v>699</v>
      </c>
      <c r="P9" s="12">
        <v>4</v>
      </c>
      <c r="Q9" s="12">
        <f>COUNT($D$7:$D$150)</f>
        <v>94</v>
      </c>
    </row>
    <row r="10" spans="1:17" x14ac:dyDescent="0.2">
      <c r="A10" s="12" t="s">
        <v>55</v>
      </c>
      <c r="B10" s="12" t="s">
        <v>73</v>
      </c>
      <c r="C10" s="12">
        <v>81.94</v>
      </c>
      <c r="D10" s="12">
        <v>82.31</v>
      </c>
      <c r="E10" s="12">
        <v>77.14</v>
      </c>
      <c r="F10" s="12">
        <v>4.6500000000000004</v>
      </c>
      <c r="G10" s="12">
        <v>4.54</v>
      </c>
      <c r="H10" s="12">
        <v>6.35</v>
      </c>
      <c r="I10" s="12">
        <v>0.26</v>
      </c>
      <c r="J10" s="12">
        <v>0.37</v>
      </c>
      <c r="K10" s="12">
        <v>4.54</v>
      </c>
      <c r="L10" s="12">
        <v>0.35</v>
      </c>
      <c r="M10" s="12">
        <v>0.51</v>
      </c>
      <c r="O10" s="12" t="s">
        <v>683</v>
      </c>
      <c r="P10" s="12">
        <f>P9</f>
        <v>4</v>
      </c>
      <c r="Q10" s="12">
        <v>1</v>
      </c>
    </row>
    <row r="11" spans="1:17" x14ac:dyDescent="0.2">
      <c r="A11" s="12" t="s">
        <v>55</v>
      </c>
      <c r="B11" s="12" t="s">
        <v>74</v>
      </c>
      <c r="C11" s="12">
        <v>81.67</v>
      </c>
      <c r="D11" s="12">
        <v>82.43</v>
      </c>
      <c r="E11" s="12">
        <v>77.48</v>
      </c>
      <c r="F11" s="12">
        <v>4.63</v>
      </c>
      <c r="G11" s="12">
        <v>4.66</v>
      </c>
      <c r="H11" s="12">
        <v>6.03</v>
      </c>
      <c r="I11" s="12">
        <v>0.15</v>
      </c>
      <c r="J11" s="12">
        <v>0.38</v>
      </c>
      <c r="K11" s="12">
        <v>4.66</v>
      </c>
      <c r="L11" s="12">
        <v>0.44</v>
      </c>
      <c r="M11" s="12">
        <v>0.49</v>
      </c>
    </row>
    <row r="12" spans="1:17" x14ac:dyDescent="0.2">
      <c r="A12" s="12" t="s">
        <v>55</v>
      </c>
      <c r="B12" s="12" t="s">
        <v>75</v>
      </c>
      <c r="C12" s="12">
        <v>81.62</v>
      </c>
      <c r="D12" s="12">
        <v>82.26</v>
      </c>
      <c r="E12" s="12">
        <v>77.5</v>
      </c>
      <c r="F12" s="12">
        <v>4.09</v>
      </c>
      <c r="G12" s="12">
        <v>3.92</v>
      </c>
      <c r="H12" s="12">
        <v>5.14</v>
      </c>
      <c r="I12" s="12">
        <v>-0.2</v>
      </c>
      <c r="J12" s="12">
        <v>0.32</v>
      </c>
      <c r="K12" s="12">
        <v>3.92</v>
      </c>
      <c r="L12" s="12">
        <v>0.02</v>
      </c>
      <c r="M12" s="12">
        <v>0.42</v>
      </c>
    </row>
    <row r="13" spans="1:17" x14ac:dyDescent="0.2">
      <c r="A13" s="12" t="s">
        <v>55</v>
      </c>
      <c r="B13" s="12" t="s">
        <v>76</v>
      </c>
      <c r="C13" s="12">
        <v>81.59</v>
      </c>
      <c r="D13" s="12">
        <v>82.07</v>
      </c>
      <c r="E13" s="12">
        <v>77.48</v>
      </c>
      <c r="F13" s="12">
        <v>3.47</v>
      </c>
      <c r="G13" s="12">
        <v>2.98</v>
      </c>
      <c r="H13" s="12">
        <v>4.33</v>
      </c>
      <c r="I13" s="12">
        <v>-0.23</v>
      </c>
      <c r="J13" s="12">
        <v>0.25</v>
      </c>
      <c r="K13" s="12">
        <v>2.98</v>
      </c>
      <c r="L13" s="12">
        <v>-0.03</v>
      </c>
      <c r="M13" s="12">
        <v>0.35</v>
      </c>
    </row>
    <row r="14" spans="1:17" x14ac:dyDescent="0.2">
      <c r="A14" s="12" t="s">
        <v>55</v>
      </c>
      <c r="B14" s="12" t="s">
        <v>77</v>
      </c>
      <c r="C14" s="12">
        <v>81.819999999999993</v>
      </c>
      <c r="D14" s="12">
        <v>82.26</v>
      </c>
      <c r="E14" s="12">
        <v>77.95</v>
      </c>
      <c r="F14" s="12">
        <v>3.46</v>
      </c>
      <c r="G14" s="12">
        <v>2.92</v>
      </c>
      <c r="H14" s="12">
        <v>4.82</v>
      </c>
      <c r="I14" s="12">
        <v>0.23</v>
      </c>
      <c r="J14" s="12">
        <v>0.24</v>
      </c>
      <c r="K14" s="12">
        <v>2.92</v>
      </c>
      <c r="L14" s="12">
        <v>0.61</v>
      </c>
      <c r="M14" s="12">
        <v>0.39</v>
      </c>
    </row>
    <row r="15" spans="1:17" x14ac:dyDescent="0.2">
      <c r="A15" s="12" t="s">
        <v>55</v>
      </c>
      <c r="B15" s="12" t="s">
        <v>78</v>
      </c>
      <c r="C15" s="12">
        <v>82.13</v>
      </c>
      <c r="D15" s="12">
        <v>82.67</v>
      </c>
      <c r="E15" s="12">
        <v>78.48</v>
      </c>
      <c r="F15" s="12">
        <v>3.39</v>
      </c>
      <c r="G15" s="12">
        <v>3</v>
      </c>
      <c r="H15" s="12">
        <v>4.74</v>
      </c>
      <c r="I15" s="12">
        <v>0.5</v>
      </c>
      <c r="J15" s="12">
        <v>0.25</v>
      </c>
      <c r="K15" s="12">
        <v>3</v>
      </c>
      <c r="L15" s="12">
        <v>0.67</v>
      </c>
      <c r="M15" s="12">
        <v>0.39</v>
      </c>
    </row>
    <row r="16" spans="1:17" x14ac:dyDescent="0.2">
      <c r="A16" s="12" t="s">
        <v>55</v>
      </c>
      <c r="B16" s="12" t="s">
        <v>79</v>
      </c>
      <c r="C16" s="12">
        <v>82.52</v>
      </c>
      <c r="D16" s="12">
        <v>82.73</v>
      </c>
      <c r="E16" s="12">
        <v>79.27</v>
      </c>
      <c r="F16" s="12">
        <v>3.36</v>
      </c>
      <c r="G16" s="12">
        <v>2.76</v>
      </c>
      <c r="H16" s="12">
        <v>5.66</v>
      </c>
      <c r="I16" s="12">
        <v>7.0000000000000007E-2</v>
      </c>
      <c r="J16" s="12">
        <v>0.23</v>
      </c>
      <c r="K16" s="12">
        <v>2.76</v>
      </c>
      <c r="L16" s="12">
        <v>1.01</v>
      </c>
      <c r="M16" s="12">
        <v>0.46</v>
      </c>
    </row>
    <row r="17" spans="1:13" x14ac:dyDescent="0.2">
      <c r="A17" s="12" t="s">
        <v>55</v>
      </c>
      <c r="B17" s="12" t="s">
        <v>80</v>
      </c>
      <c r="C17" s="12">
        <v>83.29</v>
      </c>
      <c r="D17" s="12">
        <v>83.02</v>
      </c>
      <c r="E17" s="12">
        <v>79.28</v>
      </c>
      <c r="F17" s="12">
        <v>3.62</v>
      </c>
      <c r="G17" s="12">
        <v>3.09</v>
      </c>
      <c r="H17" s="12">
        <v>5.67</v>
      </c>
      <c r="I17" s="12">
        <v>0.35</v>
      </c>
      <c r="J17" s="12">
        <v>0.25</v>
      </c>
      <c r="K17" s="12">
        <v>3.09</v>
      </c>
      <c r="L17" s="12">
        <v>0.01</v>
      </c>
      <c r="M17" s="12">
        <v>0.46</v>
      </c>
    </row>
    <row r="18" spans="1:13" x14ac:dyDescent="0.2">
      <c r="A18" s="12" t="s">
        <v>55</v>
      </c>
      <c r="B18" s="12" t="s">
        <v>81</v>
      </c>
      <c r="C18" s="12">
        <v>83.77</v>
      </c>
      <c r="D18" s="12">
        <v>83.62</v>
      </c>
      <c r="E18" s="12">
        <v>79.12</v>
      </c>
      <c r="F18" s="12">
        <v>3.97</v>
      </c>
      <c r="G18" s="12">
        <v>3.71</v>
      </c>
      <c r="H18" s="12">
        <v>4.92</v>
      </c>
      <c r="I18" s="12">
        <v>0.72</v>
      </c>
      <c r="J18" s="12">
        <v>0.3</v>
      </c>
      <c r="K18" s="12">
        <v>3.71</v>
      </c>
      <c r="L18" s="12">
        <v>-0.2</v>
      </c>
      <c r="M18" s="12">
        <v>0.4</v>
      </c>
    </row>
    <row r="19" spans="1:13" x14ac:dyDescent="0.2">
      <c r="A19" s="12" t="s">
        <v>82</v>
      </c>
      <c r="B19" s="12" t="s">
        <v>70</v>
      </c>
      <c r="C19" s="12">
        <v>84.52</v>
      </c>
      <c r="D19" s="12">
        <v>84.36</v>
      </c>
      <c r="E19" s="12">
        <v>79.790000000000006</v>
      </c>
      <c r="F19" s="12">
        <v>4.4800000000000004</v>
      </c>
      <c r="G19" s="12">
        <v>4.1399999999999997</v>
      </c>
      <c r="H19" s="12">
        <v>4.67</v>
      </c>
      <c r="I19" s="12">
        <v>0.88</v>
      </c>
      <c r="J19" s="12">
        <v>0.34</v>
      </c>
      <c r="K19" s="12">
        <v>4.1399999999999997</v>
      </c>
      <c r="L19" s="12">
        <v>0.84</v>
      </c>
      <c r="M19" s="12">
        <v>0.38</v>
      </c>
    </row>
    <row r="20" spans="1:13" x14ac:dyDescent="0.2">
      <c r="A20" s="12" t="s">
        <v>55</v>
      </c>
      <c r="B20" s="12" t="s">
        <v>71</v>
      </c>
      <c r="C20" s="12">
        <v>84.73</v>
      </c>
      <c r="D20" s="12">
        <v>84.75</v>
      </c>
      <c r="E20" s="12">
        <v>80.45</v>
      </c>
      <c r="F20" s="12">
        <v>4.2300000000000004</v>
      </c>
      <c r="G20" s="12">
        <v>4.05</v>
      </c>
      <c r="H20" s="12">
        <v>5.05</v>
      </c>
      <c r="I20" s="12">
        <v>0.46</v>
      </c>
      <c r="J20" s="12">
        <v>0.33</v>
      </c>
      <c r="K20" s="12">
        <v>4.05</v>
      </c>
      <c r="L20" s="12">
        <v>0.83</v>
      </c>
      <c r="M20" s="12">
        <v>0.41</v>
      </c>
    </row>
    <row r="21" spans="1:13" x14ac:dyDescent="0.2">
      <c r="A21" s="12" t="s">
        <v>55</v>
      </c>
      <c r="B21" s="12" t="s">
        <v>72</v>
      </c>
      <c r="C21" s="12">
        <v>84.97</v>
      </c>
      <c r="D21" s="12">
        <v>84.63</v>
      </c>
      <c r="E21" s="12">
        <v>80.7</v>
      </c>
      <c r="F21" s="12">
        <v>3.76</v>
      </c>
      <c r="G21" s="12">
        <v>3.09</v>
      </c>
      <c r="H21" s="12">
        <v>4.99</v>
      </c>
      <c r="I21" s="12">
        <v>-0.14000000000000001</v>
      </c>
      <c r="J21" s="12">
        <v>0.25</v>
      </c>
      <c r="K21" s="12">
        <v>3.09</v>
      </c>
      <c r="L21" s="12">
        <v>0.32</v>
      </c>
      <c r="M21" s="12">
        <v>0.41</v>
      </c>
    </row>
    <row r="22" spans="1:13" x14ac:dyDescent="0.2">
      <c r="A22" s="12" t="s">
        <v>55</v>
      </c>
      <c r="B22" s="12" t="s">
        <v>73</v>
      </c>
      <c r="C22" s="12">
        <v>84.81</v>
      </c>
      <c r="D22" s="12">
        <v>84.64</v>
      </c>
      <c r="E22" s="12">
        <v>80.959999999999994</v>
      </c>
      <c r="F22" s="12">
        <v>3.5</v>
      </c>
      <c r="G22" s="12">
        <v>2.84</v>
      </c>
      <c r="H22" s="12">
        <v>4.96</v>
      </c>
      <c r="I22" s="12">
        <v>0.01</v>
      </c>
      <c r="J22" s="12">
        <v>0.23</v>
      </c>
      <c r="K22" s="12">
        <v>2.84</v>
      </c>
      <c r="L22" s="12">
        <v>0.32</v>
      </c>
      <c r="M22" s="12">
        <v>0.4</v>
      </c>
    </row>
    <row r="23" spans="1:13" x14ac:dyDescent="0.2">
      <c r="A23" s="12" t="s">
        <v>55</v>
      </c>
      <c r="B23" s="12" t="s">
        <v>74</v>
      </c>
      <c r="C23" s="12">
        <v>84.54</v>
      </c>
      <c r="D23" s="12">
        <v>84.93</v>
      </c>
      <c r="E23" s="12">
        <v>81.069999999999993</v>
      </c>
      <c r="F23" s="12">
        <v>3.51</v>
      </c>
      <c r="G23" s="12">
        <v>3.04</v>
      </c>
      <c r="H23" s="12">
        <v>4.63</v>
      </c>
      <c r="I23" s="12">
        <v>0.34</v>
      </c>
      <c r="J23" s="12">
        <v>0.25</v>
      </c>
      <c r="K23" s="12">
        <v>3.04</v>
      </c>
      <c r="L23" s="12">
        <v>0.13</v>
      </c>
      <c r="M23" s="12">
        <v>0.38</v>
      </c>
    </row>
    <row r="24" spans="1:13" x14ac:dyDescent="0.2">
      <c r="A24" s="12" t="s">
        <v>55</v>
      </c>
      <c r="B24" s="12" t="s">
        <v>75</v>
      </c>
      <c r="C24" s="12">
        <v>84.68</v>
      </c>
      <c r="D24" s="12">
        <v>85.22</v>
      </c>
      <c r="E24" s="12">
        <v>81.459999999999994</v>
      </c>
      <c r="F24" s="12">
        <v>3.75</v>
      </c>
      <c r="G24" s="12">
        <v>3.59</v>
      </c>
      <c r="H24" s="12">
        <v>5.1100000000000003</v>
      </c>
      <c r="I24" s="12">
        <v>0.34</v>
      </c>
      <c r="J24" s="12">
        <v>0.28999999999999998</v>
      </c>
      <c r="K24" s="12">
        <v>3.59</v>
      </c>
      <c r="L24" s="12">
        <v>0.48</v>
      </c>
      <c r="M24" s="12">
        <v>0.42</v>
      </c>
    </row>
    <row r="25" spans="1:13" x14ac:dyDescent="0.2">
      <c r="A25" s="12" t="s">
        <v>55</v>
      </c>
      <c r="B25" s="12" t="s">
        <v>76</v>
      </c>
      <c r="C25" s="12">
        <v>84.91</v>
      </c>
      <c r="D25" s="12">
        <v>85.41</v>
      </c>
      <c r="E25" s="12">
        <v>81.72</v>
      </c>
      <c r="F25" s="12">
        <v>4.07</v>
      </c>
      <c r="G25" s="12">
        <v>4.07</v>
      </c>
      <c r="H25" s="12">
        <v>5.47</v>
      </c>
      <c r="I25" s="12">
        <v>0.23</v>
      </c>
      <c r="J25" s="12">
        <v>0.33</v>
      </c>
      <c r="K25" s="12">
        <v>4.07</v>
      </c>
      <c r="L25" s="12">
        <v>0.32</v>
      </c>
      <c r="M25" s="12">
        <v>0.44</v>
      </c>
    </row>
    <row r="26" spans="1:13" x14ac:dyDescent="0.2">
      <c r="A26" s="12" t="s">
        <v>55</v>
      </c>
      <c r="B26" s="12" t="s">
        <v>77</v>
      </c>
      <c r="C26" s="12">
        <v>85.22</v>
      </c>
      <c r="D26" s="12">
        <v>85.65</v>
      </c>
      <c r="E26" s="12">
        <v>81.209999999999994</v>
      </c>
      <c r="F26" s="12">
        <v>4.1500000000000004</v>
      </c>
      <c r="G26" s="12">
        <v>4.12</v>
      </c>
      <c r="H26" s="12">
        <v>4.18</v>
      </c>
      <c r="I26" s="12">
        <v>0.28000000000000003</v>
      </c>
      <c r="J26" s="12">
        <v>0.34</v>
      </c>
      <c r="K26" s="12">
        <v>4.12</v>
      </c>
      <c r="L26" s="12">
        <v>-0.62</v>
      </c>
      <c r="M26" s="12">
        <v>0.34</v>
      </c>
    </row>
    <row r="27" spans="1:13" x14ac:dyDescent="0.2">
      <c r="A27" s="12" t="s">
        <v>55</v>
      </c>
      <c r="B27" s="12" t="s">
        <v>78</v>
      </c>
      <c r="C27" s="12">
        <v>85.6</v>
      </c>
      <c r="D27" s="12">
        <v>86.19</v>
      </c>
      <c r="E27" s="12">
        <v>81.27</v>
      </c>
      <c r="F27" s="12">
        <v>4.22</v>
      </c>
      <c r="G27" s="12">
        <v>4.26</v>
      </c>
      <c r="H27" s="12">
        <v>3.56</v>
      </c>
      <c r="I27" s="12">
        <v>0.63</v>
      </c>
      <c r="J27" s="12">
        <v>0.35</v>
      </c>
      <c r="K27" s="12">
        <v>4.26</v>
      </c>
      <c r="L27" s="12">
        <v>7.0000000000000007E-2</v>
      </c>
      <c r="M27" s="12">
        <v>0.28999999999999998</v>
      </c>
    </row>
    <row r="28" spans="1:13" x14ac:dyDescent="0.2">
      <c r="A28" s="12" t="s">
        <v>55</v>
      </c>
      <c r="B28" s="12" t="s">
        <v>79</v>
      </c>
      <c r="C28" s="12">
        <v>86.07</v>
      </c>
      <c r="D28" s="12">
        <v>86.29</v>
      </c>
      <c r="E28" s="12">
        <v>81.7</v>
      </c>
      <c r="F28" s="12">
        <v>4.3</v>
      </c>
      <c r="G28" s="12">
        <v>4.3</v>
      </c>
      <c r="H28" s="12">
        <v>3.07</v>
      </c>
      <c r="I28" s="12">
        <v>0.11</v>
      </c>
      <c r="J28" s="12">
        <v>0.35</v>
      </c>
      <c r="K28" s="12">
        <v>4.3</v>
      </c>
      <c r="L28" s="12">
        <v>0.53</v>
      </c>
      <c r="M28" s="12">
        <v>0.25</v>
      </c>
    </row>
    <row r="29" spans="1:13" x14ac:dyDescent="0.2">
      <c r="A29" s="12" t="s">
        <v>55</v>
      </c>
      <c r="B29" s="12" t="s">
        <v>80</v>
      </c>
      <c r="C29" s="12">
        <v>86.76</v>
      </c>
      <c r="D29" s="12">
        <v>86.46</v>
      </c>
      <c r="E29" s="12">
        <v>81.88</v>
      </c>
      <c r="F29" s="12">
        <v>4.17</v>
      </c>
      <c r="G29" s="12">
        <v>4.1399999999999997</v>
      </c>
      <c r="H29" s="12">
        <v>3.28</v>
      </c>
      <c r="I29" s="12">
        <v>0.2</v>
      </c>
      <c r="J29" s="12">
        <v>0.34</v>
      </c>
      <c r="K29" s="12">
        <v>4.1399999999999997</v>
      </c>
      <c r="L29" s="12">
        <v>0.22</v>
      </c>
      <c r="M29" s="12">
        <v>0.27</v>
      </c>
    </row>
    <row r="30" spans="1:13" x14ac:dyDescent="0.2">
      <c r="A30" s="12" t="s">
        <v>55</v>
      </c>
      <c r="B30" s="12" t="s">
        <v>81</v>
      </c>
      <c r="C30" s="12">
        <v>87.19</v>
      </c>
      <c r="D30" s="12">
        <v>86.93</v>
      </c>
      <c r="E30" s="12">
        <v>82.2</v>
      </c>
      <c r="F30" s="12">
        <v>4.08</v>
      </c>
      <c r="G30" s="12">
        <v>3.96</v>
      </c>
      <c r="H30" s="12">
        <v>3.89</v>
      </c>
      <c r="I30" s="12">
        <v>0.55000000000000004</v>
      </c>
      <c r="J30" s="12">
        <v>0.32</v>
      </c>
      <c r="K30" s="12">
        <v>3.96</v>
      </c>
      <c r="L30" s="12">
        <v>0.39</v>
      </c>
      <c r="M30" s="12">
        <v>0.32</v>
      </c>
    </row>
    <row r="31" spans="1:13" x14ac:dyDescent="0.2">
      <c r="A31" s="12" t="s">
        <v>83</v>
      </c>
      <c r="B31" s="12" t="s">
        <v>70</v>
      </c>
      <c r="C31" s="12">
        <v>87.11</v>
      </c>
      <c r="D31" s="12">
        <v>86.93</v>
      </c>
      <c r="E31" s="12">
        <v>82.3</v>
      </c>
      <c r="F31" s="12">
        <v>3.07</v>
      </c>
      <c r="G31" s="12">
        <v>3.05</v>
      </c>
      <c r="H31" s="12">
        <v>3.15</v>
      </c>
      <c r="I31" s="12">
        <v>0</v>
      </c>
      <c r="J31" s="12">
        <v>0.25</v>
      </c>
      <c r="K31" s="12">
        <v>3.05</v>
      </c>
      <c r="L31" s="12">
        <v>0.12</v>
      </c>
      <c r="M31" s="12">
        <v>0.26</v>
      </c>
    </row>
    <row r="32" spans="1:13" x14ac:dyDescent="0.2">
      <c r="A32" s="12" t="s">
        <v>55</v>
      </c>
      <c r="B32" s="12" t="s">
        <v>71</v>
      </c>
      <c r="C32" s="12">
        <v>87.28</v>
      </c>
      <c r="D32" s="12">
        <v>87.36</v>
      </c>
      <c r="E32" s="12">
        <v>82.41</v>
      </c>
      <c r="F32" s="12">
        <v>3</v>
      </c>
      <c r="G32" s="12">
        <v>3.09</v>
      </c>
      <c r="H32" s="12">
        <v>2.44</v>
      </c>
      <c r="I32" s="12">
        <v>0.5</v>
      </c>
      <c r="J32" s="12">
        <v>0.25</v>
      </c>
      <c r="K32" s="12">
        <v>3.09</v>
      </c>
      <c r="L32" s="12">
        <v>0.14000000000000001</v>
      </c>
      <c r="M32" s="12">
        <v>0.2</v>
      </c>
    </row>
    <row r="33" spans="1:13" x14ac:dyDescent="0.2">
      <c r="A33" s="12" t="s">
        <v>55</v>
      </c>
      <c r="B33" s="12" t="s">
        <v>72</v>
      </c>
      <c r="C33" s="12">
        <v>87.63</v>
      </c>
      <c r="D33" s="12">
        <v>87.46</v>
      </c>
      <c r="E33" s="12">
        <v>82.9</v>
      </c>
      <c r="F33" s="12">
        <v>3.14</v>
      </c>
      <c r="G33" s="12">
        <v>3.35</v>
      </c>
      <c r="H33" s="12">
        <v>2.72</v>
      </c>
      <c r="I33" s="12">
        <v>0.11</v>
      </c>
      <c r="J33" s="12">
        <v>0.27</v>
      </c>
      <c r="K33" s="12">
        <v>3.35</v>
      </c>
      <c r="L33" s="12">
        <v>0.59</v>
      </c>
      <c r="M33" s="12">
        <v>0.22</v>
      </c>
    </row>
    <row r="34" spans="1:13" x14ac:dyDescent="0.2">
      <c r="A34" s="12" t="s">
        <v>55</v>
      </c>
      <c r="B34" s="12" t="s">
        <v>73</v>
      </c>
      <c r="C34" s="12">
        <v>87.4</v>
      </c>
      <c r="D34" s="12">
        <v>87.46</v>
      </c>
      <c r="E34" s="12">
        <v>83.42</v>
      </c>
      <c r="F34" s="12">
        <v>3.06</v>
      </c>
      <c r="G34" s="12">
        <v>3.33</v>
      </c>
      <c r="H34" s="12">
        <v>3.03</v>
      </c>
      <c r="I34" s="12">
        <v>0</v>
      </c>
      <c r="J34" s="12">
        <v>0.27</v>
      </c>
      <c r="K34" s="12">
        <v>3.33</v>
      </c>
      <c r="L34" s="12">
        <v>0.63</v>
      </c>
      <c r="M34" s="12">
        <v>0.25</v>
      </c>
    </row>
    <row r="35" spans="1:13" x14ac:dyDescent="0.2">
      <c r="A35" s="12" t="s">
        <v>55</v>
      </c>
      <c r="B35" s="12" t="s">
        <v>74</v>
      </c>
      <c r="C35" s="12">
        <v>86.97</v>
      </c>
      <c r="D35" s="12">
        <v>87.39</v>
      </c>
      <c r="E35" s="12">
        <v>83.71</v>
      </c>
      <c r="F35" s="12">
        <v>2.88</v>
      </c>
      <c r="G35" s="12">
        <v>2.89</v>
      </c>
      <c r="H35" s="12">
        <v>3.26</v>
      </c>
      <c r="I35" s="12">
        <v>-0.08</v>
      </c>
      <c r="J35" s="12">
        <v>0.24</v>
      </c>
      <c r="K35" s="12">
        <v>2.89</v>
      </c>
      <c r="L35" s="12">
        <v>0.35</v>
      </c>
      <c r="M35" s="12">
        <v>0.27</v>
      </c>
    </row>
    <row r="36" spans="1:13" x14ac:dyDescent="0.2">
      <c r="A36" s="12" t="s">
        <v>55</v>
      </c>
      <c r="B36" s="12" t="s">
        <v>75</v>
      </c>
      <c r="C36" s="12">
        <v>87.11</v>
      </c>
      <c r="D36" s="12">
        <v>87.65</v>
      </c>
      <c r="E36" s="12">
        <v>84.23</v>
      </c>
      <c r="F36" s="12">
        <v>2.87</v>
      </c>
      <c r="G36" s="12">
        <v>2.86</v>
      </c>
      <c r="H36" s="12">
        <v>3.4</v>
      </c>
      <c r="I36" s="12">
        <v>0.3</v>
      </c>
      <c r="J36" s="12">
        <v>0.24</v>
      </c>
      <c r="K36" s="12">
        <v>2.86</v>
      </c>
      <c r="L36" s="12">
        <v>0.61</v>
      </c>
      <c r="M36" s="12">
        <v>0.28000000000000003</v>
      </c>
    </row>
    <row r="37" spans="1:13" x14ac:dyDescent="0.2">
      <c r="A37" s="12" t="s">
        <v>55</v>
      </c>
      <c r="B37" s="12" t="s">
        <v>76</v>
      </c>
      <c r="C37" s="12">
        <v>87.24</v>
      </c>
      <c r="D37" s="12">
        <v>87.87</v>
      </c>
      <c r="E37" s="12">
        <v>84.86</v>
      </c>
      <c r="F37" s="12">
        <v>2.74</v>
      </c>
      <c r="G37" s="12">
        <v>2.87</v>
      </c>
      <c r="H37" s="12">
        <v>3.85</v>
      </c>
      <c r="I37" s="12">
        <v>0.25</v>
      </c>
      <c r="J37" s="12">
        <v>0.24</v>
      </c>
      <c r="K37" s="12">
        <v>2.87</v>
      </c>
      <c r="L37" s="12">
        <v>0.76</v>
      </c>
      <c r="M37" s="12">
        <v>0.32</v>
      </c>
    </row>
    <row r="38" spans="1:13" x14ac:dyDescent="0.2">
      <c r="A38" s="12" t="s">
        <v>55</v>
      </c>
      <c r="B38" s="12" t="s">
        <v>77</v>
      </c>
      <c r="C38" s="12">
        <v>87.42</v>
      </c>
      <c r="D38" s="12">
        <v>87.95</v>
      </c>
      <c r="E38" s="12">
        <v>84.58</v>
      </c>
      <c r="F38" s="12">
        <v>2.59</v>
      </c>
      <c r="G38" s="12">
        <v>2.69</v>
      </c>
      <c r="H38" s="12">
        <v>4.16</v>
      </c>
      <c r="I38" s="12">
        <v>0.09</v>
      </c>
      <c r="J38" s="12">
        <v>0.22</v>
      </c>
      <c r="K38" s="12">
        <v>2.69</v>
      </c>
      <c r="L38" s="12">
        <v>-0.33</v>
      </c>
      <c r="M38" s="12">
        <v>0.34</v>
      </c>
    </row>
    <row r="39" spans="1:13" x14ac:dyDescent="0.2">
      <c r="A39" s="12" t="s">
        <v>55</v>
      </c>
      <c r="B39" s="12" t="s">
        <v>78</v>
      </c>
      <c r="C39" s="12">
        <v>87.75</v>
      </c>
      <c r="D39" s="12">
        <v>88.52</v>
      </c>
      <c r="E39" s="12">
        <v>85.1</v>
      </c>
      <c r="F39" s="12">
        <v>2.52</v>
      </c>
      <c r="G39" s="12">
        <v>2.7</v>
      </c>
      <c r="H39" s="12">
        <v>4.71</v>
      </c>
      <c r="I39" s="12">
        <v>0.65</v>
      </c>
      <c r="J39" s="12">
        <v>0.22</v>
      </c>
      <c r="K39" s="12">
        <v>2.7</v>
      </c>
      <c r="L39" s="12">
        <v>0.61</v>
      </c>
      <c r="M39" s="12">
        <v>0.38</v>
      </c>
    </row>
    <row r="40" spans="1:13" x14ac:dyDescent="0.2">
      <c r="A40" s="12" t="s">
        <v>55</v>
      </c>
      <c r="B40" s="12" t="s">
        <v>79</v>
      </c>
      <c r="C40" s="12">
        <v>88.2</v>
      </c>
      <c r="D40" s="12">
        <v>88.87</v>
      </c>
      <c r="E40" s="12">
        <v>85.61</v>
      </c>
      <c r="F40" s="12">
        <v>2.48</v>
      </c>
      <c r="G40" s="12">
        <v>3</v>
      </c>
      <c r="H40" s="12">
        <v>4.79</v>
      </c>
      <c r="I40" s="12">
        <v>0.39</v>
      </c>
      <c r="J40" s="12">
        <v>0.25</v>
      </c>
      <c r="K40" s="12">
        <v>3</v>
      </c>
      <c r="L40" s="12">
        <v>0.6</v>
      </c>
      <c r="M40" s="12">
        <v>0.39</v>
      </c>
    </row>
    <row r="41" spans="1:13" x14ac:dyDescent="0.2">
      <c r="A41" s="12" t="s">
        <v>55</v>
      </c>
      <c r="B41" s="12" t="s">
        <v>80</v>
      </c>
      <c r="C41" s="12">
        <v>88.69</v>
      </c>
      <c r="D41" s="12">
        <v>88.76</v>
      </c>
      <c r="E41" s="12">
        <v>85.68</v>
      </c>
      <c r="F41" s="12">
        <v>2.21</v>
      </c>
      <c r="G41" s="12">
        <v>2.66</v>
      </c>
      <c r="H41" s="12">
        <v>4.6500000000000004</v>
      </c>
      <c r="I41" s="12">
        <v>-0.13</v>
      </c>
      <c r="J41" s="12">
        <v>0.22</v>
      </c>
      <c r="K41" s="12">
        <v>2.66</v>
      </c>
      <c r="L41" s="12">
        <v>0.08</v>
      </c>
      <c r="M41" s="12">
        <v>0.38</v>
      </c>
    </row>
    <row r="42" spans="1:13" x14ac:dyDescent="0.2">
      <c r="A42" s="12" t="s">
        <v>55</v>
      </c>
      <c r="B42" s="12" t="s">
        <v>81</v>
      </c>
      <c r="C42" s="12">
        <v>89.05</v>
      </c>
      <c r="D42" s="12">
        <v>89.16</v>
      </c>
      <c r="E42" s="12">
        <v>85.62</v>
      </c>
      <c r="F42" s="12">
        <v>2.13</v>
      </c>
      <c r="G42" s="12">
        <v>2.56</v>
      </c>
      <c r="H42" s="12">
        <v>4.16</v>
      </c>
      <c r="I42" s="12">
        <v>0.45</v>
      </c>
      <c r="J42" s="12">
        <v>0.21</v>
      </c>
      <c r="K42" s="12">
        <v>2.56</v>
      </c>
      <c r="L42" s="12">
        <v>-7.0000000000000007E-2</v>
      </c>
      <c r="M42" s="12">
        <v>0.34</v>
      </c>
    </row>
    <row r="43" spans="1:13" x14ac:dyDescent="0.2">
      <c r="A43" s="12" t="s">
        <v>84</v>
      </c>
      <c r="B43" s="12" t="s">
        <v>70</v>
      </c>
      <c r="C43" s="12">
        <v>89.39</v>
      </c>
      <c r="D43" s="12">
        <v>89.73</v>
      </c>
      <c r="E43" s="12">
        <v>85.43</v>
      </c>
      <c r="F43" s="12">
        <v>2.61</v>
      </c>
      <c r="G43" s="12">
        <v>3.22</v>
      </c>
      <c r="H43" s="12">
        <v>3.81</v>
      </c>
      <c r="I43" s="12">
        <v>0.64</v>
      </c>
      <c r="J43" s="12">
        <v>0.26</v>
      </c>
      <c r="K43" s="12">
        <v>3.22</v>
      </c>
      <c r="L43" s="12">
        <v>-0.22</v>
      </c>
      <c r="M43" s="12">
        <v>0.31</v>
      </c>
    </row>
    <row r="44" spans="1:13" x14ac:dyDescent="0.2">
      <c r="A44" s="12" t="s">
        <v>55</v>
      </c>
      <c r="B44" s="12" t="s">
        <v>71</v>
      </c>
      <c r="C44" s="12">
        <v>89.78</v>
      </c>
      <c r="D44" s="12">
        <v>89.99</v>
      </c>
      <c r="E44" s="12">
        <v>86.18</v>
      </c>
      <c r="F44" s="12">
        <v>2.87</v>
      </c>
      <c r="G44" s="12">
        <v>3.01</v>
      </c>
      <c r="H44" s="12">
        <v>4.57</v>
      </c>
      <c r="I44" s="12">
        <v>0.28999999999999998</v>
      </c>
      <c r="J44" s="12">
        <v>0.25</v>
      </c>
      <c r="K44" s="12">
        <v>3.01</v>
      </c>
      <c r="L44" s="12">
        <v>0.88</v>
      </c>
      <c r="M44" s="12">
        <v>0.37</v>
      </c>
    </row>
    <row r="45" spans="1:13" x14ac:dyDescent="0.2">
      <c r="A45" s="12" t="s">
        <v>55</v>
      </c>
      <c r="B45" s="12" t="s">
        <v>72</v>
      </c>
      <c r="C45" s="12">
        <v>89.91</v>
      </c>
      <c r="D45" s="12">
        <v>90.31</v>
      </c>
      <c r="E45" s="12">
        <v>86.6</v>
      </c>
      <c r="F45" s="12">
        <v>2.6</v>
      </c>
      <c r="G45" s="12">
        <v>3.26</v>
      </c>
      <c r="H45" s="12">
        <v>4.46</v>
      </c>
      <c r="I45" s="12">
        <v>0.35</v>
      </c>
      <c r="J45" s="12">
        <v>0.27</v>
      </c>
      <c r="K45" s="12">
        <v>3.26</v>
      </c>
      <c r="L45" s="12">
        <v>0.48</v>
      </c>
      <c r="M45" s="12">
        <v>0.36</v>
      </c>
    </row>
    <row r="46" spans="1:13" x14ac:dyDescent="0.2">
      <c r="A46" s="12" t="s">
        <v>55</v>
      </c>
      <c r="B46" s="12" t="s">
        <v>73</v>
      </c>
      <c r="C46" s="12">
        <v>89.63</v>
      </c>
      <c r="D46" s="12">
        <v>90.48</v>
      </c>
      <c r="E46" s="12">
        <v>86.95</v>
      </c>
      <c r="F46" s="12">
        <v>2.54</v>
      </c>
      <c r="G46" s="12">
        <v>3.46</v>
      </c>
      <c r="H46" s="12">
        <v>4.2300000000000004</v>
      </c>
      <c r="I46" s="12">
        <v>0.19</v>
      </c>
      <c r="J46" s="12">
        <v>0.28000000000000003</v>
      </c>
      <c r="K46" s="12">
        <v>3.46</v>
      </c>
      <c r="L46" s="12">
        <v>0.4</v>
      </c>
      <c r="M46" s="12">
        <v>0.35</v>
      </c>
    </row>
    <row r="47" spans="1:13" x14ac:dyDescent="0.2">
      <c r="A47" s="12" t="s">
        <v>55</v>
      </c>
      <c r="B47" s="12" t="s">
        <v>74</v>
      </c>
      <c r="C47" s="12">
        <v>89.23</v>
      </c>
      <c r="D47" s="12">
        <v>90.54</v>
      </c>
      <c r="E47" s="12">
        <v>86.82</v>
      </c>
      <c r="F47" s="12">
        <v>2.6</v>
      </c>
      <c r="G47" s="12">
        <v>3.61</v>
      </c>
      <c r="H47" s="12">
        <v>3.72</v>
      </c>
      <c r="I47" s="12">
        <v>0.06</v>
      </c>
      <c r="J47" s="12">
        <v>0.3</v>
      </c>
      <c r="K47" s="12">
        <v>3.61</v>
      </c>
      <c r="L47" s="12">
        <v>-0.14000000000000001</v>
      </c>
      <c r="M47" s="12">
        <v>0.3</v>
      </c>
    </row>
    <row r="48" spans="1:13" x14ac:dyDescent="0.2">
      <c r="A48" s="12" t="s">
        <v>55</v>
      </c>
      <c r="B48" s="12" t="s">
        <v>75</v>
      </c>
      <c r="C48" s="12">
        <v>89.32</v>
      </c>
      <c r="D48" s="12">
        <v>90.55</v>
      </c>
      <c r="E48" s="12">
        <v>87.13</v>
      </c>
      <c r="F48" s="12">
        <v>2.54</v>
      </c>
      <c r="G48" s="12">
        <v>3.31</v>
      </c>
      <c r="H48" s="12">
        <v>3.44</v>
      </c>
      <c r="I48" s="12">
        <v>0.01</v>
      </c>
      <c r="J48" s="12">
        <v>0.27</v>
      </c>
      <c r="K48" s="12">
        <v>3.31</v>
      </c>
      <c r="L48" s="12">
        <v>0.35</v>
      </c>
      <c r="M48" s="12">
        <v>0.28000000000000003</v>
      </c>
    </row>
    <row r="49" spans="1:13" x14ac:dyDescent="0.2">
      <c r="A49" s="12" t="s">
        <v>55</v>
      </c>
      <c r="B49" s="12" t="s">
        <v>76</v>
      </c>
      <c r="C49" s="12">
        <v>89.56</v>
      </c>
      <c r="D49" s="12">
        <v>90.7</v>
      </c>
      <c r="E49" s="12">
        <v>88.24</v>
      </c>
      <c r="F49" s="12">
        <v>2.65</v>
      </c>
      <c r="G49" s="12">
        <v>3.22</v>
      </c>
      <c r="H49" s="12">
        <v>3.97</v>
      </c>
      <c r="I49" s="12">
        <v>0.16</v>
      </c>
      <c r="J49" s="12">
        <v>0.26</v>
      </c>
      <c r="K49" s="12">
        <v>3.22</v>
      </c>
      <c r="L49" s="12">
        <v>1.27</v>
      </c>
      <c r="M49" s="12">
        <v>0.33</v>
      </c>
    </row>
    <row r="50" spans="1:13" x14ac:dyDescent="0.2">
      <c r="A50" s="12" t="s">
        <v>55</v>
      </c>
      <c r="B50" s="12" t="s">
        <v>77</v>
      </c>
      <c r="C50" s="12">
        <v>89.81</v>
      </c>
      <c r="D50" s="12">
        <v>90.86</v>
      </c>
      <c r="E50" s="12">
        <v>88.71</v>
      </c>
      <c r="F50" s="12">
        <v>2.73</v>
      </c>
      <c r="G50" s="12">
        <v>3.31</v>
      </c>
      <c r="H50" s="12">
        <v>4.88</v>
      </c>
      <c r="I50" s="12">
        <v>0.18</v>
      </c>
      <c r="J50" s="12">
        <v>0.27</v>
      </c>
      <c r="K50" s="12">
        <v>3.31</v>
      </c>
      <c r="L50" s="12">
        <v>0.54</v>
      </c>
      <c r="M50" s="12">
        <v>0.4</v>
      </c>
    </row>
    <row r="51" spans="1:13" x14ac:dyDescent="0.2">
      <c r="A51" s="12" t="s">
        <v>55</v>
      </c>
      <c r="B51" s="12" t="s">
        <v>78</v>
      </c>
      <c r="C51" s="12">
        <v>90.36</v>
      </c>
      <c r="D51" s="12">
        <v>91.34</v>
      </c>
      <c r="E51" s="12">
        <v>89.07</v>
      </c>
      <c r="F51" s="12">
        <v>2.97</v>
      </c>
      <c r="G51" s="12">
        <v>3.19</v>
      </c>
      <c r="H51" s="12">
        <v>4.67</v>
      </c>
      <c r="I51" s="12">
        <v>0.53</v>
      </c>
      <c r="J51" s="12">
        <v>0.26</v>
      </c>
      <c r="K51" s="12">
        <v>3.19</v>
      </c>
      <c r="L51" s="12">
        <v>0.41</v>
      </c>
      <c r="M51" s="12">
        <v>0.38</v>
      </c>
    </row>
    <row r="52" spans="1:13" x14ac:dyDescent="0.2">
      <c r="A52" s="12" t="s">
        <v>55</v>
      </c>
      <c r="B52" s="12" t="s">
        <v>79</v>
      </c>
      <c r="C52" s="12">
        <v>90.91</v>
      </c>
      <c r="D52" s="12">
        <v>91.54</v>
      </c>
      <c r="E52" s="12">
        <v>89.57</v>
      </c>
      <c r="F52" s="12">
        <v>3.06</v>
      </c>
      <c r="G52" s="12">
        <v>2.99</v>
      </c>
      <c r="H52" s="12">
        <v>4.62</v>
      </c>
      <c r="I52" s="12">
        <v>0.21</v>
      </c>
      <c r="J52" s="12">
        <v>0.25</v>
      </c>
      <c r="K52" s="12">
        <v>2.99</v>
      </c>
      <c r="L52" s="12">
        <v>0.56000000000000005</v>
      </c>
      <c r="M52" s="12">
        <v>0.38</v>
      </c>
    </row>
    <row r="53" spans="1:13" x14ac:dyDescent="0.2">
      <c r="A53" s="12" t="s">
        <v>55</v>
      </c>
      <c r="B53" s="12" t="s">
        <v>80</v>
      </c>
      <c r="C53" s="12">
        <v>91.62</v>
      </c>
      <c r="D53" s="12">
        <v>91.72</v>
      </c>
      <c r="E53" s="12">
        <v>89.48</v>
      </c>
      <c r="F53" s="12">
        <v>3.31</v>
      </c>
      <c r="G53" s="12">
        <v>3.33</v>
      </c>
      <c r="H53" s="12">
        <v>4.43</v>
      </c>
      <c r="I53" s="12">
        <v>0.2</v>
      </c>
      <c r="J53" s="12">
        <v>0.27</v>
      </c>
      <c r="K53" s="12">
        <v>3.33</v>
      </c>
      <c r="L53" s="12">
        <v>-0.11</v>
      </c>
      <c r="M53" s="12">
        <v>0.36</v>
      </c>
    </row>
    <row r="54" spans="1:13" x14ac:dyDescent="0.2">
      <c r="A54" s="12" t="s">
        <v>55</v>
      </c>
      <c r="B54" s="12" t="s">
        <v>81</v>
      </c>
      <c r="C54" s="12">
        <v>92.04</v>
      </c>
      <c r="D54" s="12">
        <v>92.12</v>
      </c>
      <c r="E54" s="12">
        <v>90.05</v>
      </c>
      <c r="F54" s="12">
        <v>3.36</v>
      </c>
      <c r="G54" s="12">
        <v>3.32</v>
      </c>
      <c r="H54" s="12">
        <v>5.17</v>
      </c>
      <c r="I54" s="12">
        <v>0.43</v>
      </c>
      <c r="J54" s="12">
        <v>0.27</v>
      </c>
      <c r="K54" s="12">
        <v>3.32</v>
      </c>
      <c r="L54" s="12">
        <v>0.64</v>
      </c>
      <c r="M54" s="12">
        <v>0.42</v>
      </c>
    </row>
    <row r="55" spans="1:13" x14ac:dyDescent="0.2">
      <c r="A55" s="12" t="s">
        <v>85</v>
      </c>
      <c r="B55" s="12" t="s">
        <v>70</v>
      </c>
      <c r="C55" s="12">
        <v>93.6</v>
      </c>
      <c r="D55" s="12">
        <v>93.67</v>
      </c>
      <c r="E55" s="12">
        <v>91.82</v>
      </c>
      <c r="F55" s="12">
        <v>4.72</v>
      </c>
      <c r="G55" s="12">
        <v>4.38</v>
      </c>
      <c r="H55" s="12">
        <v>7.47</v>
      </c>
      <c r="I55" s="12">
        <v>1.68</v>
      </c>
      <c r="J55" s="12">
        <v>0.36</v>
      </c>
      <c r="K55" s="12">
        <v>4.38</v>
      </c>
      <c r="L55" s="12">
        <v>1.97</v>
      </c>
      <c r="M55" s="12">
        <v>0.6</v>
      </c>
    </row>
    <row r="56" spans="1:13" x14ac:dyDescent="0.2">
      <c r="A56" s="12" t="s">
        <v>55</v>
      </c>
      <c r="B56" s="12" t="s">
        <v>71</v>
      </c>
      <c r="C56" s="12">
        <v>94.14</v>
      </c>
      <c r="D56" s="12">
        <v>94.24</v>
      </c>
      <c r="E56" s="12">
        <v>92.66</v>
      </c>
      <c r="F56" s="12">
        <v>4.8600000000000003</v>
      </c>
      <c r="G56" s="12">
        <v>4.72</v>
      </c>
      <c r="H56" s="12">
        <v>7.52</v>
      </c>
      <c r="I56" s="12">
        <v>0.62</v>
      </c>
      <c r="J56" s="12">
        <v>0.39</v>
      </c>
      <c r="K56" s="12">
        <v>4.72</v>
      </c>
      <c r="L56" s="12">
        <v>0.92</v>
      </c>
      <c r="M56" s="12">
        <v>0.61</v>
      </c>
    </row>
    <row r="57" spans="1:13" x14ac:dyDescent="0.2">
      <c r="A57" s="12" t="s">
        <v>55</v>
      </c>
      <c r="B57" s="12" t="s">
        <v>72</v>
      </c>
      <c r="C57" s="12">
        <v>94.72</v>
      </c>
      <c r="D57" s="12">
        <v>94.86</v>
      </c>
      <c r="E57" s="12">
        <v>93.51</v>
      </c>
      <c r="F57" s="12">
        <v>5.35</v>
      </c>
      <c r="G57" s="12">
        <v>5.04</v>
      </c>
      <c r="H57" s="12">
        <v>7.99</v>
      </c>
      <c r="I57" s="12">
        <v>0.65</v>
      </c>
      <c r="J57" s="12">
        <v>0.41</v>
      </c>
      <c r="K57" s="12">
        <v>5.04</v>
      </c>
      <c r="L57" s="12">
        <v>0.92</v>
      </c>
      <c r="M57" s="12">
        <v>0.64</v>
      </c>
    </row>
    <row r="58" spans="1:13" x14ac:dyDescent="0.2">
      <c r="A58" s="12" t="s">
        <v>55</v>
      </c>
      <c r="B58" s="12" t="s">
        <v>73</v>
      </c>
      <c r="C58" s="12">
        <v>94.84</v>
      </c>
      <c r="D58" s="12">
        <v>95.13</v>
      </c>
      <c r="E58" s="12">
        <v>94.06</v>
      </c>
      <c r="F58" s="12">
        <v>5.82</v>
      </c>
      <c r="G58" s="12">
        <v>5.13</v>
      </c>
      <c r="H58" s="12">
        <v>8.18</v>
      </c>
      <c r="I58" s="12">
        <v>0.28000000000000003</v>
      </c>
      <c r="J58" s="12">
        <v>0.42</v>
      </c>
      <c r="K58" s="12">
        <v>5.13</v>
      </c>
      <c r="L58" s="12">
        <v>0.59</v>
      </c>
      <c r="M58" s="12">
        <v>0.66</v>
      </c>
    </row>
    <row r="59" spans="1:13" x14ac:dyDescent="0.2">
      <c r="A59" s="12" t="s">
        <v>55</v>
      </c>
      <c r="B59" s="12" t="s">
        <v>74</v>
      </c>
      <c r="C59" s="12">
        <v>94.73</v>
      </c>
      <c r="D59" s="12">
        <v>95.17</v>
      </c>
      <c r="E59" s="12">
        <v>94.37</v>
      </c>
      <c r="F59" s="12">
        <v>6.16</v>
      </c>
      <c r="G59" s="12">
        <v>5.1100000000000003</v>
      </c>
      <c r="H59" s="12">
        <v>8.69</v>
      </c>
      <c r="I59" s="12">
        <v>0.05</v>
      </c>
      <c r="J59" s="12">
        <v>0.42</v>
      </c>
      <c r="K59" s="12">
        <v>5.1100000000000003</v>
      </c>
      <c r="L59" s="12">
        <v>0.33</v>
      </c>
      <c r="M59" s="12">
        <v>0.7</v>
      </c>
    </row>
    <row r="60" spans="1:13" x14ac:dyDescent="0.2">
      <c r="A60" s="12" t="s">
        <v>55</v>
      </c>
      <c r="B60" s="12" t="s">
        <v>75</v>
      </c>
      <c r="C60" s="12">
        <v>94.96</v>
      </c>
      <c r="D60" s="12">
        <v>95.56</v>
      </c>
      <c r="E60" s="12">
        <v>94.63</v>
      </c>
      <c r="F60" s="12">
        <v>6.31</v>
      </c>
      <c r="G60" s="12">
        <v>5.53</v>
      </c>
      <c r="H60" s="12">
        <v>8.6199999999999992</v>
      </c>
      <c r="I60" s="12">
        <v>0.41</v>
      </c>
      <c r="J60" s="12">
        <v>0.45</v>
      </c>
      <c r="K60" s="12">
        <v>5.53</v>
      </c>
      <c r="L60" s="12">
        <v>0.28000000000000003</v>
      </c>
      <c r="M60" s="12">
        <v>0.69</v>
      </c>
    </row>
    <row r="61" spans="1:13" x14ac:dyDescent="0.2">
      <c r="A61" s="12" t="s">
        <v>55</v>
      </c>
      <c r="B61" s="12" t="s">
        <v>76</v>
      </c>
      <c r="C61" s="12">
        <v>95.32</v>
      </c>
      <c r="D61" s="12">
        <v>95.93</v>
      </c>
      <c r="E61" s="12">
        <v>94.86</v>
      </c>
      <c r="F61" s="12">
        <v>6.44</v>
      </c>
      <c r="G61" s="12">
        <v>5.77</v>
      </c>
      <c r="H61" s="12">
        <v>7.51</v>
      </c>
      <c r="I61" s="12">
        <v>0.38</v>
      </c>
      <c r="J61" s="12">
        <v>0.47</v>
      </c>
      <c r="K61" s="12">
        <v>5.77</v>
      </c>
      <c r="L61" s="12">
        <v>0.24</v>
      </c>
      <c r="M61" s="12">
        <v>0.6</v>
      </c>
    </row>
    <row r="62" spans="1:13" x14ac:dyDescent="0.2">
      <c r="A62" s="12" t="s">
        <v>55</v>
      </c>
      <c r="B62" s="12" t="s">
        <v>77</v>
      </c>
      <c r="C62" s="12">
        <v>95.79</v>
      </c>
      <c r="D62" s="12">
        <v>96.3</v>
      </c>
      <c r="E62" s="12">
        <v>94.86</v>
      </c>
      <c r="F62" s="12">
        <v>6.66</v>
      </c>
      <c r="G62" s="12">
        <v>5.98</v>
      </c>
      <c r="H62" s="12">
        <v>6.93</v>
      </c>
      <c r="I62" s="12">
        <v>0.38</v>
      </c>
      <c r="J62" s="12">
        <v>0.49</v>
      </c>
      <c r="K62" s="12">
        <v>5.98</v>
      </c>
      <c r="L62" s="12">
        <v>0</v>
      </c>
      <c r="M62" s="12">
        <v>0.56000000000000005</v>
      </c>
    </row>
    <row r="63" spans="1:13" x14ac:dyDescent="0.2">
      <c r="A63" s="12" t="s">
        <v>55</v>
      </c>
      <c r="B63" s="12" t="s">
        <v>78</v>
      </c>
      <c r="C63" s="12">
        <v>96.09</v>
      </c>
      <c r="D63" s="12">
        <v>96.58</v>
      </c>
      <c r="E63" s="12">
        <v>95.16</v>
      </c>
      <c r="F63" s="12">
        <v>6.35</v>
      </c>
      <c r="G63" s="12">
        <v>5.73</v>
      </c>
      <c r="H63" s="12">
        <v>6.84</v>
      </c>
      <c r="I63" s="12">
        <v>0.28999999999999998</v>
      </c>
      <c r="J63" s="12">
        <v>0.47</v>
      </c>
      <c r="K63" s="12">
        <v>5.73</v>
      </c>
      <c r="L63" s="12">
        <v>0.32</v>
      </c>
      <c r="M63" s="12">
        <v>0.55000000000000004</v>
      </c>
    </row>
    <row r="64" spans="1:13" x14ac:dyDescent="0.2">
      <c r="A64" s="12" t="s">
        <v>55</v>
      </c>
      <c r="B64" s="12" t="s">
        <v>79</v>
      </c>
      <c r="C64" s="12">
        <v>96.7</v>
      </c>
      <c r="D64" s="12">
        <v>96.77</v>
      </c>
      <c r="E64" s="12">
        <v>95.21</v>
      </c>
      <c r="F64" s="12">
        <v>6.37</v>
      </c>
      <c r="G64" s="12">
        <v>5.72</v>
      </c>
      <c r="H64" s="12">
        <v>6.3</v>
      </c>
      <c r="I64" s="12">
        <v>0.19</v>
      </c>
      <c r="J64" s="12">
        <v>0.46</v>
      </c>
      <c r="K64" s="12">
        <v>5.72</v>
      </c>
      <c r="L64" s="12">
        <v>0.06</v>
      </c>
      <c r="M64" s="12">
        <v>0.51</v>
      </c>
    </row>
    <row r="65" spans="1:13" x14ac:dyDescent="0.2">
      <c r="A65" s="12" t="s">
        <v>55</v>
      </c>
      <c r="B65" s="12" t="s">
        <v>80</v>
      </c>
      <c r="C65" s="12">
        <v>97.7</v>
      </c>
      <c r="D65" s="12">
        <v>97.2</v>
      </c>
      <c r="E65" s="12">
        <v>95.64</v>
      </c>
      <c r="F65" s="12">
        <v>6.63</v>
      </c>
      <c r="G65" s="12">
        <v>5.98</v>
      </c>
      <c r="H65" s="12">
        <v>6.89</v>
      </c>
      <c r="I65" s="12">
        <v>0.45</v>
      </c>
      <c r="J65" s="12">
        <v>0.49</v>
      </c>
      <c r="K65" s="12">
        <v>5.98</v>
      </c>
      <c r="L65" s="12">
        <v>0.45</v>
      </c>
      <c r="M65" s="12">
        <v>0.56000000000000005</v>
      </c>
    </row>
    <row r="66" spans="1:13" x14ac:dyDescent="0.2">
      <c r="A66" s="12" t="s">
        <v>55</v>
      </c>
      <c r="B66" s="12" t="s">
        <v>81</v>
      </c>
      <c r="C66" s="12">
        <v>98.27</v>
      </c>
      <c r="D66" s="12">
        <v>97.79</v>
      </c>
      <c r="E66" s="12">
        <v>96.4</v>
      </c>
      <c r="F66" s="12">
        <v>6.77</v>
      </c>
      <c r="G66" s="12">
        <v>6.15</v>
      </c>
      <c r="H66" s="12">
        <v>7.05</v>
      </c>
      <c r="I66" s="12">
        <v>0.6</v>
      </c>
      <c r="J66" s="12">
        <v>0.5</v>
      </c>
      <c r="K66" s="12">
        <v>6.15</v>
      </c>
      <c r="L66" s="12">
        <v>0.79</v>
      </c>
      <c r="M66" s="12">
        <v>0.56999999999999995</v>
      </c>
    </row>
    <row r="67" spans="1:13" x14ac:dyDescent="0.2">
      <c r="A67" s="12" t="s">
        <v>86</v>
      </c>
      <c r="B67" s="12" t="s">
        <v>70</v>
      </c>
      <c r="C67" s="12">
        <v>98.79</v>
      </c>
      <c r="D67" s="12">
        <v>98.14</v>
      </c>
      <c r="E67" s="12">
        <v>97.51</v>
      </c>
      <c r="F67" s="12">
        <v>5.55</v>
      </c>
      <c r="G67" s="12">
        <v>4.78</v>
      </c>
      <c r="H67" s="12">
        <v>6.2</v>
      </c>
      <c r="I67" s="12">
        <v>0.36</v>
      </c>
      <c r="J67" s="12">
        <v>0.39</v>
      </c>
      <c r="K67" s="12">
        <v>4.78</v>
      </c>
      <c r="L67" s="12">
        <v>1.1599999999999999</v>
      </c>
      <c r="M67" s="12">
        <v>0.5</v>
      </c>
    </row>
    <row r="68" spans="1:13" x14ac:dyDescent="0.2">
      <c r="A68" s="12" t="s">
        <v>55</v>
      </c>
      <c r="B68" s="12" t="s">
        <v>71</v>
      </c>
      <c r="C68" s="12">
        <v>99.17</v>
      </c>
      <c r="D68" s="12">
        <v>98.5</v>
      </c>
      <c r="E68" s="12">
        <v>98.91</v>
      </c>
      <c r="F68" s="12">
        <v>5.34</v>
      </c>
      <c r="G68" s="12">
        <v>4.5199999999999996</v>
      </c>
      <c r="H68" s="12">
        <v>6.74</v>
      </c>
      <c r="I68" s="12">
        <v>0.37</v>
      </c>
      <c r="J68" s="12">
        <v>0.37</v>
      </c>
      <c r="K68" s="12">
        <v>4.5199999999999996</v>
      </c>
      <c r="L68" s="12">
        <v>1.43</v>
      </c>
      <c r="M68" s="12">
        <v>0.54</v>
      </c>
    </row>
    <row r="69" spans="1:13" x14ac:dyDescent="0.2">
      <c r="A69" s="12" t="s">
        <v>55</v>
      </c>
      <c r="B69" s="12" t="s">
        <v>72</v>
      </c>
      <c r="C69" s="12">
        <v>99.49</v>
      </c>
      <c r="D69" s="12">
        <v>98.87</v>
      </c>
      <c r="E69" s="12">
        <v>99.15</v>
      </c>
      <c r="F69" s="12">
        <v>5.04</v>
      </c>
      <c r="G69" s="12">
        <v>4.2300000000000004</v>
      </c>
      <c r="H69" s="12">
        <v>6.03</v>
      </c>
      <c r="I69" s="12">
        <v>0.37</v>
      </c>
      <c r="J69" s="12">
        <v>0.35</v>
      </c>
      <c r="K69" s="12">
        <v>4.2300000000000004</v>
      </c>
      <c r="L69" s="12">
        <v>0.25</v>
      </c>
      <c r="M69" s="12">
        <v>0.49</v>
      </c>
    </row>
    <row r="70" spans="1:13" x14ac:dyDescent="0.2">
      <c r="A70" s="12" t="s">
        <v>55</v>
      </c>
      <c r="B70" s="12" t="s">
        <v>73</v>
      </c>
      <c r="C70" s="12">
        <v>99.15</v>
      </c>
      <c r="D70" s="12">
        <v>98.77</v>
      </c>
      <c r="E70" s="12">
        <v>99.34</v>
      </c>
      <c r="F70" s="12">
        <v>4.55</v>
      </c>
      <c r="G70" s="12">
        <v>3.83</v>
      </c>
      <c r="H70" s="12">
        <v>5.61</v>
      </c>
      <c r="I70" s="12">
        <v>-0.11</v>
      </c>
      <c r="J70" s="12">
        <v>0.31</v>
      </c>
      <c r="K70" s="12">
        <v>3.83</v>
      </c>
      <c r="L70" s="12">
        <v>0.19</v>
      </c>
      <c r="M70" s="12">
        <v>0.46</v>
      </c>
    </row>
    <row r="71" spans="1:13" x14ac:dyDescent="0.2">
      <c r="A71" s="12" t="s">
        <v>55</v>
      </c>
      <c r="B71" s="12" t="s">
        <v>74</v>
      </c>
      <c r="C71" s="12">
        <v>98.99</v>
      </c>
      <c r="D71" s="12">
        <v>99.2</v>
      </c>
      <c r="E71" s="12">
        <v>99.24</v>
      </c>
      <c r="F71" s="12">
        <v>4.51</v>
      </c>
      <c r="G71" s="12">
        <v>4.2300000000000004</v>
      </c>
      <c r="H71" s="12">
        <v>5.16</v>
      </c>
      <c r="I71" s="12">
        <v>0.44</v>
      </c>
      <c r="J71" s="12">
        <v>0.35</v>
      </c>
      <c r="K71" s="12">
        <v>4.2300000000000004</v>
      </c>
      <c r="L71" s="12">
        <v>-0.09</v>
      </c>
      <c r="M71" s="12">
        <v>0.42</v>
      </c>
    </row>
    <row r="72" spans="1:13" x14ac:dyDescent="0.2">
      <c r="A72" s="12" t="s">
        <v>55</v>
      </c>
      <c r="B72" s="12" t="s">
        <v>75</v>
      </c>
      <c r="C72" s="12">
        <v>99.38</v>
      </c>
      <c r="D72" s="12">
        <v>99.56</v>
      </c>
      <c r="E72" s="12">
        <v>99.39</v>
      </c>
      <c r="F72" s="12">
        <v>4.6500000000000004</v>
      </c>
      <c r="G72" s="12">
        <v>4.18</v>
      </c>
      <c r="H72" s="12">
        <v>5.0199999999999996</v>
      </c>
      <c r="I72" s="12">
        <v>0.36</v>
      </c>
      <c r="J72" s="12">
        <v>0.34</v>
      </c>
      <c r="K72" s="12">
        <v>4.18</v>
      </c>
      <c r="L72" s="12">
        <v>0.14000000000000001</v>
      </c>
      <c r="M72" s="12">
        <v>0.41</v>
      </c>
    </row>
    <row r="73" spans="1:13" x14ac:dyDescent="0.2">
      <c r="A73" s="12" t="s">
        <v>55</v>
      </c>
      <c r="B73" s="12" t="s">
        <v>76</v>
      </c>
      <c r="C73" s="12">
        <v>99.91</v>
      </c>
      <c r="D73" s="12">
        <v>99.97</v>
      </c>
      <c r="E73" s="12">
        <v>99.97</v>
      </c>
      <c r="F73" s="12">
        <v>4.8099999999999996</v>
      </c>
      <c r="G73" s="12">
        <v>4.22</v>
      </c>
      <c r="H73" s="12">
        <v>5.39</v>
      </c>
      <c r="I73" s="12">
        <v>0.42</v>
      </c>
      <c r="J73" s="12">
        <v>0.34</v>
      </c>
      <c r="K73" s="12">
        <v>4.22</v>
      </c>
      <c r="L73" s="12">
        <v>0.59</v>
      </c>
      <c r="M73" s="12">
        <v>0.44</v>
      </c>
    </row>
    <row r="74" spans="1:13" x14ac:dyDescent="0.2">
      <c r="A74" s="12" t="s">
        <v>55</v>
      </c>
      <c r="B74" s="12" t="s">
        <v>77</v>
      </c>
      <c r="C74" s="12">
        <v>100.49</v>
      </c>
      <c r="D74" s="12">
        <v>100.45</v>
      </c>
      <c r="E74" s="12">
        <v>100.4</v>
      </c>
      <c r="F74" s="12">
        <v>4.9000000000000004</v>
      </c>
      <c r="G74" s="12">
        <v>4.3099999999999996</v>
      </c>
      <c r="H74" s="12">
        <v>5.85</v>
      </c>
      <c r="I74" s="12">
        <v>0.48</v>
      </c>
      <c r="J74" s="12">
        <v>0.35</v>
      </c>
      <c r="K74" s="12">
        <v>4.3099999999999996</v>
      </c>
      <c r="L74" s="12">
        <v>0.43</v>
      </c>
      <c r="M74" s="12">
        <v>0.47</v>
      </c>
    </row>
    <row r="75" spans="1:13" x14ac:dyDescent="0.2">
      <c r="A75" s="12" t="s">
        <v>55</v>
      </c>
      <c r="B75" s="12" t="s">
        <v>78</v>
      </c>
      <c r="C75" s="12">
        <v>100.92</v>
      </c>
      <c r="D75" s="12">
        <v>101.09</v>
      </c>
      <c r="E75" s="12">
        <v>100.75</v>
      </c>
      <c r="F75" s="12">
        <v>5.0199999999999996</v>
      </c>
      <c r="G75" s="12">
        <v>4.67</v>
      </c>
      <c r="H75" s="12">
        <v>5.88</v>
      </c>
      <c r="I75" s="12">
        <v>0.64</v>
      </c>
      <c r="J75" s="12">
        <v>0.38</v>
      </c>
      <c r="K75" s="12">
        <v>4.67</v>
      </c>
      <c r="L75" s="12">
        <v>0.35</v>
      </c>
      <c r="M75" s="12">
        <v>0.48</v>
      </c>
    </row>
    <row r="76" spans="1:13" x14ac:dyDescent="0.2">
      <c r="A76" s="12" t="s">
        <v>55</v>
      </c>
      <c r="B76" s="12" t="s">
        <v>79</v>
      </c>
      <c r="C76" s="12">
        <v>101.44</v>
      </c>
      <c r="D76" s="12">
        <v>101.29</v>
      </c>
      <c r="E76" s="12">
        <v>101.02</v>
      </c>
      <c r="F76" s="12">
        <v>4.9000000000000004</v>
      </c>
      <c r="G76" s="12">
        <v>4.68</v>
      </c>
      <c r="H76" s="12">
        <v>6.1</v>
      </c>
      <c r="I76" s="12">
        <v>0.2</v>
      </c>
      <c r="J76" s="12">
        <v>0.38</v>
      </c>
      <c r="K76" s="12">
        <v>4.68</v>
      </c>
      <c r="L76" s="12">
        <v>0.27</v>
      </c>
      <c r="M76" s="12">
        <v>0.49</v>
      </c>
    </row>
    <row r="77" spans="1:13" x14ac:dyDescent="0.2">
      <c r="A77" s="12" t="s">
        <v>55</v>
      </c>
      <c r="B77" s="12" t="s">
        <v>80</v>
      </c>
      <c r="C77" s="12">
        <v>102.3</v>
      </c>
      <c r="D77" s="12">
        <v>101.62</v>
      </c>
      <c r="E77" s="12">
        <v>101.45</v>
      </c>
      <c r="F77" s="12">
        <v>4.72</v>
      </c>
      <c r="G77" s="12">
        <v>4.54</v>
      </c>
      <c r="H77" s="12">
        <v>6.08</v>
      </c>
      <c r="I77" s="12">
        <v>0.32</v>
      </c>
      <c r="J77" s="12">
        <v>0.37</v>
      </c>
      <c r="K77" s="12">
        <v>4.54</v>
      </c>
      <c r="L77" s="12">
        <v>0.42</v>
      </c>
      <c r="M77" s="12">
        <v>0.49</v>
      </c>
    </row>
    <row r="78" spans="1:13" x14ac:dyDescent="0.2">
      <c r="A78" s="12" t="s">
        <v>55</v>
      </c>
      <c r="B78" s="12" t="s">
        <v>81</v>
      </c>
      <c r="C78" s="12">
        <v>103.02</v>
      </c>
      <c r="D78" s="12">
        <v>102.07</v>
      </c>
      <c r="E78" s="12">
        <v>102.48</v>
      </c>
      <c r="F78" s="12">
        <v>4.83</v>
      </c>
      <c r="G78" s="12">
        <v>4.38</v>
      </c>
      <c r="H78" s="12">
        <v>6.31</v>
      </c>
      <c r="I78" s="12">
        <v>0.44</v>
      </c>
      <c r="J78" s="12">
        <v>0.36</v>
      </c>
      <c r="K78" s="12">
        <v>4.38</v>
      </c>
      <c r="L78" s="12">
        <v>1.02</v>
      </c>
      <c r="M78" s="12">
        <v>0.51</v>
      </c>
    </row>
    <row r="79" spans="1:13" x14ac:dyDescent="0.2">
      <c r="A79" s="12" t="s">
        <v>87</v>
      </c>
      <c r="B79" s="12" t="s">
        <v>70</v>
      </c>
      <c r="C79" s="12">
        <v>103.11</v>
      </c>
      <c r="D79" s="12">
        <v>102.08</v>
      </c>
      <c r="E79" s="12">
        <v>102.5</v>
      </c>
      <c r="F79" s="12">
        <v>4.37</v>
      </c>
      <c r="G79" s="12">
        <v>4.01</v>
      </c>
      <c r="H79" s="12">
        <v>5.12</v>
      </c>
      <c r="I79" s="12">
        <v>0</v>
      </c>
      <c r="J79" s="12">
        <v>0.33</v>
      </c>
      <c r="K79" s="12">
        <v>4.01</v>
      </c>
      <c r="L79" s="12">
        <v>0.02</v>
      </c>
      <c r="M79" s="12">
        <v>0.42</v>
      </c>
    </row>
    <row r="80" spans="1:13" x14ac:dyDescent="0.2">
      <c r="A80" s="12" t="s">
        <v>55</v>
      </c>
      <c r="B80" s="12" t="s">
        <v>71</v>
      </c>
      <c r="C80" s="12">
        <v>103.08</v>
      </c>
      <c r="D80" s="12">
        <v>102.47</v>
      </c>
      <c r="E80" s="12">
        <v>102.6</v>
      </c>
      <c r="F80" s="12">
        <v>3.94</v>
      </c>
      <c r="G80" s="12">
        <v>4.0199999999999996</v>
      </c>
      <c r="H80" s="12">
        <v>3.74</v>
      </c>
      <c r="I80" s="12">
        <v>0.38</v>
      </c>
      <c r="J80" s="12">
        <v>0.33</v>
      </c>
      <c r="K80" s="12">
        <v>4.0199999999999996</v>
      </c>
      <c r="L80" s="12">
        <v>0.1</v>
      </c>
      <c r="M80" s="12">
        <v>0.31</v>
      </c>
    </row>
    <row r="81" spans="1:13" x14ac:dyDescent="0.2">
      <c r="A81" s="12" t="s">
        <v>55</v>
      </c>
      <c r="B81" s="12" t="s">
        <v>72</v>
      </c>
      <c r="C81" s="12">
        <v>103.48</v>
      </c>
      <c r="D81" s="12">
        <v>103.28</v>
      </c>
      <c r="E81" s="12">
        <v>103.16</v>
      </c>
      <c r="F81" s="12">
        <v>4</v>
      </c>
      <c r="G81" s="12">
        <v>4.45</v>
      </c>
      <c r="H81" s="12">
        <v>4.04</v>
      </c>
      <c r="I81" s="12">
        <v>0.79</v>
      </c>
      <c r="J81" s="12">
        <v>0.36</v>
      </c>
      <c r="K81" s="12">
        <v>4.45</v>
      </c>
      <c r="L81" s="12">
        <v>0.54</v>
      </c>
      <c r="M81" s="12">
        <v>0.33</v>
      </c>
    </row>
    <row r="82" spans="1:13" x14ac:dyDescent="0.2">
      <c r="A82" s="12" t="s">
        <v>55</v>
      </c>
      <c r="B82" s="12" t="s">
        <v>73</v>
      </c>
      <c r="C82" s="12">
        <v>103.53</v>
      </c>
      <c r="D82" s="12">
        <v>103.65</v>
      </c>
      <c r="E82" s="12">
        <v>103.8</v>
      </c>
      <c r="F82" s="12">
        <v>4.41</v>
      </c>
      <c r="G82" s="12">
        <v>4.9400000000000004</v>
      </c>
      <c r="H82" s="12">
        <v>4.49</v>
      </c>
      <c r="I82" s="12">
        <v>0.36</v>
      </c>
      <c r="J82" s="12">
        <v>0.4</v>
      </c>
      <c r="K82" s="12">
        <v>4.9400000000000004</v>
      </c>
      <c r="L82" s="12">
        <v>0.62</v>
      </c>
      <c r="M82" s="12">
        <v>0.37</v>
      </c>
    </row>
    <row r="83" spans="1:13" x14ac:dyDescent="0.2">
      <c r="A83" s="12" t="s">
        <v>55</v>
      </c>
      <c r="B83" s="12" t="s">
        <v>74</v>
      </c>
      <c r="C83" s="12">
        <v>103.23</v>
      </c>
      <c r="D83" s="12">
        <v>103.83</v>
      </c>
      <c r="E83" s="12">
        <v>103.8</v>
      </c>
      <c r="F83" s="12">
        <v>4.28</v>
      </c>
      <c r="G83" s="12">
        <v>4.66</v>
      </c>
      <c r="H83" s="12">
        <v>4.59</v>
      </c>
      <c r="I83" s="12">
        <v>0.17</v>
      </c>
      <c r="J83" s="12">
        <v>0.38</v>
      </c>
      <c r="K83" s="12">
        <v>4.66</v>
      </c>
      <c r="L83" s="12">
        <v>0</v>
      </c>
      <c r="M83" s="12">
        <v>0.37</v>
      </c>
    </row>
    <row r="84" spans="1:13" x14ac:dyDescent="0.2">
      <c r="A84" s="12" t="s">
        <v>55</v>
      </c>
      <c r="B84" s="12" t="s">
        <v>75</v>
      </c>
      <c r="C84" s="12">
        <v>103.3</v>
      </c>
      <c r="D84" s="12">
        <v>103.89</v>
      </c>
      <c r="E84" s="12">
        <v>104.04</v>
      </c>
      <c r="F84" s="12">
        <v>3.95</v>
      </c>
      <c r="G84" s="12">
        <v>4.3600000000000003</v>
      </c>
      <c r="H84" s="12">
        <v>4.68</v>
      </c>
      <c r="I84" s="12">
        <v>0.06</v>
      </c>
      <c r="J84" s="12">
        <v>0.36</v>
      </c>
      <c r="K84" s="12">
        <v>4.3600000000000003</v>
      </c>
      <c r="L84" s="12">
        <v>0.24</v>
      </c>
      <c r="M84" s="12">
        <v>0.38</v>
      </c>
    </row>
    <row r="85" spans="1:13" x14ac:dyDescent="0.2">
      <c r="A85" s="12" t="s">
        <v>55</v>
      </c>
      <c r="B85" s="12" t="s">
        <v>76</v>
      </c>
      <c r="C85" s="12">
        <v>103.69</v>
      </c>
      <c r="D85" s="12">
        <v>103.99</v>
      </c>
      <c r="E85" s="12">
        <v>104.14</v>
      </c>
      <c r="F85" s="12">
        <v>3.78</v>
      </c>
      <c r="G85" s="12">
        <v>4.0199999999999996</v>
      </c>
      <c r="H85" s="12">
        <v>4.18</v>
      </c>
      <c r="I85" s="12">
        <v>0.1</v>
      </c>
      <c r="J85" s="12">
        <v>0.33</v>
      </c>
      <c r="K85" s="12">
        <v>4.0199999999999996</v>
      </c>
      <c r="L85" s="12">
        <v>0.1</v>
      </c>
      <c r="M85" s="12">
        <v>0.34</v>
      </c>
    </row>
    <row r="86" spans="1:13" x14ac:dyDescent="0.2">
      <c r="A86" s="12" t="s">
        <v>55</v>
      </c>
      <c r="B86" s="12" t="s">
        <v>77</v>
      </c>
      <c r="C86" s="12">
        <v>103.67</v>
      </c>
      <c r="D86" s="12">
        <v>104</v>
      </c>
      <c r="E86" s="12">
        <v>104.13</v>
      </c>
      <c r="F86" s="12">
        <v>3.16</v>
      </c>
      <c r="G86" s="12">
        <v>3.54</v>
      </c>
      <c r="H86" s="12">
        <v>3.72</v>
      </c>
      <c r="I86" s="12">
        <v>0.01</v>
      </c>
      <c r="J86" s="12">
        <v>0.28999999999999998</v>
      </c>
      <c r="K86" s="12">
        <v>3.54</v>
      </c>
      <c r="L86" s="12">
        <v>-0.01</v>
      </c>
      <c r="M86" s="12">
        <v>0.3</v>
      </c>
    </row>
    <row r="87" spans="1:13" x14ac:dyDescent="0.2">
      <c r="A87" s="12" t="s">
        <v>55</v>
      </c>
      <c r="B87" s="12" t="s">
        <v>78</v>
      </c>
      <c r="C87" s="12">
        <v>103.94</v>
      </c>
      <c r="D87" s="12">
        <v>104.12</v>
      </c>
      <c r="E87" s="12">
        <v>104.36</v>
      </c>
      <c r="F87" s="12">
        <v>3</v>
      </c>
      <c r="G87" s="12">
        <v>3</v>
      </c>
      <c r="H87" s="12">
        <v>3.58</v>
      </c>
      <c r="I87" s="12">
        <v>0.12</v>
      </c>
      <c r="J87" s="12">
        <v>0.25</v>
      </c>
      <c r="K87" s="12">
        <v>3</v>
      </c>
      <c r="L87" s="12">
        <v>0.21</v>
      </c>
      <c r="M87" s="12">
        <v>0.28999999999999998</v>
      </c>
    </row>
    <row r="88" spans="1:13" x14ac:dyDescent="0.2">
      <c r="A88" s="12" t="s">
        <v>55</v>
      </c>
      <c r="B88" s="12" t="s">
        <v>79</v>
      </c>
      <c r="C88" s="12">
        <v>104.5</v>
      </c>
      <c r="D88" s="12">
        <v>104.54</v>
      </c>
      <c r="E88" s="12">
        <v>104.86</v>
      </c>
      <c r="F88" s="12">
        <v>3.02</v>
      </c>
      <c r="G88" s="12">
        <v>3.21</v>
      </c>
      <c r="H88" s="12">
        <v>3.8</v>
      </c>
      <c r="I88" s="12">
        <v>0.4</v>
      </c>
      <c r="J88" s="12">
        <v>0.26</v>
      </c>
      <c r="K88" s="12">
        <v>3.21</v>
      </c>
      <c r="L88" s="12">
        <v>0.49</v>
      </c>
      <c r="M88" s="12">
        <v>0.31</v>
      </c>
    </row>
    <row r="89" spans="1:13" x14ac:dyDescent="0.2">
      <c r="A89" s="12" t="s">
        <v>55</v>
      </c>
      <c r="B89" s="12" t="s">
        <v>80</v>
      </c>
      <c r="C89" s="12">
        <v>105.35</v>
      </c>
      <c r="D89" s="12">
        <v>105.06</v>
      </c>
      <c r="E89" s="12">
        <v>104.72</v>
      </c>
      <c r="F89" s="12">
        <v>2.97</v>
      </c>
      <c r="G89" s="12">
        <v>3.38</v>
      </c>
      <c r="H89" s="12">
        <v>3.22</v>
      </c>
      <c r="I89" s="12">
        <v>0.49</v>
      </c>
      <c r="J89" s="12">
        <v>0.28000000000000003</v>
      </c>
      <c r="K89" s="12">
        <v>3.38</v>
      </c>
      <c r="L89" s="12">
        <v>-0.14000000000000001</v>
      </c>
      <c r="M89" s="12">
        <v>0.26</v>
      </c>
    </row>
    <row r="90" spans="1:13" x14ac:dyDescent="0.2">
      <c r="A90" s="12" t="s">
        <v>55</v>
      </c>
      <c r="B90" s="12" t="s">
        <v>81</v>
      </c>
      <c r="C90" s="12">
        <v>105.93</v>
      </c>
      <c r="D90" s="12">
        <v>105.76</v>
      </c>
      <c r="E90" s="12">
        <v>105.37</v>
      </c>
      <c r="F90" s="12">
        <v>2.83</v>
      </c>
      <c r="G90" s="12">
        <v>3.62</v>
      </c>
      <c r="H90" s="12">
        <v>2.82</v>
      </c>
      <c r="I90" s="12">
        <v>0.67</v>
      </c>
      <c r="J90" s="12">
        <v>0.3</v>
      </c>
      <c r="K90" s="12">
        <v>3.62</v>
      </c>
      <c r="L90" s="12">
        <v>0.63</v>
      </c>
      <c r="M90" s="12">
        <v>0.23</v>
      </c>
    </row>
    <row r="91" spans="1:13" x14ac:dyDescent="0.2">
      <c r="A91" s="12" t="s">
        <v>88</v>
      </c>
      <c r="B91" s="12" t="s">
        <v>70</v>
      </c>
      <c r="C91" s="12">
        <v>106.45</v>
      </c>
      <c r="D91" s="12">
        <v>105.81</v>
      </c>
      <c r="E91" s="12">
        <v>106.34</v>
      </c>
      <c r="F91" s="12">
        <v>3.24</v>
      </c>
      <c r="G91" s="12">
        <v>3.65</v>
      </c>
      <c r="H91" s="12">
        <v>3.74</v>
      </c>
      <c r="I91" s="12">
        <v>0.04</v>
      </c>
      <c r="J91" s="12">
        <v>0.3</v>
      </c>
      <c r="K91" s="12">
        <v>3.66</v>
      </c>
      <c r="L91" s="12">
        <v>0.92</v>
      </c>
      <c r="M91" s="12">
        <v>0.31</v>
      </c>
    </row>
    <row r="92" spans="1:13" x14ac:dyDescent="0.2">
      <c r="B92" s="12" t="s">
        <v>71</v>
      </c>
      <c r="C92" s="12">
        <v>106.89</v>
      </c>
      <c r="D92" s="12">
        <v>106.06</v>
      </c>
      <c r="E92" s="12">
        <v>106.93</v>
      </c>
      <c r="F92" s="25">
        <v>3.7</v>
      </c>
      <c r="G92" s="12">
        <v>3.51</v>
      </c>
      <c r="H92" s="12">
        <v>4.22</v>
      </c>
      <c r="I92" s="12">
        <v>0.24</v>
      </c>
      <c r="J92" s="12">
        <v>0.28999999999999998</v>
      </c>
      <c r="K92" s="12">
        <v>3.51</v>
      </c>
      <c r="L92" s="12">
        <v>0.56000000000000005</v>
      </c>
      <c r="M92" s="12">
        <v>0.34</v>
      </c>
    </row>
    <row r="93" spans="1:13" x14ac:dyDescent="0.2">
      <c r="B93" s="12" t="s">
        <v>72</v>
      </c>
      <c r="C93" s="12">
        <v>106.84</v>
      </c>
      <c r="D93" s="12">
        <v>106.18</v>
      </c>
      <c r="E93" s="12">
        <v>106.53</v>
      </c>
      <c r="F93" s="12">
        <v>3.25</v>
      </c>
      <c r="G93" s="12">
        <v>2.82</v>
      </c>
      <c r="H93" s="12">
        <v>3.26</v>
      </c>
      <c r="I93" s="12">
        <v>0.12</v>
      </c>
      <c r="J93" s="12">
        <v>0.23</v>
      </c>
      <c r="K93" s="12">
        <v>0.4</v>
      </c>
      <c r="L93" s="12">
        <v>-0.38</v>
      </c>
      <c r="M93" s="12">
        <v>0.27</v>
      </c>
    </row>
    <row r="94" spans="1:13" x14ac:dyDescent="0.2">
      <c r="B94" s="12" t="s">
        <v>73</v>
      </c>
      <c r="C94" s="12">
        <v>105.75</v>
      </c>
      <c r="D94" s="12">
        <v>105.51</v>
      </c>
      <c r="E94" s="12">
        <v>105.4</v>
      </c>
      <c r="F94" s="12">
        <v>2.15</v>
      </c>
      <c r="G94" s="25">
        <v>1.8</v>
      </c>
      <c r="H94" s="12">
        <v>1.54</v>
      </c>
      <c r="I94" s="12">
        <v>-0.63</v>
      </c>
      <c r="J94" s="12">
        <v>0.15</v>
      </c>
      <c r="K94" s="12">
        <v>-0.28000000000000003</v>
      </c>
      <c r="L94" s="12">
        <v>-1.06</v>
      </c>
      <c r="M94" s="12">
        <v>0.13</v>
      </c>
    </row>
    <row r="95" spans="1:13" x14ac:dyDescent="0.2">
      <c r="B95" s="12" t="s">
        <v>74</v>
      </c>
      <c r="C95" s="12">
        <v>106.16</v>
      </c>
      <c r="D95" s="12">
        <v>106.58</v>
      </c>
      <c r="E95" s="12">
        <v>105.34</v>
      </c>
      <c r="F95" s="12">
        <v>2.84</v>
      </c>
      <c r="G95" s="12">
        <v>2.66</v>
      </c>
      <c r="H95" s="12">
        <v>1.49</v>
      </c>
      <c r="I95" s="12">
        <v>1.02</v>
      </c>
      <c r="J95" s="12">
        <v>0.22</v>
      </c>
      <c r="K95" s="12">
        <v>0.78</v>
      </c>
      <c r="L95" s="12">
        <v>-0.05</v>
      </c>
      <c r="M95" s="12">
        <v>0.12</v>
      </c>
    </row>
    <row r="96" spans="1:13" ht="14.25" x14ac:dyDescent="0.2">
      <c r="B96" s="404" t="s">
        <v>75</v>
      </c>
      <c r="C96" s="404">
        <v>106.74</v>
      </c>
      <c r="D96" s="404">
        <v>107.05</v>
      </c>
      <c r="E96" s="404">
        <v>106.16</v>
      </c>
      <c r="F96" s="404">
        <v>3.33</v>
      </c>
      <c r="G96" s="404">
        <v>3.04</v>
      </c>
      <c r="H96" s="404">
        <v>2.0299999999999998</v>
      </c>
      <c r="I96" s="404">
        <v>0.44</v>
      </c>
      <c r="J96" s="404">
        <v>0.25</v>
      </c>
      <c r="K96" s="404">
        <v>1.22</v>
      </c>
      <c r="L96" s="404">
        <v>0.77</v>
      </c>
      <c r="M96" s="404">
        <v>0.17</v>
      </c>
    </row>
    <row r="97" spans="2:13" ht="14.25" x14ac:dyDescent="0.2">
      <c r="B97" s="404" t="s">
        <v>76</v>
      </c>
      <c r="C97" s="404">
        <v>107.44</v>
      </c>
      <c r="D97" s="404">
        <v>107.42</v>
      </c>
      <c r="E97" s="404">
        <v>106.85</v>
      </c>
      <c r="F97" s="404">
        <v>3.62</v>
      </c>
      <c r="G97" s="404">
        <v>3.29</v>
      </c>
      <c r="H97" s="495">
        <v>2.6</v>
      </c>
      <c r="I97" s="404">
        <v>0.34</v>
      </c>
      <c r="J97" s="404">
        <v>0.27</v>
      </c>
      <c r="K97" s="404">
        <v>1.56</v>
      </c>
      <c r="L97" s="404">
        <v>0.65</v>
      </c>
      <c r="M97" s="404">
        <v>0.21</v>
      </c>
    </row>
    <row r="98" spans="2:13" ht="14.25" x14ac:dyDescent="0.2">
      <c r="B98" s="404" t="s">
        <v>77</v>
      </c>
      <c r="C98" s="404">
        <v>107.87</v>
      </c>
      <c r="D98" s="404">
        <v>107.94</v>
      </c>
      <c r="E98" s="404">
        <v>107.61</v>
      </c>
      <c r="F98" s="404">
        <v>4.05</v>
      </c>
      <c r="G98" s="404">
        <v>3.79</v>
      </c>
      <c r="H98" s="404">
        <v>3.34</v>
      </c>
      <c r="I98" s="404">
        <v>0.49</v>
      </c>
      <c r="J98" s="404">
        <v>0.31</v>
      </c>
      <c r="K98" s="404">
        <v>2.06</v>
      </c>
      <c r="L98" s="404">
        <v>0.71</v>
      </c>
      <c r="M98" s="404">
        <v>0.27</v>
      </c>
    </row>
    <row r="99" spans="2:13" ht="14.25" x14ac:dyDescent="0.2">
      <c r="B99" s="404" t="s">
        <v>78</v>
      </c>
      <c r="C99" s="495">
        <v>108.114</v>
      </c>
      <c r="D99" s="495">
        <v>108.401</v>
      </c>
      <c r="E99" s="495">
        <v>107.6</v>
      </c>
      <c r="F99" s="495">
        <v>4.0137799999999997</v>
      </c>
      <c r="G99" s="495">
        <v>4.1075999999999997</v>
      </c>
      <c r="H99" s="495">
        <v>3.10859</v>
      </c>
      <c r="I99" s="495">
        <v>0.42337000000000002</v>
      </c>
      <c r="J99" s="495">
        <v>0.33601999999999999</v>
      </c>
      <c r="K99" s="495">
        <v>2.49329</v>
      </c>
      <c r="L99" s="495">
        <v>-1.3010000000000001E-2</v>
      </c>
      <c r="M99" s="495">
        <v>0.25542999999999999</v>
      </c>
    </row>
    <row r="100" spans="2:13" ht="14.25" x14ac:dyDescent="0.2">
      <c r="B100" s="404" t="s">
        <v>79</v>
      </c>
      <c r="C100" s="495">
        <v>108.774</v>
      </c>
      <c r="D100" s="495">
        <v>108.88500000000001</v>
      </c>
      <c r="E100" s="495">
        <v>108.53400000000001</v>
      </c>
      <c r="F100" s="495">
        <v>4.0869600000000004</v>
      </c>
      <c r="G100" s="495">
        <v>4.1533100000000003</v>
      </c>
      <c r="H100" s="495">
        <v>3.5007600000000001</v>
      </c>
      <c r="I100" s="495">
        <v>0.44649</v>
      </c>
      <c r="J100" s="495">
        <v>0.33968999999999999</v>
      </c>
      <c r="K100" s="495">
        <v>2.9509099999999999</v>
      </c>
      <c r="L100" s="495">
        <v>0.86802999999999997</v>
      </c>
      <c r="M100" s="495">
        <v>0.28715000000000002</v>
      </c>
    </row>
    <row r="101" spans="2:13" x14ac:dyDescent="0.2">
      <c r="H101" s="12" t="b">
        <f t="shared" ref="H101:H110" si="0">F88&gt;G88</f>
        <v>0</v>
      </c>
      <c r="I101" s="12" t="b">
        <f>G90&gt;G91</f>
        <v>0</v>
      </c>
    </row>
    <row r="102" spans="2:13" x14ac:dyDescent="0.2">
      <c r="H102" s="12" t="b">
        <f t="shared" si="0"/>
        <v>0</v>
      </c>
      <c r="I102" s="12" t="b">
        <f t="shared" ref="I102:I108" si="1">G91&gt;G92</f>
        <v>1</v>
      </c>
    </row>
    <row r="103" spans="2:13" x14ac:dyDescent="0.2">
      <c r="H103" s="12" t="b">
        <f t="shared" si="0"/>
        <v>0</v>
      </c>
      <c r="I103" s="12" t="b">
        <f t="shared" si="1"/>
        <v>1</v>
      </c>
    </row>
    <row r="104" spans="2:13" x14ac:dyDescent="0.2">
      <c r="H104" s="12" t="b">
        <f t="shared" si="0"/>
        <v>0</v>
      </c>
      <c r="I104" s="12" t="b">
        <f t="shared" si="1"/>
        <v>1</v>
      </c>
    </row>
    <row r="105" spans="2:13" x14ac:dyDescent="0.2">
      <c r="H105" s="12" t="b">
        <f t="shared" si="0"/>
        <v>1</v>
      </c>
      <c r="I105" s="12" t="b">
        <f t="shared" si="1"/>
        <v>0</v>
      </c>
    </row>
    <row r="106" spans="2:13" x14ac:dyDescent="0.2">
      <c r="H106" s="12" t="b">
        <f t="shared" si="0"/>
        <v>1</v>
      </c>
      <c r="I106" s="12" t="b">
        <f t="shared" si="1"/>
        <v>0</v>
      </c>
    </row>
    <row r="107" spans="2:13" x14ac:dyDescent="0.2">
      <c r="H107" s="12" t="b">
        <f t="shared" si="0"/>
        <v>1</v>
      </c>
      <c r="I107" s="12" t="b">
        <f t="shared" si="1"/>
        <v>0</v>
      </c>
    </row>
    <row r="108" spans="2:13" x14ac:dyDescent="0.2">
      <c r="H108" s="12" t="b">
        <f t="shared" si="0"/>
        <v>1</v>
      </c>
      <c r="I108" s="12" t="b">
        <f t="shared" si="1"/>
        <v>0</v>
      </c>
    </row>
    <row r="109" spans="2:13" x14ac:dyDescent="0.2">
      <c r="H109" s="12" t="b">
        <f t="shared" si="0"/>
        <v>1</v>
      </c>
      <c r="I109" s="12" t="b">
        <f>G98&gt;G99</f>
        <v>0</v>
      </c>
    </row>
    <row r="110" spans="2:13" x14ac:dyDescent="0.2">
      <c r="H110" s="12" t="b">
        <f t="shared" si="0"/>
        <v>1</v>
      </c>
      <c r="I110" s="12" t="b">
        <f>G99&gt;G100</f>
        <v>0</v>
      </c>
    </row>
    <row r="111" spans="2:13" x14ac:dyDescent="0.2">
      <c r="H111" s="12" t="b">
        <f>F98&gt;G98</f>
        <v>1</v>
      </c>
    </row>
    <row r="112" spans="2:13" x14ac:dyDescent="0.2">
      <c r="H112" s="12" t="b">
        <f>F99&gt;G99</f>
        <v>0</v>
      </c>
    </row>
    <row r="113" spans="8:8" x14ac:dyDescent="0.2">
      <c r="H113" s="12" t="b">
        <f>F100&gt;G100</f>
        <v>0</v>
      </c>
    </row>
  </sheetData>
  <mergeCells count="1">
    <mergeCell ref="H1:I1"/>
  </mergeCells>
  <hyperlinks>
    <hyperlink ref="H1:I1" location="Index!A1" display="Regresar al Índice" xr:uid="{F6EF6970-72FD-4947-950E-3E2A790B2312}"/>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694A-3F27-4117-97E4-BE935512E443}">
  <sheetPr codeName="Hoja84"/>
  <dimension ref="A1:J72"/>
  <sheetViews>
    <sheetView topLeftCell="A24" workbookViewId="0">
      <selection activeCell="I7" sqref="I7"/>
    </sheetView>
  </sheetViews>
  <sheetFormatPr baseColWidth="10" defaultColWidth="9.140625" defaultRowHeight="12.75" x14ac:dyDescent="0.2"/>
  <cols>
    <col min="1" max="1" width="25.85546875" style="12" customWidth="1"/>
    <col min="2" max="4" width="9.140625" style="12"/>
    <col min="5" max="5" width="9.42578125" style="12" bestFit="1" customWidth="1"/>
    <col min="6" max="16384" width="9.140625" style="12"/>
  </cols>
  <sheetData>
    <row r="1" spans="1:10" ht="15" x14ac:dyDescent="0.25">
      <c r="A1" s="179" t="s">
        <v>1421</v>
      </c>
      <c r="G1" s="404"/>
      <c r="H1" s="400" t="s">
        <v>39</v>
      </c>
      <c r="I1" s="400"/>
      <c r="J1" s="404"/>
    </row>
    <row r="2" spans="1:10" x14ac:dyDescent="0.2">
      <c r="A2" s="12" t="s">
        <v>56</v>
      </c>
      <c r="G2" s="12" t="s">
        <v>55</v>
      </c>
      <c r="H2" s="12" t="s">
        <v>55</v>
      </c>
    </row>
    <row r="6" spans="1:10" ht="14.25" x14ac:dyDescent="0.2">
      <c r="A6" s="404" t="s">
        <v>684</v>
      </c>
      <c r="B6" s="404" t="s">
        <v>1260</v>
      </c>
      <c r="C6" s="404" t="s">
        <v>1261</v>
      </c>
      <c r="D6" s="404" t="s">
        <v>1262</v>
      </c>
      <c r="E6" s="404" t="s">
        <v>89</v>
      </c>
    </row>
    <row r="7" spans="1:10" ht="15" customHeight="1" x14ac:dyDescent="0.2">
      <c r="A7" s="404" t="s">
        <v>103</v>
      </c>
      <c r="B7" s="404">
        <v>1.93</v>
      </c>
      <c r="C7" s="404">
        <v>0.11</v>
      </c>
      <c r="D7" s="495">
        <v>2.3199999999999998</v>
      </c>
      <c r="E7" s="404">
        <f t="shared" ref="E7:E61" si="0">_xlfn.RANK.EQ(D7,$D$7:$D$61,1)</f>
        <v>1</v>
      </c>
    </row>
    <row r="8" spans="1:10" ht="14.25" x14ac:dyDescent="0.2">
      <c r="A8" s="404" t="s">
        <v>118</v>
      </c>
      <c r="B8" s="404">
        <v>2.48</v>
      </c>
      <c r="C8" s="404">
        <v>1.6</v>
      </c>
      <c r="D8" s="495">
        <v>3.13</v>
      </c>
      <c r="E8" s="404">
        <f t="shared" si="0"/>
        <v>2</v>
      </c>
    </row>
    <row r="9" spans="1:10" ht="14.25" x14ac:dyDescent="0.2">
      <c r="A9" s="404" t="s">
        <v>117</v>
      </c>
      <c r="B9" s="404">
        <v>2.67</v>
      </c>
      <c r="C9" s="404">
        <v>1.69</v>
      </c>
      <c r="D9" s="495">
        <v>3.21</v>
      </c>
      <c r="E9" s="404">
        <f t="shared" si="0"/>
        <v>3</v>
      </c>
    </row>
    <row r="10" spans="1:10" ht="14.25" x14ac:dyDescent="0.2">
      <c r="A10" s="404" t="s">
        <v>104</v>
      </c>
      <c r="B10" s="404">
        <v>-0.56999999999999995</v>
      </c>
      <c r="C10" s="404">
        <v>0.34</v>
      </c>
      <c r="D10" s="495">
        <v>3.28</v>
      </c>
      <c r="E10" s="404">
        <f t="shared" si="0"/>
        <v>4</v>
      </c>
    </row>
    <row r="11" spans="1:10" ht="14.25" x14ac:dyDescent="0.2">
      <c r="A11" s="404" t="s">
        <v>90</v>
      </c>
      <c r="B11" s="404">
        <v>-0.17</v>
      </c>
      <c r="C11" s="404">
        <v>0.44</v>
      </c>
      <c r="D11" s="495">
        <v>3.31</v>
      </c>
      <c r="E11" s="404">
        <f t="shared" si="0"/>
        <v>5</v>
      </c>
    </row>
    <row r="12" spans="1:10" ht="14.25" x14ac:dyDescent="0.2">
      <c r="A12" s="404" t="s">
        <v>99</v>
      </c>
      <c r="B12" s="404">
        <v>3.06</v>
      </c>
      <c r="C12" s="404">
        <v>1.26</v>
      </c>
      <c r="D12" s="495">
        <v>3.35</v>
      </c>
      <c r="E12" s="404">
        <f t="shared" si="0"/>
        <v>6</v>
      </c>
    </row>
    <row r="13" spans="1:10" ht="14.25" x14ac:dyDescent="0.2">
      <c r="A13" s="404" t="s">
        <v>98</v>
      </c>
      <c r="B13" s="404">
        <v>2.54</v>
      </c>
      <c r="C13" s="404">
        <v>0.53</v>
      </c>
      <c r="D13" s="495">
        <v>3.38</v>
      </c>
      <c r="E13" s="404">
        <f t="shared" si="0"/>
        <v>7</v>
      </c>
    </row>
    <row r="14" spans="1:10" ht="14.25" x14ac:dyDescent="0.2">
      <c r="A14" s="404" t="s">
        <v>111</v>
      </c>
      <c r="B14" s="404">
        <v>-0.7</v>
      </c>
      <c r="C14" s="404">
        <v>0.04</v>
      </c>
      <c r="D14" s="495">
        <v>3.43</v>
      </c>
      <c r="E14" s="404">
        <f t="shared" si="0"/>
        <v>8</v>
      </c>
    </row>
    <row r="15" spans="1:10" ht="14.25" x14ac:dyDescent="0.2">
      <c r="A15" s="404" t="s">
        <v>123</v>
      </c>
      <c r="B15" s="404">
        <v>2.27</v>
      </c>
      <c r="C15" s="404">
        <v>0.92</v>
      </c>
      <c r="D15" s="495">
        <v>3.46</v>
      </c>
      <c r="E15" s="404">
        <f t="shared" si="0"/>
        <v>9</v>
      </c>
    </row>
    <row r="16" spans="1:10" ht="14.25" x14ac:dyDescent="0.2">
      <c r="A16" s="404" t="s">
        <v>100</v>
      </c>
      <c r="B16" s="404">
        <v>2.33</v>
      </c>
      <c r="C16" s="404">
        <v>0.14000000000000001</v>
      </c>
      <c r="D16" s="495">
        <v>3.47</v>
      </c>
      <c r="E16" s="404">
        <f t="shared" si="0"/>
        <v>10</v>
      </c>
    </row>
    <row r="17" spans="1:5" ht="14.25" x14ac:dyDescent="0.2">
      <c r="A17" s="404" t="s">
        <v>94</v>
      </c>
      <c r="B17" s="404">
        <v>3</v>
      </c>
      <c r="C17" s="404">
        <v>0.87</v>
      </c>
      <c r="D17" s="495">
        <v>3.5</v>
      </c>
      <c r="E17" s="404">
        <f t="shared" si="0"/>
        <v>11</v>
      </c>
    </row>
    <row r="18" spans="1:5" ht="14.25" x14ac:dyDescent="0.2">
      <c r="A18" s="404" t="s">
        <v>106</v>
      </c>
      <c r="B18" s="404">
        <v>2.4900000000000002</v>
      </c>
      <c r="C18" s="404">
        <v>0.47</v>
      </c>
      <c r="D18" s="495">
        <v>3.5</v>
      </c>
      <c r="E18" s="404">
        <f t="shared" si="0"/>
        <v>11</v>
      </c>
    </row>
    <row r="19" spans="1:5" ht="14.25" x14ac:dyDescent="0.2">
      <c r="A19" s="404" t="s">
        <v>95</v>
      </c>
      <c r="B19" s="404">
        <v>2.73</v>
      </c>
      <c r="C19" s="404">
        <v>0.46</v>
      </c>
      <c r="D19" s="495">
        <v>3.55</v>
      </c>
      <c r="E19" s="404">
        <f t="shared" si="0"/>
        <v>13</v>
      </c>
    </row>
    <row r="20" spans="1:5" ht="14.25" x14ac:dyDescent="0.2">
      <c r="A20" s="404" t="s">
        <v>142</v>
      </c>
      <c r="B20" s="404">
        <v>3.1</v>
      </c>
      <c r="C20" s="404">
        <v>0.79</v>
      </c>
      <c r="D20" s="495">
        <v>3.58</v>
      </c>
      <c r="E20" s="404">
        <f t="shared" si="0"/>
        <v>14</v>
      </c>
    </row>
    <row r="21" spans="1:5" ht="14.25" x14ac:dyDescent="0.2">
      <c r="A21" s="404" t="s">
        <v>91</v>
      </c>
      <c r="B21" s="404">
        <v>2.68</v>
      </c>
      <c r="C21" s="404">
        <v>1.85</v>
      </c>
      <c r="D21" s="495">
        <v>3.59</v>
      </c>
      <c r="E21" s="404">
        <f t="shared" si="0"/>
        <v>15</v>
      </c>
    </row>
    <row r="22" spans="1:5" ht="14.25" x14ac:dyDescent="0.2">
      <c r="A22" s="404" t="s">
        <v>110</v>
      </c>
      <c r="B22" s="404">
        <v>2.42</v>
      </c>
      <c r="C22" s="404">
        <v>-0.04</v>
      </c>
      <c r="D22" s="495">
        <v>3.61</v>
      </c>
      <c r="E22" s="404">
        <f t="shared" si="0"/>
        <v>16</v>
      </c>
    </row>
    <row r="23" spans="1:5" ht="14.25" x14ac:dyDescent="0.2">
      <c r="A23" s="404" t="s">
        <v>101</v>
      </c>
      <c r="B23" s="404">
        <v>3.01</v>
      </c>
      <c r="C23" s="404">
        <v>0.05</v>
      </c>
      <c r="D23" s="495">
        <v>3.71</v>
      </c>
      <c r="E23" s="404">
        <f t="shared" si="0"/>
        <v>17</v>
      </c>
    </row>
    <row r="24" spans="1:5" ht="14.25" x14ac:dyDescent="0.2">
      <c r="A24" s="404" t="s">
        <v>97</v>
      </c>
      <c r="B24" s="404">
        <v>-0.76</v>
      </c>
      <c r="C24" s="404">
        <v>0.57999999999999996</v>
      </c>
      <c r="D24" s="495">
        <v>3.72</v>
      </c>
      <c r="E24" s="404">
        <f t="shared" si="0"/>
        <v>18</v>
      </c>
    </row>
    <row r="25" spans="1:5" ht="14.25" x14ac:dyDescent="0.2">
      <c r="A25" s="404" t="s">
        <v>96</v>
      </c>
      <c r="B25" s="404">
        <v>3.11</v>
      </c>
      <c r="C25" s="404">
        <v>0.21</v>
      </c>
      <c r="D25" s="495">
        <v>3.75</v>
      </c>
      <c r="E25" s="404">
        <f t="shared" si="0"/>
        <v>19</v>
      </c>
    </row>
    <row r="26" spans="1:5" ht="14.25" x14ac:dyDescent="0.2">
      <c r="A26" s="404" t="s">
        <v>93</v>
      </c>
      <c r="B26" s="404">
        <v>2.23</v>
      </c>
      <c r="C26" s="404">
        <v>0.61</v>
      </c>
      <c r="D26" s="495">
        <v>3.76</v>
      </c>
      <c r="E26" s="404">
        <f t="shared" si="0"/>
        <v>20</v>
      </c>
    </row>
    <row r="27" spans="1:5" ht="14.25" x14ac:dyDescent="0.2">
      <c r="A27" s="404" t="s">
        <v>121</v>
      </c>
      <c r="B27" s="404">
        <v>0.93</v>
      </c>
      <c r="C27" s="404">
        <v>0.26</v>
      </c>
      <c r="D27" s="495">
        <v>3.76</v>
      </c>
      <c r="E27" s="404">
        <f t="shared" si="0"/>
        <v>20</v>
      </c>
    </row>
    <row r="28" spans="1:5" ht="14.25" x14ac:dyDescent="0.2">
      <c r="A28" s="404" t="s">
        <v>92</v>
      </c>
      <c r="B28" s="404">
        <v>-1.77</v>
      </c>
      <c r="C28" s="404">
        <v>0.16</v>
      </c>
      <c r="D28" s="495">
        <v>3.9</v>
      </c>
      <c r="E28" s="404">
        <f t="shared" si="0"/>
        <v>22</v>
      </c>
    </row>
    <row r="29" spans="1:5" ht="14.25" x14ac:dyDescent="0.2">
      <c r="A29" s="404" t="s">
        <v>132</v>
      </c>
      <c r="B29" s="404">
        <v>2.7</v>
      </c>
      <c r="C29" s="404">
        <v>0.14000000000000001</v>
      </c>
      <c r="D29" s="495">
        <v>3.91</v>
      </c>
      <c r="E29" s="404">
        <f t="shared" si="0"/>
        <v>23</v>
      </c>
    </row>
    <row r="30" spans="1:5" ht="14.25" x14ac:dyDescent="0.2">
      <c r="A30" s="404" t="s">
        <v>108</v>
      </c>
      <c r="B30" s="404">
        <v>3.03</v>
      </c>
      <c r="C30" s="404">
        <v>1.75</v>
      </c>
      <c r="D30" s="495">
        <v>3.93</v>
      </c>
      <c r="E30" s="404">
        <f t="shared" si="0"/>
        <v>24</v>
      </c>
    </row>
    <row r="31" spans="1:5" ht="14.25" x14ac:dyDescent="0.2">
      <c r="A31" s="404" t="s">
        <v>120</v>
      </c>
      <c r="B31" s="404">
        <v>3.08</v>
      </c>
      <c r="C31" s="404">
        <v>1.46</v>
      </c>
      <c r="D31" s="495">
        <v>3.98</v>
      </c>
      <c r="E31" s="404">
        <f t="shared" si="0"/>
        <v>25</v>
      </c>
    </row>
    <row r="32" spans="1:5" ht="14.25" x14ac:dyDescent="0.2">
      <c r="A32" s="404" t="s">
        <v>9</v>
      </c>
      <c r="B32" s="404">
        <v>2.74</v>
      </c>
      <c r="C32" s="404">
        <v>0.38</v>
      </c>
      <c r="D32" s="495">
        <v>4.01</v>
      </c>
      <c r="E32" s="404">
        <f t="shared" si="0"/>
        <v>26</v>
      </c>
    </row>
    <row r="33" spans="1:5" ht="14.25" x14ac:dyDescent="0.2">
      <c r="A33" s="404" t="s">
        <v>109</v>
      </c>
      <c r="B33" s="404">
        <v>2.4500000000000002</v>
      </c>
      <c r="C33" s="404">
        <v>0.21</v>
      </c>
      <c r="D33" s="495">
        <v>4.03</v>
      </c>
      <c r="E33" s="404">
        <f t="shared" si="0"/>
        <v>27</v>
      </c>
    </row>
    <row r="34" spans="1:5" ht="14.25" x14ac:dyDescent="0.2">
      <c r="A34" s="404" t="s">
        <v>124</v>
      </c>
      <c r="B34" s="404">
        <v>2.88</v>
      </c>
      <c r="C34" s="404">
        <v>0.56999999999999995</v>
      </c>
      <c r="D34" s="495">
        <v>4.03</v>
      </c>
      <c r="E34" s="404">
        <f t="shared" si="0"/>
        <v>27</v>
      </c>
    </row>
    <row r="35" spans="1:5" ht="14.25" x14ac:dyDescent="0.2">
      <c r="A35" s="404" t="s">
        <v>116</v>
      </c>
      <c r="B35" s="404">
        <v>2.95</v>
      </c>
      <c r="C35" s="404">
        <v>0.45</v>
      </c>
      <c r="D35" s="495">
        <v>4.1500000000000004</v>
      </c>
      <c r="E35" s="404">
        <f t="shared" si="0"/>
        <v>29</v>
      </c>
    </row>
    <row r="36" spans="1:5" ht="14.25" x14ac:dyDescent="0.2">
      <c r="A36" s="404" t="s">
        <v>102</v>
      </c>
      <c r="B36" s="404">
        <v>-0.85</v>
      </c>
      <c r="C36" s="404">
        <v>0.36</v>
      </c>
      <c r="D36" s="495">
        <v>4.1500000000000004</v>
      </c>
      <c r="E36" s="404">
        <f t="shared" si="0"/>
        <v>29</v>
      </c>
    </row>
    <row r="37" spans="1:5" ht="14.25" x14ac:dyDescent="0.2">
      <c r="A37" s="404" t="s">
        <v>133</v>
      </c>
      <c r="B37" s="404">
        <v>3.12</v>
      </c>
      <c r="C37" s="404">
        <v>0.17</v>
      </c>
      <c r="D37" s="495">
        <v>4.2300000000000004</v>
      </c>
      <c r="E37" s="404">
        <f t="shared" si="0"/>
        <v>31</v>
      </c>
    </row>
    <row r="38" spans="1:5" ht="14.25" x14ac:dyDescent="0.2">
      <c r="A38" s="404" t="s">
        <v>105</v>
      </c>
      <c r="B38" s="404">
        <v>3.34</v>
      </c>
      <c r="C38" s="404">
        <v>0.9</v>
      </c>
      <c r="D38" s="495">
        <v>4.24</v>
      </c>
      <c r="E38" s="404">
        <f t="shared" si="0"/>
        <v>32</v>
      </c>
    </row>
    <row r="39" spans="1:5" ht="14.25" x14ac:dyDescent="0.2">
      <c r="A39" s="404" t="s">
        <v>115</v>
      </c>
      <c r="B39" s="404">
        <v>3.66</v>
      </c>
      <c r="C39" s="404">
        <v>3.54</v>
      </c>
      <c r="D39" s="495">
        <v>4.3</v>
      </c>
      <c r="E39" s="404">
        <f t="shared" si="0"/>
        <v>33</v>
      </c>
    </row>
    <row r="40" spans="1:5" ht="14.25" x14ac:dyDescent="0.2">
      <c r="A40" s="404" t="s">
        <v>127</v>
      </c>
      <c r="B40" s="404">
        <v>3.7</v>
      </c>
      <c r="C40" s="404">
        <v>0.35</v>
      </c>
      <c r="D40" s="495">
        <v>4.32</v>
      </c>
      <c r="E40" s="404">
        <f t="shared" si="0"/>
        <v>34</v>
      </c>
    </row>
    <row r="41" spans="1:5" ht="14.25" x14ac:dyDescent="0.2">
      <c r="A41" s="404" t="s">
        <v>129</v>
      </c>
      <c r="B41" s="404">
        <v>2.87</v>
      </c>
      <c r="C41" s="404">
        <v>0.46</v>
      </c>
      <c r="D41" s="495">
        <v>4.34</v>
      </c>
      <c r="E41" s="404">
        <f t="shared" si="0"/>
        <v>35</v>
      </c>
    </row>
    <row r="42" spans="1:5" ht="14.25" x14ac:dyDescent="0.2">
      <c r="A42" s="404" t="s">
        <v>128</v>
      </c>
      <c r="B42" s="404">
        <v>3.13</v>
      </c>
      <c r="C42" s="404">
        <v>0.27</v>
      </c>
      <c r="D42" s="495">
        <v>4.38</v>
      </c>
      <c r="E42" s="404">
        <f t="shared" si="0"/>
        <v>36</v>
      </c>
    </row>
    <row r="43" spans="1:5" ht="14.25" x14ac:dyDescent="0.2">
      <c r="A43" s="404" t="s">
        <v>119</v>
      </c>
      <c r="B43" s="404">
        <v>3.06</v>
      </c>
      <c r="C43" s="404">
        <v>1.21</v>
      </c>
      <c r="D43" s="495">
        <v>4.3899999999999997</v>
      </c>
      <c r="E43" s="404">
        <f t="shared" si="0"/>
        <v>37</v>
      </c>
    </row>
    <row r="44" spans="1:5" ht="14.25" x14ac:dyDescent="0.2">
      <c r="A44" s="404" t="s">
        <v>130</v>
      </c>
      <c r="B44" s="404">
        <v>3.11</v>
      </c>
      <c r="C44" s="404">
        <v>1.86</v>
      </c>
      <c r="D44" s="495">
        <v>4.43</v>
      </c>
      <c r="E44" s="404">
        <f t="shared" si="0"/>
        <v>38</v>
      </c>
    </row>
    <row r="45" spans="1:5" ht="14.25" x14ac:dyDescent="0.2">
      <c r="A45" s="404" t="s">
        <v>131</v>
      </c>
      <c r="B45" s="404">
        <v>2.95</v>
      </c>
      <c r="C45" s="404">
        <v>1.03</v>
      </c>
      <c r="D45" s="495">
        <v>4.45</v>
      </c>
      <c r="E45" s="404">
        <f t="shared" si="0"/>
        <v>39</v>
      </c>
    </row>
    <row r="46" spans="1:5" ht="14.25" x14ac:dyDescent="0.2">
      <c r="A46" s="404" t="s">
        <v>126</v>
      </c>
      <c r="B46" s="404">
        <v>1.69</v>
      </c>
      <c r="C46" s="404">
        <v>0.22</v>
      </c>
      <c r="D46" s="495">
        <v>4.55</v>
      </c>
      <c r="E46" s="404">
        <f t="shared" si="0"/>
        <v>40</v>
      </c>
    </row>
    <row r="47" spans="1:5" ht="14.25" x14ac:dyDescent="0.2">
      <c r="A47" s="404" t="s">
        <v>138</v>
      </c>
      <c r="B47" s="404">
        <v>3.73</v>
      </c>
      <c r="C47" s="404">
        <v>0.14000000000000001</v>
      </c>
      <c r="D47" s="495">
        <v>4.62</v>
      </c>
      <c r="E47" s="404">
        <f t="shared" si="0"/>
        <v>41</v>
      </c>
    </row>
    <row r="48" spans="1:5" ht="14.25" x14ac:dyDescent="0.2">
      <c r="A48" s="404" t="s">
        <v>107</v>
      </c>
      <c r="B48" s="404">
        <v>2.8</v>
      </c>
      <c r="C48" s="404">
        <v>0.43</v>
      </c>
      <c r="D48" s="495">
        <v>4.66</v>
      </c>
      <c r="E48" s="404">
        <f t="shared" si="0"/>
        <v>42</v>
      </c>
    </row>
    <row r="49" spans="1:5" ht="14.25" x14ac:dyDescent="0.2">
      <c r="A49" s="404" t="s">
        <v>137</v>
      </c>
      <c r="B49" s="404">
        <v>3.31</v>
      </c>
      <c r="C49" s="404">
        <v>0.92</v>
      </c>
      <c r="D49" s="495">
        <v>4.68</v>
      </c>
      <c r="E49" s="404">
        <f t="shared" si="0"/>
        <v>43</v>
      </c>
    </row>
    <row r="50" spans="1:5" ht="14.25" x14ac:dyDescent="0.2">
      <c r="A50" s="404" t="s">
        <v>113</v>
      </c>
      <c r="B50" s="404">
        <v>3.94</v>
      </c>
      <c r="C50" s="404">
        <v>0.56000000000000005</v>
      </c>
      <c r="D50" s="495">
        <v>4.7699999999999996</v>
      </c>
      <c r="E50" s="404">
        <f t="shared" si="0"/>
        <v>44</v>
      </c>
    </row>
    <row r="51" spans="1:5" ht="14.25" x14ac:dyDescent="0.2">
      <c r="A51" s="404" t="s">
        <v>112</v>
      </c>
      <c r="B51" s="404">
        <v>4.16</v>
      </c>
      <c r="C51" s="404">
        <v>0.09</v>
      </c>
      <c r="D51" s="495">
        <v>4.7699999999999996</v>
      </c>
      <c r="E51" s="404">
        <f t="shared" si="0"/>
        <v>44</v>
      </c>
    </row>
    <row r="52" spans="1:5" ht="14.25" x14ac:dyDescent="0.2">
      <c r="A52" s="404" t="s">
        <v>143</v>
      </c>
      <c r="B52" s="404">
        <v>3.58</v>
      </c>
      <c r="C52" s="404">
        <v>1.67</v>
      </c>
      <c r="D52" s="495">
        <v>4.78</v>
      </c>
      <c r="E52" s="404">
        <f t="shared" si="0"/>
        <v>46</v>
      </c>
    </row>
    <row r="53" spans="1:5" ht="14.25" x14ac:dyDescent="0.2">
      <c r="A53" s="404" t="s">
        <v>139</v>
      </c>
      <c r="B53" s="404">
        <v>3.78</v>
      </c>
      <c r="C53" s="404">
        <v>1.22</v>
      </c>
      <c r="D53" s="495">
        <v>4.87</v>
      </c>
      <c r="E53" s="404">
        <f t="shared" si="0"/>
        <v>47</v>
      </c>
    </row>
    <row r="54" spans="1:5" ht="14.25" x14ac:dyDescent="0.2">
      <c r="A54" s="404" t="s">
        <v>136</v>
      </c>
      <c r="B54" s="404">
        <v>4.0999999999999996</v>
      </c>
      <c r="C54" s="404">
        <v>0.63</v>
      </c>
      <c r="D54" s="495">
        <v>5</v>
      </c>
      <c r="E54" s="404">
        <f t="shared" si="0"/>
        <v>48</v>
      </c>
    </row>
    <row r="55" spans="1:5" ht="14.25" x14ac:dyDescent="0.2">
      <c r="A55" s="404" t="s">
        <v>141</v>
      </c>
      <c r="B55" s="404">
        <v>3.27</v>
      </c>
      <c r="C55" s="404">
        <v>0.61</v>
      </c>
      <c r="D55" s="495">
        <v>5.05</v>
      </c>
      <c r="E55" s="404">
        <f t="shared" si="0"/>
        <v>49</v>
      </c>
    </row>
    <row r="56" spans="1:5" ht="14.25" x14ac:dyDescent="0.2">
      <c r="A56" s="404" t="s">
        <v>135</v>
      </c>
      <c r="B56" s="404">
        <v>3.83</v>
      </c>
      <c r="C56" s="404">
        <v>0.76</v>
      </c>
      <c r="D56" s="495">
        <v>5.15</v>
      </c>
      <c r="E56" s="404">
        <f t="shared" si="0"/>
        <v>50</v>
      </c>
    </row>
    <row r="57" spans="1:5" ht="14.25" x14ac:dyDescent="0.2">
      <c r="A57" s="404" t="s">
        <v>140</v>
      </c>
      <c r="B57" s="404">
        <v>4.49</v>
      </c>
      <c r="C57" s="404">
        <v>1.17</v>
      </c>
      <c r="D57" s="495">
        <v>5.22</v>
      </c>
      <c r="E57" s="404">
        <f t="shared" si="0"/>
        <v>51</v>
      </c>
    </row>
    <row r="58" spans="1:5" ht="14.25" x14ac:dyDescent="0.2">
      <c r="A58" s="404" t="s">
        <v>122</v>
      </c>
      <c r="B58" s="404">
        <v>3.99</v>
      </c>
      <c r="C58" s="404">
        <v>0.84</v>
      </c>
      <c r="D58" s="495">
        <v>5.37</v>
      </c>
      <c r="E58" s="404">
        <f t="shared" si="0"/>
        <v>52</v>
      </c>
    </row>
    <row r="59" spans="1:5" ht="14.25" x14ac:dyDescent="0.2">
      <c r="A59" s="404" t="s">
        <v>134</v>
      </c>
      <c r="B59" s="404">
        <v>4.55</v>
      </c>
      <c r="C59" s="404">
        <v>0.37</v>
      </c>
      <c r="D59" s="495">
        <v>5.53</v>
      </c>
      <c r="E59" s="404">
        <f t="shared" si="0"/>
        <v>53</v>
      </c>
    </row>
    <row r="60" spans="1:5" ht="14.25" x14ac:dyDescent="0.2">
      <c r="A60" s="404" t="s">
        <v>125</v>
      </c>
      <c r="B60" s="404">
        <v>4.83</v>
      </c>
      <c r="C60" s="404">
        <v>-0.08</v>
      </c>
      <c r="D60" s="495">
        <v>5.57</v>
      </c>
      <c r="E60" s="404">
        <f t="shared" si="0"/>
        <v>54</v>
      </c>
    </row>
    <row r="61" spans="1:5" ht="14.25" x14ac:dyDescent="0.2">
      <c r="A61" s="404" t="s">
        <v>114</v>
      </c>
      <c r="B61" s="404">
        <v>4.76</v>
      </c>
      <c r="C61" s="404">
        <v>0.96</v>
      </c>
      <c r="D61" s="495">
        <v>5.89</v>
      </c>
      <c r="E61" s="404">
        <f t="shared" si="0"/>
        <v>55</v>
      </c>
    </row>
    <row r="62" spans="1:5" ht="12.75" customHeight="1" x14ac:dyDescent="0.2"/>
    <row r="63" spans="1:5" ht="14.25" x14ac:dyDescent="0.2">
      <c r="A63" s="404"/>
      <c r="B63" s="404"/>
      <c r="C63" s="404"/>
      <c r="D63" s="404"/>
    </row>
    <row r="64" spans="1:5" ht="14.25" x14ac:dyDescent="0.2">
      <c r="A64" s="12" t="s">
        <v>1</v>
      </c>
      <c r="B64" s="12">
        <v>0</v>
      </c>
      <c r="D64" s="495">
        <v>4.09</v>
      </c>
    </row>
    <row r="65" spans="1:5" x14ac:dyDescent="0.2">
      <c r="B65" s="12">
        <v>1</v>
      </c>
      <c r="D65" s="25">
        <f>D64</f>
        <v>4.09</v>
      </c>
    </row>
    <row r="67" spans="1:5" ht="14.25" x14ac:dyDescent="0.2">
      <c r="A67" s="404"/>
      <c r="B67" s="404"/>
      <c r="C67" s="404"/>
      <c r="D67" s="495"/>
      <c r="E67" s="404"/>
    </row>
    <row r="68" spans="1:5" ht="14.25" x14ac:dyDescent="0.2">
      <c r="A68" s="404"/>
      <c r="B68" s="404"/>
      <c r="C68" s="404"/>
      <c r="D68" s="495"/>
      <c r="E68" s="404"/>
    </row>
    <row r="72" spans="1:5" ht="14.25" x14ac:dyDescent="0.2">
      <c r="A72" s="404"/>
      <c r="B72" s="404"/>
      <c r="C72" s="404"/>
      <c r="D72" s="495"/>
      <c r="E72" s="404"/>
    </row>
  </sheetData>
  <autoFilter ref="A6:E61" xr:uid="{B5273A45-FDCC-4D95-BAB3-64D82B6428C2}">
    <sortState ref="A7:E62">
      <sortCondition ref="D6:D61"/>
    </sortState>
  </autoFilter>
  <mergeCells count="1">
    <mergeCell ref="H1:I1"/>
  </mergeCells>
  <hyperlinks>
    <hyperlink ref="H1:I1" location="Index!A1" display="Regresar al Índice" xr:uid="{0CF3E9B3-1398-4709-AD9E-EACCAEEEB5CE}"/>
  </hyperlinks>
  <pageMargins left="0.7" right="0.7" top="0.75" bottom="0.75" header="0.3" footer="0.3"/>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FAC39-C8D5-46A7-A490-ECD726081965}">
  <sheetPr codeName="Hoja85"/>
  <dimension ref="A1:I103"/>
  <sheetViews>
    <sheetView topLeftCell="A5" workbookViewId="0">
      <selection activeCell="I7" sqref="I7"/>
    </sheetView>
  </sheetViews>
  <sheetFormatPr baseColWidth="10" defaultRowHeight="14.25" x14ac:dyDescent="0.2"/>
  <cols>
    <col min="1" max="2" width="11.42578125" style="483"/>
    <col min="3" max="3" width="23.42578125" style="483" bestFit="1" customWidth="1"/>
    <col min="4" max="4" width="11.42578125" style="483"/>
    <col min="5" max="6" width="11.85546875" style="483" bestFit="1" customWidth="1"/>
    <col min="7" max="8" width="11.42578125" style="483"/>
    <col min="9" max="10" width="11.85546875" style="483" bestFit="1" customWidth="1"/>
    <col min="11" max="16384" width="11.42578125" style="483"/>
  </cols>
  <sheetData>
    <row r="1" spans="1:9" ht="15" x14ac:dyDescent="0.25">
      <c r="A1" s="179" t="s">
        <v>1422</v>
      </c>
      <c r="H1" s="400" t="s">
        <v>39</v>
      </c>
      <c r="I1" s="400"/>
    </row>
    <row r="6" spans="1:9" x14ac:dyDescent="0.2">
      <c r="A6" s="483" t="s">
        <v>154</v>
      </c>
      <c r="B6" s="483" t="s">
        <v>2</v>
      </c>
      <c r="C6" s="483" t="s">
        <v>155</v>
      </c>
      <c r="D6" s="483" t="s">
        <v>156</v>
      </c>
    </row>
    <row r="7" spans="1:9" x14ac:dyDescent="0.2">
      <c r="A7" s="484">
        <v>11</v>
      </c>
      <c r="B7" s="404" t="s">
        <v>14</v>
      </c>
      <c r="C7" s="417">
        <v>3.1135724500667192E-2</v>
      </c>
      <c r="D7" s="485">
        <v>32</v>
      </c>
    </row>
    <row r="8" spans="1:9" x14ac:dyDescent="0.2">
      <c r="A8" s="484">
        <v>19</v>
      </c>
      <c r="B8" s="404" t="s">
        <v>20</v>
      </c>
      <c r="C8" s="417">
        <v>3.1267749630807654E-2</v>
      </c>
      <c r="D8" s="485">
        <v>31</v>
      </c>
    </row>
    <row r="9" spans="1:9" x14ac:dyDescent="0.2">
      <c r="A9" s="484">
        <v>3</v>
      </c>
      <c r="B9" s="404" t="s">
        <v>5</v>
      </c>
      <c r="C9" s="417">
        <v>3.3103435136319415E-2</v>
      </c>
      <c r="D9" s="485">
        <v>30</v>
      </c>
    </row>
    <row r="10" spans="1:9" x14ac:dyDescent="0.2">
      <c r="A10" s="484">
        <v>18</v>
      </c>
      <c r="B10" s="404" t="s">
        <v>19</v>
      </c>
      <c r="C10" s="417">
        <v>3.3770782019704342E-2</v>
      </c>
      <c r="D10" s="485">
        <v>29</v>
      </c>
    </row>
    <row r="11" spans="1:9" x14ac:dyDescent="0.2">
      <c r="A11" s="484">
        <v>23</v>
      </c>
      <c r="B11" s="404" t="s">
        <v>24</v>
      </c>
      <c r="C11" s="417">
        <v>3.4217311927123482E-2</v>
      </c>
      <c r="D11" s="485">
        <v>28</v>
      </c>
    </row>
    <row r="12" spans="1:9" x14ac:dyDescent="0.2">
      <c r="A12" s="484">
        <v>25</v>
      </c>
      <c r="B12" s="404" t="s">
        <v>26</v>
      </c>
      <c r="C12" s="417">
        <v>3.4268271612048679E-2</v>
      </c>
      <c r="D12" s="485">
        <v>27</v>
      </c>
    </row>
    <row r="13" spans="1:9" x14ac:dyDescent="0.2">
      <c r="A13" s="484">
        <v>28</v>
      </c>
      <c r="B13" s="404" t="s">
        <v>29</v>
      </c>
      <c r="C13" s="417">
        <v>3.429730712549512E-2</v>
      </c>
      <c r="D13" s="485">
        <v>26</v>
      </c>
    </row>
    <row r="14" spans="1:9" x14ac:dyDescent="0.2">
      <c r="A14" s="484">
        <v>6</v>
      </c>
      <c r="B14" s="404" t="s">
        <v>11</v>
      </c>
      <c r="C14" s="417">
        <v>3.4673371656701951E-2</v>
      </c>
      <c r="D14" s="485">
        <v>25</v>
      </c>
    </row>
    <row r="15" spans="1:9" x14ac:dyDescent="0.2">
      <c r="A15" s="484">
        <v>26</v>
      </c>
      <c r="B15" s="404" t="s">
        <v>27</v>
      </c>
      <c r="C15" s="417">
        <v>3.8606648333092006E-2</v>
      </c>
      <c r="D15" s="485">
        <v>24</v>
      </c>
    </row>
    <row r="16" spans="1:9" x14ac:dyDescent="0.2">
      <c r="A16" s="484">
        <v>22</v>
      </c>
      <c r="B16" s="404" t="s">
        <v>23</v>
      </c>
      <c r="C16" s="417">
        <v>3.9053131521051582E-2</v>
      </c>
      <c r="D16" s="485">
        <v>23</v>
      </c>
    </row>
    <row r="17" spans="1:4" x14ac:dyDescent="0.2">
      <c r="A17" s="484">
        <v>32</v>
      </c>
      <c r="B17" s="404" t="s">
        <v>33</v>
      </c>
      <c r="C17" s="417">
        <v>3.9122192221520205E-2</v>
      </c>
      <c r="D17" s="485">
        <v>22</v>
      </c>
    </row>
    <row r="18" spans="1:4" x14ac:dyDescent="0.2">
      <c r="A18" s="484">
        <v>4</v>
      </c>
      <c r="B18" s="404" t="s">
        <v>6</v>
      </c>
      <c r="C18" s="417">
        <v>3.9326530804526284E-2</v>
      </c>
      <c r="D18" s="485">
        <v>21</v>
      </c>
    </row>
    <row r="19" spans="1:4" x14ac:dyDescent="0.2">
      <c r="A19" s="484">
        <v>13</v>
      </c>
      <c r="B19" s="404" t="s">
        <v>16</v>
      </c>
      <c r="C19" s="417">
        <v>3.9531661888360901E-2</v>
      </c>
      <c r="D19" s="485">
        <v>20</v>
      </c>
    </row>
    <row r="20" spans="1:4" x14ac:dyDescent="0.2">
      <c r="A20" s="486">
        <v>14</v>
      </c>
      <c r="B20" s="487" t="s">
        <v>0</v>
      </c>
      <c r="C20" s="488">
        <v>3.9876127848294952E-2</v>
      </c>
      <c r="D20" s="489">
        <v>19</v>
      </c>
    </row>
    <row r="21" spans="1:4" x14ac:dyDescent="0.2">
      <c r="A21" s="484">
        <v>9</v>
      </c>
      <c r="B21" s="404" t="s">
        <v>9</v>
      </c>
      <c r="C21" s="417">
        <v>4.0058636415896957E-2</v>
      </c>
      <c r="D21" s="485">
        <v>18</v>
      </c>
    </row>
    <row r="22" spans="1:4" x14ac:dyDescent="0.2">
      <c r="A22" s="484">
        <v>17</v>
      </c>
      <c r="B22" s="404" t="s">
        <v>18</v>
      </c>
      <c r="C22" s="417">
        <v>4.0298177696231403E-2</v>
      </c>
      <c r="D22" s="485">
        <v>17</v>
      </c>
    </row>
    <row r="23" spans="1:4" x14ac:dyDescent="0.2">
      <c r="A23" s="484">
        <v>16</v>
      </c>
      <c r="B23" s="404" t="s">
        <v>17</v>
      </c>
      <c r="C23" s="417">
        <v>4.1765192148720598E-2</v>
      </c>
      <c r="D23" s="485">
        <v>16</v>
      </c>
    </row>
    <row r="24" spans="1:4" x14ac:dyDescent="0.2">
      <c r="A24" s="484">
        <v>1</v>
      </c>
      <c r="B24" s="404" t="s">
        <v>3</v>
      </c>
      <c r="C24" s="417">
        <v>4.23087940418218E-2</v>
      </c>
      <c r="D24" s="485">
        <v>15</v>
      </c>
    </row>
    <row r="25" spans="1:4" x14ac:dyDescent="0.2">
      <c r="A25" s="484">
        <v>5</v>
      </c>
      <c r="B25" s="404" t="s">
        <v>10</v>
      </c>
      <c r="C25" s="417">
        <v>4.2634739628297932E-2</v>
      </c>
      <c r="D25" s="485">
        <v>14</v>
      </c>
    </row>
    <row r="26" spans="1:4" x14ac:dyDescent="0.2">
      <c r="A26" s="484">
        <v>8</v>
      </c>
      <c r="B26" s="404" t="s">
        <v>8</v>
      </c>
      <c r="C26" s="417">
        <v>4.2864026211814663E-2</v>
      </c>
      <c r="D26" s="485">
        <v>13</v>
      </c>
    </row>
    <row r="27" spans="1:4" x14ac:dyDescent="0.2">
      <c r="A27" s="484">
        <v>15</v>
      </c>
      <c r="B27" s="404" t="s">
        <v>13</v>
      </c>
      <c r="C27" s="417">
        <v>4.3025784405094775E-2</v>
      </c>
      <c r="D27" s="485">
        <v>12</v>
      </c>
    </row>
    <row r="28" spans="1:4" x14ac:dyDescent="0.2">
      <c r="A28" s="484">
        <v>10</v>
      </c>
      <c r="B28" s="404" t="s">
        <v>12</v>
      </c>
      <c r="C28" s="417">
        <v>4.3245814307458066E-2</v>
      </c>
      <c r="D28" s="485">
        <v>11</v>
      </c>
    </row>
    <row r="29" spans="1:4" x14ac:dyDescent="0.2">
      <c r="A29" s="484">
        <v>20</v>
      </c>
      <c r="B29" s="404" t="s">
        <v>21</v>
      </c>
      <c r="C29" s="417">
        <v>4.3295426499344945E-2</v>
      </c>
      <c r="D29" s="485">
        <v>10</v>
      </c>
    </row>
    <row r="30" spans="1:4" x14ac:dyDescent="0.2">
      <c r="A30" s="484">
        <v>2</v>
      </c>
      <c r="B30" s="404" t="s">
        <v>4</v>
      </c>
      <c r="C30" s="417">
        <v>4.3607821751324348E-2</v>
      </c>
      <c r="D30" s="485">
        <v>9</v>
      </c>
    </row>
    <row r="31" spans="1:4" x14ac:dyDescent="0.2">
      <c r="A31" s="484">
        <v>31</v>
      </c>
      <c r="B31" s="404" t="s">
        <v>32</v>
      </c>
      <c r="C31" s="417">
        <v>4.386321714042473E-2</v>
      </c>
      <c r="D31" s="485">
        <v>8</v>
      </c>
    </row>
    <row r="32" spans="1:4" x14ac:dyDescent="0.2">
      <c r="A32" s="484">
        <v>29</v>
      </c>
      <c r="B32" s="404" t="s">
        <v>30</v>
      </c>
      <c r="C32" s="417">
        <v>4.4503349559014797E-2</v>
      </c>
      <c r="D32" s="485">
        <v>7</v>
      </c>
    </row>
    <row r="33" spans="1:5" x14ac:dyDescent="0.2">
      <c r="A33" s="484">
        <v>21</v>
      </c>
      <c r="B33" s="404" t="s">
        <v>22</v>
      </c>
      <c r="C33" s="417">
        <v>4.46916230515687E-2</v>
      </c>
      <c r="D33" s="485">
        <v>6</v>
      </c>
    </row>
    <row r="34" spans="1:5" x14ac:dyDescent="0.2">
      <c r="A34" s="484">
        <v>24</v>
      </c>
      <c r="B34" s="404" t="s">
        <v>25</v>
      </c>
      <c r="C34" s="417">
        <v>4.7746144721233688E-2</v>
      </c>
      <c r="D34" s="485">
        <v>5</v>
      </c>
    </row>
    <row r="35" spans="1:5" x14ac:dyDescent="0.2">
      <c r="A35" s="484">
        <v>27</v>
      </c>
      <c r="B35" s="404" t="s">
        <v>28</v>
      </c>
      <c r="C35" s="417">
        <v>4.7764438982890602E-2</v>
      </c>
      <c r="D35" s="485">
        <v>4</v>
      </c>
    </row>
    <row r="36" spans="1:5" x14ac:dyDescent="0.2">
      <c r="A36" s="484">
        <v>30</v>
      </c>
      <c r="B36" s="404" t="s">
        <v>31</v>
      </c>
      <c r="C36" s="417">
        <v>4.8722411352943418E-2</v>
      </c>
      <c r="D36" s="485">
        <v>3</v>
      </c>
    </row>
    <row r="37" spans="1:5" x14ac:dyDescent="0.2">
      <c r="A37" s="484">
        <v>12</v>
      </c>
      <c r="B37" s="404" t="s">
        <v>15</v>
      </c>
      <c r="C37" s="417">
        <v>5.1232978957541885E-2</v>
      </c>
      <c r="D37" s="485">
        <v>2</v>
      </c>
    </row>
    <row r="38" spans="1:5" x14ac:dyDescent="0.2">
      <c r="A38" s="484">
        <v>7</v>
      </c>
      <c r="B38" s="404" t="s">
        <v>7</v>
      </c>
      <c r="C38" s="417">
        <v>5.7415945558325444E-2</v>
      </c>
      <c r="D38" s="485">
        <v>1</v>
      </c>
    </row>
    <row r="40" spans="1:5" ht="15" x14ac:dyDescent="0.25">
      <c r="A40" s="490"/>
    </row>
    <row r="41" spans="1:5" x14ac:dyDescent="0.2">
      <c r="A41" s="491"/>
      <c r="B41" s="483" t="s">
        <v>1</v>
      </c>
      <c r="C41" s="492">
        <v>1</v>
      </c>
      <c r="D41" s="493">
        <v>4.0899999999999999E-2</v>
      </c>
      <c r="E41" s="494"/>
    </row>
    <row r="42" spans="1:5" ht="15" x14ac:dyDescent="0.25">
      <c r="A42" s="490"/>
      <c r="C42" s="492">
        <v>0</v>
      </c>
      <c r="D42" s="493">
        <f>D41</f>
        <v>4.0899999999999999E-2</v>
      </c>
    </row>
    <row r="43" spans="1:5" x14ac:dyDescent="0.2">
      <c r="A43" s="491"/>
    </row>
    <row r="44" spans="1:5" ht="15" x14ac:dyDescent="0.25">
      <c r="A44" s="490"/>
    </row>
    <row r="45" spans="1:5" x14ac:dyDescent="0.2">
      <c r="A45" s="491"/>
    </row>
    <row r="46" spans="1:5" ht="15" x14ac:dyDescent="0.25">
      <c r="A46" s="490"/>
    </row>
    <row r="47" spans="1:5" x14ac:dyDescent="0.2">
      <c r="A47" s="491"/>
    </row>
    <row r="48" spans="1:5" ht="15" x14ac:dyDescent="0.25">
      <c r="A48" s="490"/>
    </row>
    <row r="49" spans="1:1" x14ac:dyDescent="0.2">
      <c r="A49" s="491"/>
    </row>
    <row r="50" spans="1:1" ht="15" x14ac:dyDescent="0.25">
      <c r="A50" s="490"/>
    </row>
    <row r="51" spans="1:1" x14ac:dyDescent="0.2">
      <c r="A51" s="491"/>
    </row>
    <row r="52" spans="1:1" ht="15" x14ac:dyDescent="0.25">
      <c r="A52" s="490"/>
    </row>
    <row r="53" spans="1:1" x14ac:dyDescent="0.2">
      <c r="A53" s="491"/>
    </row>
    <row r="54" spans="1:1" ht="15" x14ac:dyDescent="0.25">
      <c r="A54" s="490"/>
    </row>
    <row r="55" spans="1:1" x14ac:dyDescent="0.2">
      <c r="A55" s="491"/>
    </row>
    <row r="56" spans="1:1" ht="15" x14ac:dyDescent="0.25">
      <c r="A56" s="490"/>
    </row>
    <row r="57" spans="1:1" x14ac:dyDescent="0.2">
      <c r="A57" s="491"/>
    </row>
    <row r="58" spans="1:1" ht="15" x14ac:dyDescent="0.25">
      <c r="A58" s="490"/>
    </row>
    <row r="59" spans="1:1" x14ac:dyDescent="0.2">
      <c r="A59" s="491"/>
    </row>
    <row r="60" spans="1:1" ht="15" x14ac:dyDescent="0.25">
      <c r="A60" s="490"/>
    </row>
    <row r="61" spans="1:1" x14ac:dyDescent="0.2">
      <c r="A61" s="491"/>
    </row>
    <row r="62" spans="1:1" ht="15" x14ac:dyDescent="0.25">
      <c r="A62" s="490"/>
    </row>
    <row r="63" spans="1:1" x14ac:dyDescent="0.2">
      <c r="A63" s="491"/>
    </row>
    <row r="64" spans="1:1" ht="15" x14ac:dyDescent="0.25">
      <c r="A64" s="490"/>
    </row>
    <row r="65" spans="1:1" x14ac:dyDescent="0.2">
      <c r="A65" s="491"/>
    </row>
    <row r="66" spans="1:1" ht="15" x14ac:dyDescent="0.25">
      <c r="A66" s="490"/>
    </row>
    <row r="67" spans="1:1" x14ac:dyDescent="0.2">
      <c r="A67" s="491"/>
    </row>
    <row r="68" spans="1:1" ht="15" x14ac:dyDescent="0.25">
      <c r="A68" s="490"/>
    </row>
    <row r="69" spans="1:1" x14ac:dyDescent="0.2">
      <c r="A69" s="491"/>
    </row>
    <row r="70" spans="1:1" ht="15" x14ac:dyDescent="0.25">
      <c r="A70" s="490"/>
    </row>
    <row r="71" spans="1:1" x14ac:dyDescent="0.2">
      <c r="A71" s="491"/>
    </row>
    <row r="72" spans="1:1" ht="15" x14ac:dyDescent="0.25">
      <c r="A72" s="490"/>
    </row>
    <row r="73" spans="1:1" x14ac:dyDescent="0.2">
      <c r="A73" s="491"/>
    </row>
    <row r="74" spans="1:1" ht="15" x14ac:dyDescent="0.25">
      <c r="A74" s="490"/>
    </row>
    <row r="75" spans="1:1" x14ac:dyDescent="0.2">
      <c r="A75" s="491"/>
    </row>
    <row r="76" spans="1:1" ht="15" x14ac:dyDescent="0.25">
      <c r="A76" s="490"/>
    </row>
    <row r="77" spans="1:1" x14ac:dyDescent="0.2">
      <c r="A77" s="491"/>
    </row>
    <row r="78" spans="1:1" ht="15" x14ac:dyDescent="0.25">
      <c r="A78" s="490"/>
    </row>
    <row r="79" spans="1:1" x14ac:dyDescent="0.2">
      <c r="A79" s="491"/>
    </row>
    <row r="80" spans="1:1" ht="15" x14ac:dyDescent="0.25">
      <c r="A80" s="490"/>
    </row>
    <row r="81" spans="1:1" x14ac:dyDescent="0.2">
      <c r="A81" s="491"/>
    </row>
    <row r="82" spans="1:1" ht="15" x14ac:dyDescent="0.25">
      <c r="A82" s="490"/>
    </row>
    <row r="83" spans="1:1" x14ac:dyDescent="0.2">
      <c r="A83" s="491"/>
    </row>
    <row r="84" spans="1:1" ht="15" x14ac:dyDescent="0.25">
      <c r="A84" s="490"/>
    </row>
    <row r="85" spans="1:1" x14ac:dyDescent="0.2">
      <c r="A85" s="491"/>
    </row>
    <row r="86" spans="1:1" ht="15" x14ac:dyDescent="0.25">
      <c r="A86" s="490"/>
    </row>
    <row r="87" spans="1:1" x14ac:dyDescent="0.2">
      <c r="A87" s="491"/>
    </row>
    <row r="88" spans="1:1" ht="15" x14ac:dyDescent="0.25">
      <c r="A88" s="490"/>
    </row>
    <row r="89" spans="1:1" x14ac:dyDescent="0.2">
      <c r="A89" s="491"/>
    </row>
    <row r="90" spans="1:1" ht="15" x14ac:dyDescent="0.25">
      <c r="A90" s="490"/>
    </row>
    <row r="91" spans="1:1" x14ac:dyDescent="0.2">
      <c r="A91" s="491"/>
    </row>
    <row r="92" spans="1:1" ht="15" x14ac:dyDescent="0.25">
      <c r="A92" s="490"/>
    </row>
    <row r="93" spans="1:1" x14ac:dyDescent="0.2">
      <c r="A93" s="491"/>
    </row>
    <row r="94" spans="1:1" ht="15" x14ac:dyDescent="0.25">
      <c r="A94" s="490"/>
    </row>
    <row r="95" spans="1:1" x14ac:dyDescent="0.2">
      <c r="A95" s="491"/>
    </row>
    <row r="96" spans="1:1" ht="15" x14ac:dyDescent="0.25">
      <c r="A96" s="490"/>
    </row>
    <row r="97" spans="1:1" x14ac:dyDescent="0.2">
      <c r="A97" s="491"/>
    </row>
    <row r="98" spans="1:1" ht="15" x14ac:dyDescent="0.25">
      <c r="A98" s="490"/>
    </row>
    <row r="99" spans="1:1" x14ac:dyDescent="0.2">
      <c r="A99" s="491"/>
    </row>
    <row r="100" spans="1:1" ht="15" x14ac:dyDescent="0.25">
      <c r="A100" s="490"/>
    </row>
    <row r="101" spans="1:1" x14ac:dyDescent="0.2">
      <c r="A101" s="491"/>
    </row>
    <row r="102" spans="1:1" ht="15" x14ac:dyDescent="0.25">
      <c r="A102" s="490"/>
    </row>
    <row r="103" spans="1:1" x14ac:dyDescent="0.2">
      <c r="A103" s="491"/>
    </row>
  </sheetData>
  <autoFilter ref="A6:D38" xr:uid="{00000000-0009-0000-0000-000002000000}">
    <sortState ref="A7:D38">
      <sortCondition ref="C6:C38"/>
    </sortState>
  </autoFilter>
  <mergeCells count="1">
    <mergeCell ref="H1:I1"/>
  </mergeCells>
  <hyperlinks>
    <hyperlink ref="H1:I1" location="Index!A1" display="Regresar al Índice" xr:uid="{5F667A00-4807-48DD-9F44-D677C0946422}"/>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2795-EF3F-4ADA-87F7-EAB8E0FB6DD9}">
  <sheetPr codeName="Hoja86"/>
  <dimension ref="A1:S117"/>
  <sheetViews>
    <sheetView workbookViewId="0">
      <selection activeCell="I7" sqref="I7"/>
    </sheetView>
  </sheetViews>
  <sheetFormatPr baseColWidth="10" defaultRowHeight="14.25" x14ac:dyDescent="0.2"/>
  <cols>
    <col min="1" max="16384" width="11.42578125" style="263"/>
  </cols>
  <sheetData>
    <row r="1" spans="1:19" ht="15" x14ac:dyDescent="0.25">
      <c r="A1" s="179" t="s">
        <v>1423</v>
      </c>
      <c r="H1" s="400" t="s">
        <v>39</v>
      </c>
      <c r="I1" s="400"/>
    </row>
    <row r="2" spans="1:19" x14ac:dyDescent="0.2">
      <c r="A2" s="263" t="s">
        <v>56</v>
      </c>
    </row>
    <row r="6" spans="1:19" ht="15" x14ac:dyDescent="0.25">
      <c r="B6" s="481" t="s">
        <v>144</v>
      </c>
      <c r="C6" s="481"/>
      <c r="D6" s="481"/>
      <c r="E6" s="481"/>
      <c r="F6" s="481"/>
      <c r="G6" s="481"/>
      <c r="H6" s="481"/>
      <c r="I6" s="481"/>
      <c r="J6" s="481"/>
    </row>
    <row r="7" spans="1:19" ht="28.5" x14ac:dyDescent="0.2">
      <c r="A7" s="263" t="s">
        <v>145</v>
      </c>
      <c r="B7" s="263" t="s">
        <v>146</v>
      </c>
      <c r="C7" s="263" t="s">
        <v>147</v>
      </c>
      <c r="D7" s="263" t="s">
        <v>148</v>
      </c>
      <c r="E7" s="263" t="s">
        <v>149</v>
      </c>
      <c r="F7" s="263" t="s">
        <v>150</v>
      </c>
      <c r="G7" s="263" t="s">
        <v>151</v>
      </c>
      <c r="H7" s="263" t="s">
        <v>152</v>
      </c>
      <c r="I7" s="263" t="s">
        <v>153</v>
      </c>
      <c r="J7" s="482" t="s">
        <v>685</v>
      </c>
    </row>
    <row r="8" spans="1:19" x14ac:dyDescent="0.2">
      <c r="A8" s="309">
        <v>43678</v>
      </c>
      <c r="B8" s="471">
        <v>3.5854034947976343E-2</v>
      </c>
      <c r="C8" s="471">
        <v>5.2727182490446056E-2</v>
      </c>
      <c r="D8" s="471">
        <v>-2.3500505280678485E-2</v>
      </c>
      <c r="E8" s="471">
        <v>1.5137142914199542E-2</v>
      </c>
      <c r="F8" s="471">
        <v>-1.0809579010988002E-2</v>
      </c>
      <c r="G8" s="471">
        <v>3.8944006727602121E-2</v>
      </c>
      <c r="H8" s="471">
        <v>5.4741181859826016E-2</v>
      </c>
      <c r="I8" s="471">
        <v>3.6074674576372923E-2</v>
      </c>
      <c r="J8" s="471">
        <v>5.8158351948374376E-2</v>
      </c>
      <c r="K8" s="471"/>
      <c r="L8" s="471"/>
      <c r="M8" s="471"/>
      <c r="N8" s="471"/>
      <c r="O8" s="471"/>
      <c r="P8" s="471"/>
      <c r="Q8" s="471"/>
      <c r="R8" s="471"/>
      <c r="S8" s="471"/>
    </row>
    <row r="9" spans="1:19" x14ac:dyDescent="0.2">
      <c r="A9" s="309">
        <v>43709</v>
      </c>
      <c r="B9" s="471">
        <v>3.1433153809599323E-2</v>
      </c>
      <c r="C9" s="471">
        <v>4.6539814550220271E-2</v>
      </c>
      <c r="D9" s="471">
        <v>-2.3779601775124615E-2</v>
      </c>
      <c r="E9" s="471">
        <v>8.9435161983619782E-3</v>
      </c>
      <c r="F9" s="471">
        <v>-1.2355120323378377E-2</v>
      </c>
      <c r="G9" s="471">
        <v>3.6726630548654438E-2</v>
      </c>
      <c r="H9" s="471">
        <v>4.5635116706524093E-2</v>
      </c>
      <c r="I9" s="471">
        <v>3.6613980609667029E-2</v>
      </c>
      <c r="J9" s="471">
        <v>6.1459641568486933E-2</v>
      </c>
      <c r="K9" s="471"/>
      <c r="L9" s="471"/>
      <c r="M9" s="471"/>
      <c r="N9" s="471"/>
      <c r="O9" s="471"/>
      <c r="P9" s="471"/>
      <c r="Q9" s="471"/>
      <c r="R9" s="471"/>
      <c r="S9" s="471"/>
    </row>
    <row r="10" spans="1:19" x14ac:dyDescent="0.2">
      <c r="A10" s="309">
        <v>43739</v>
      </c>
      <c r="B10" s="471">
        <v>3.3588872204220355E-2</v>
      </c>
      <c r="C10" s="471">
        <v>5.9069767441860543E-2</v>
      </c>
      <c r="D10" s="471">
        <v>-1.7768098232059382E-2</v>
      </c>
      <c r="E10" s="471">
        <v>8.4324025435442707E-3</v>
      </c>
      <c r="F10" s="471">
        <v>-1.5805067530743067E-2</v>
      </c>
      <c r="G10" s="471">
        <v>3.1215647437484506E-2</v>
      </c>
      <c r="H10" s="471">
        <v>3.7380432547802434E-2</v>
      </c>
      <c r="I10" s="471">
        <v>2.818520574010952E-2</v>
      </c>
      <c r="J10" s="471">
        <v>6.7553238928582227E-2</v>
      </c>
      <c r="K10" s="471"/>
      <c r="L10" s="471"/>
      <c r="M10" s="471"/>
      <c r="N10" s="471"/>
      <c r="O10" s="471"/>
      <c r="P10" s="471"/>
      <c r="Q10" s="471"/>
      <c r="R10" s="471"/>
      <c r="S10" s="471"/>
    </row>
    <row r="11" spans="1:19" x14ac:dyDescent="0.2">
      <c r="A11" s="309">
        <v>43770</v>
      </c>
      <c r="B11" s="471">
        <v>3.342259150603466E-2</v>
      </c>
      <c r="C11" s="471">
        <v>5.1437009221501961E-2</v>
      </c>
      <c r="D11" s="471">
        <v>8.0505004095168253E-3</v>
      </c>
      <c r="E11" s="471">
        <v>9.2185911544953036E-3</v>
      </c>
      <c r="F11" s="471">
        <v>-2.7231316013416329E-3</v>
      </c>
      <c r="G11" s="471">
        <v>3.2483450609871012E-2</v>
      </c>
      <c r="H11" s="471">
        <v>3.5588923556942209E-2</v>
      </c>
      <c r="I11" s="471">
        <v>3.3194979643186073E-2</v>
      </c>
      <c r="J11" s="471">
        <v>6.3947697981481255E-2</v>
      </c>
      <c r="K11" s="471"/>
      <c r="L11" s="471"/>
      <c r="M11" s="471"/>
      <c r="N11" s="471"/>
      <c r="O11" s="471"/>
      <c r="P11" s="471"/>
      <c r="Q11" s="471"/>
      <c r="R11" s="471"/>
      <c r="S11" s="471"/>
    </row>
    <row r="12" spans="1:19" x14ac:dyDescent="0.2">
      <c r="A12" s="309">
        <v>43800</v>
      </c>
      <c r="B12" s="471">
        <v>3.4136840972038618E-2</v>
      </c>
      <c r="C12" s="471">
        <v>4.6781871661893293E-2</v>
      </c>
      <c r="D12" s="471">
        <v>2.368489401234708E-2</v>
      </c>
      <c r="E12" s="471">
        <v>8.4985835694051381E-3</v>
      </c>
      <c r="F12" s="471">
        <v>-6.4879495293251876E-3</v>
      </c>
      <c r="G12" s="471">
        <v>3.4125793536465387E-2</v>
      </c>
      <c r="H12" s="471">
        <v>4.278022801842063E-2</v>
      </c>
      <c r="I12" s="471">
        <v>3.3354833665611094E-2</v>
      </c>
      <c r="J12" s="471">
        <v>7.2423672577262677E-2</v>
      </c>
      <c r="K12" s="471"/>
      <c r="L12" s="471"/>
      <c r="M12" s="471"/>
      <c r="N12" s="471"/>
      <c r="O12" s="471"/>
      <c r="P12" s="471"/>
      <c r="Q12" s="471"/>
      <c r="R12" s="471"/>
      <c r="S12" s="471"/>
    </row>
    <row r="13" spans="1:19" x14ac:dyDescent="0.2">
      <c r="A13" s="309">
        <v>43831</v>
      </c>
      <c r="B13" s="471">
        <v>3.6737290208934681E-2</v>
      </c>
      <c r="C13" s="471">
        <v>6.0678156250604465E-2</v>
      </c>
      <c r="D13" s="471">
        <v>-1.5825855566559577E-2</v>
      </c>
      <c r="E13" s="471">
        <v>6.3305382425171697E-3</v>
      </c>
      <c r="F13" s="471">
        <v>-5.5696354693619554E-3</v>
      </c>
      <c r="G13" s="471">
        <v>4.1386062242264154E-2</v>
      </c>
      <c r="H13" s="471">
        <v>4.4117358838170917E-2</v>
      </c>
      <c r="I13" s="471">
        <v>3.3326092108381333E-2</v>
      </c>
      <c r="J13" s="471">
        <v>7.1210877974446252E-2</v>
      </c>
      <c r="K13" s="471"/>
      <c r="L13" s="471"/>
      <c r="M13" s="471"/>
      <c r="N13" s="471"/>
      <c r="O13" s="471"/>
      <c r="P13" s="471"/>
      <c r="Q13" s="471"/>
      <c r="R13" s="471"/>
      <c r="S13" s="471"/>
    </row>
    <row r="14" spans="1:19" x14ac:dyDescent="0.2">
      <c r="A14" s="309">
        <v>43862</v>
      </c>
      <c r="B14" s="471">
        <v>3.6877688998156133E-2</v>
      </c>
      <c r="C14" s="471">
        <v>7.2063667900766681E-2</v>
      </c>
      <c r="D14" s="471">
        <v>-1.126034189225511E-2</v>
      </c>
      <c r="E14" s="471">
        <v>3.0171784515062861E-3</v>
      </c>
      <c r="F14" s="471">
        <v>3.0604284599844434E-3</v>
      </c>
      <c r="G14" s="471">
        <v>4.1520369509529642E-2</v>
      </c>
      <c r="H14" s="471">
        <v>2.9622093023255802E-2</v>
      </c>
      <c r="I14" s="471">
        <v>2.4805670985089234E-2</v>
      </c>
      <c r="J14" s="471">
        <v>6.4044748098399218E-2</v>
      </c>
    </row>
    <row r="15" spans="1:19" x14ac:dyDescent="0.2">
      <c r="A15" s="309">
        <v>43891</v>
      </c>
      <c r="B15" s="471">
        <v>2.9299239672623267E-2</v>
      </c>
      <c r="C15" s="471">
        <v>6.9665455456709546E-2</v>
      </c>
      <c r="D15" s="471">
        <v>-2.0825859938617963E-3</v>
      </c>
      <c r="E15" s="471">
        <v>1.2609728890828897E-3</v>
      </c>
      <c r="F15" s="471">
        <v>-3.7306028495455168E-3</v>
      </c>
      <c r="G15" s="471">
        <v>4.5235803657362794E-2</v>
      </c>
      <c r="H15" s="471">
        <v>-1.8240465859785338E-2</v>
      </c>
      <c r="I15" s="471">
        <v>1.8223501292619959E-2</v>
      </c>
      <c r="J15" s="471">
        <v>6.313776735784149E-2</v>
      </c>
    </row>
    <row r="16" spans="1:19" x14ac:dyDescent="0.2">
      <c r="A16" s="309">
        <v>43922</v>
      </c>
      <c r="B16" s="471">
        <v>1.7341151961729917E-2</v>
      </c>
      <c r="C16" s="471">
        <v>6.6966727766528233E-2</v>
      </c>
      <c r="D16" s="471">
        <v>1.3926280782326383E-2</v>
      </c>
      <c r="E16" s="471">
        <v>3.0981033798371804E-4</v>
      </c>
      <c r="F16" s="471">
        <v>-1.2518468234636315E-2</v>
      </c>
      <c r="G16" s="471">
        <v>4.2117977472921453E-2</v>
      </c>
      <c r="H16" s="471">
        <v>-9.0584594353414594E-2</v>
      </c>
      <c r="I16" s="471">
        <v>1.9194226376706425E-3</v>
      </c>
      <c r="J16" s="471">
        <v>6.0762778981116483E-2</v>
      </c>
    </row>
    <row r="17" spans="1:10" x14ac:dyDescent="0.2">
      <c r="A17" s="309">
        <v>43952</v>
      </c>
      <c r="B17" s="471">
        <v>2.3618027528679697E-2</v>
      </c>
      <c r="C17" s="471">
        <v>6.1702532850885561E-2</v>
      </c>
      <c r="D17" s="471">
        <v>3.0489621610885198E-3</v>
      </c>
      <c r="E17" s="471">
        <v>2.0417642391283852E-3</v>
      </c>
      <c r="F17" s="471">
        <v>5.0802866733195007E-3</v>
      </c>
      <c r="G17" s="471">
        <v>3.3128870138328548E-2</v>
      </c>
      <c r="H17" s="471">
        <v>-4.2796086997815563E-2</v>
      </c>
      <c r="I17" s="471">
        <v>1.9698137506463764E-2</v>
      </c>
      <c r="J17" s="471">
        <v>5.9703906681128682E-2</v>
      </c>
    </row>
    <row r="18" spans="1:10" x14ac:dyDescent="0.2">
      <c r="A18" s="309">
        <v>43983</v>
      </c>
      <c r="B18" s="471">
        <v>2.7864909073414657E-2</v>
      </c>
      <c r="C18" s="471">
        <v>5.8835249914607646E-2</v>
      </c>
      <c r="D18" s="471">
        <v>-3.1587497367708828E-3</v>
      </c>
      <c r="E18" s="471">
        <v>1.0790876892538881E-2</v>
      </c>
      <c r="F18" s="471">
        <v>2.1551073021883305E-2</v>
      </c>
      <c r="G18" s="471">
        <v>3.5283968089334428E-2</v>
      </c>
      <c r="H18" s="471">
        <v>-1.0429790741074085E-2</v>
      </c>
      <c r="I18" s="471">
        <v>7.1818498586859736E-3</v>
      </c>
      <c r="J18" s="471">
        <v>5.4537699635088366E-2</v>
      </c>
    </row>
    <row r="19" spans="1:10" x14ac:dyDescent="0.2">
      <c r="A19" s="309">
        <v>44013</v>
      </c>
      <c r="B19" s="471">
        <v>3.1163488157490048E-2</v>
      </c>
      <c r="C19" s="471">
        <v>5.4097695017044214E-2</v>
      </c>
      <c r="D19" s="471">
        <v>7.1337579617827438E-4</v>
      </c>
      <c r="E19" s="471">
        <v>1.7862901255679905E-2</v>
      </c>
      <c r="F19" s="471">
        <v>3.6497896680083478E-2</v>
      </c>
      <c r="G19" s="471">
        <v>3.9243498817966835E-2</v>
      </c>
      <c r="H19" s="471">
        <v>1.1557470775569595E-2</v>
      </c>
      <c r="I19" s="471">
        <v>3.1796041441163577E-3</v>
      </c>
      <c r="J19" s="471">
        <v>4.9675802013043321E-2</v>
      </c>
    </row>
    <row r="20" spans="1:10" x14ac:dyDescent="0.2">
      <c r="A20" s="309">
        <v>44044</v>
      </c>
      <c r="B20" s="471">
        <v>3.6756507362835977E-2</v>
      </c>
      <c r="C20" s="471">
        <v>5.828941041138247E-2</v>
      </c>
      <c r="D20" s="471">
        <v>1.5675412430754321E-2</v>
      </c>
      <c r="E20" s="471">
        <v>2.9016298307218635E-2</v>
      </c>
      <c r="F20" s="471">
        <v>2.6382740038862984E-2</v>
      </c>
      <c r="G20" s="471">
        <v>4.6050666332617007E-2</v>
      </c>
      <c r="H20" s="471">
        <v>1.4049001557852936E-2</v>
      </c>
      <c r="I20" s="471">
        <v>1.2254214501948857E-2</v>
      </c>
      <c r="J20" s="471">
        <v>4.7981385399172627E-2</v>
      </c>
    </row>
    <row r="21" spans="1:10" x14ac:dyDescent="0.2">
      <c r="A21" s="309">
        <v>44075</v>
      </c>
      <c r="B21" s="471">
        <v>3.8537957248303334E-2</v>
      </c>
      <c r="C21" s="471">
        <v>6.2444682974596454E-2</v>
      </c>
      <c r="D21" s="471">
        <v>1.7268430051292354E-2</v>
      </c>
      <c r="E21" s="471">
        <v>2.7486011583390566E-2</v>
      </c>
      <c r="F21" s="471">
        <v>3.0801564715465166E-2</v>
      </c>
      <c r="G21" s="471">
        <v>3.8024021249566858E-2</v>
      </c>
      <c r="H21" s="471">
        <v>9.7814992628435012E-3</v>
      </c>
      <c r="I21" s="471">
        <v>2.7210556732806809E-2</v>
      </c>
      <c r="J21" s="471">
        <v>5.0999136085339715E-2</v>
      </c>
    </row>
    <row r="22" spans="1:10" x14ac:dyDescent="0.2">
      <c r="A22" s="309">
        <v>44105</v>
      </c>
      <c r="B22" s="471">
        <v>3.9876127848294952E-2</v>
      </c>
      <c r="C22" s="471">
        <v>6.5053868939160236E-2</v>
      </c>
      <c r="D22" s="471">
        <v>1.9825224990217806E-2</v>
      </c>
      <c r="E22" s="471">
        <v>3.0333888181729159E-2</v>
      </c>
      <c r="F22" s="471">
        <v>4.3917762429270403E-2</v>
      </c>
      <c r="G22" s="471">
        <v>3.2489171876650721E-2</v>
      </c>
      <c r="H22" s="471">
        <v>7.2482233358815438E-3</v>
      </c>
      <c r="I22" s="471">
        <v>3.3629563943401219E-2</v>
      </c>
      <c r="J22" s="471">
        <v>4.1808224264364528E-2</v>
      </c>
    </row>
    <row r="23" spans="1:10" x14ac:dyDescent="0.2">
      <c r="B23" s="471">
        <v>1.7341151961729889E-2</v>
      </c>
      <c r="C23" s="471"/>
      <c r="D23" s="471"/>
      <c r="E23" s="471"/>
      <c r="F23" s="471"/>
      <c r="G23" s="471"/>
      <c r="H23" s="471"/>
      <c r="I23" s="471"/>
      <c r="J23" s="471"/>
    </row>
    <row r="24" spans="1:10" x14ac:dyDescent="0.2">
      <c r="B24" s="471">
        <v>2.3618027528679704E-2</v>
      </c>
      <c r="C24" s="471"/>
      <c r="D24" s="471"/>
      <c r="E24" s="471"/>
      <c r="F24" s="471"/>
      <c r="G24" s="471"/>
      <c r="H24" s="471"/>
      <c r="I24" s="471"/>
      <c r="J24" s="471"/>
    </row>
    <row r="25" spans="1:10" x14ac:dyDescent="0.2">
      <c r="B25" s="471">
        <v>2.7864909073414667E-2</v>
      </c>
      <c r="C25" s="471"/>
      <c r="D25" s="471"/>
      <c r="E25" s="471"/>
      <c r="F25" s="471"/>
      <c r="G25" s="471"/>
      <c r="H25" s="471"/>
      <c r="I25" s="471"/>
      <c r="J25" s="471"/>
    </row>
    <row r="26" spans="1:10" x14ac:dyDescent="0.2">
      <c r="B26" s="471"/>
      <c r="C26" s="471"/>
      <c r="D26" s="471"/>
      <c r="E26" s="471"/>
      <c r="F26" s="471"/>
      <c r="G26" s="471"/>
      <c r="H26" s="471"/>
      <c r="I26" s="471"/>
      <c r="J26" s="471"/>
    </row>
    <row r="27" spans="1:10" x14ac:dyDescent="0.2">
      <c r="B27" s="471"/>
      <c r="C27" s="471"/>
      <c r="D27" s="471"/>
      <c r="E27" s="471"/>
      <c r="F27" s="471"/>
      <c r="G27" s="471"/>
      <c r="H27" s="471"/>
      <c r="I27" s="471"/>
      <c r="J27" s="471"/>
    </row>
    <row r="28" spans="1:10" x14ac:dyDescent="0.2">
      <c r="B28" s="471"/>
      <c r="C28" s="471"/>
      <c r="D28" s="471"/>
      <c r="E28" s="471"/>
      <c r="F28" s="471"/>
      <c r="G28" s="471"/>
      <c r="H28" s="471"/>
      <c r="I28" s="471"/>
      <c r="J28" s="471"/>
    </row>
    <row r="29" spans="1:10" x14ac:dyDescent="0.2">
      <c r="B29" s="471"/>
      <c r="C29" s="471"/>
      <c r="D29" s="471"/>
      <c r="E29" s="471"/>
      <c r="F29" s="471"/>
      <c r="G29" s="471"/>
      <c r="H29" s="471"/>
      <c r="I29" s="471"/>
      <c r="J29" s="471"/>
    </row>
    <row r="30" spans="1:10" x14ac:dyDescent="0.2">
      <c r="B30" s="471"/>
      <c r="C30" s="471"/>
      <c r="D30" s="471"/>
      <c r="E30" s="471"/>
      <c r="F30" s="471"/>
      <c r="G30" s="471"/>
      <c r="H30" s="471"/>
      <c r="I30" s="471"/>
      <c r="J30" s="471"/>
    </row>
    <row r="31" spans="1:10" x14ac:dyDescent="0.2">
      <c r="B31" s="471"/>
      <c r="C31" s="471"/>
      <c r="D31" s="471"/>
      <c r="E31" s="471"/>
      <c r="F31" s="471"/>
      <c r="G31" s="471"/>
      <c r="H31" s="471"/>
      <c r="I31" s="471"/>
      <c r="J31" s="471"/>
    </row>
    <row r="32" spans="1:10" x14ac:dyDescent="0.2">
      <c r="B32" s="471"/>
      <c r="C32" s="471"/>
      <c r="D32" s="471"/>
      <c r="E32" s="471"/>
      <c r="F32" s="471"/>
      <c r="G32" s="471"/>
      <c r="H32" s="471"/>
      <c r="I32" s="471"/>
      <c r="J32" s="471"/>
    </row>
    <row r="33" spans="2:10" x14ac:dyDescent="0.2">
      <c r="B33" s="471"/>
      <c r="C33" s="471"/>
      <c r="D33" s="471"/>
      <c r="E33" s="471"/>
      <c r="F33" s="471"/>
      <c r="G33" s="471"/>
      <c r="H33" s="471"/>
      <c r="I33" s="471"/>
      <c r="J33" s="471"/>
    </row>
    <row r="34" spans="2:10" x14ac:dyDescent="0.2">
      <c r="B34" s="471"/>
      <c r="C34" s="471"/>
      <c r="D34" s="471"/>
      <c r="E34" s="471"/>
      <c r="F34" s="471"/>
      <c r="G34" s="471"/>
      <c r="H34" s="471"/>
      <c r="I34" s="471"/>
      <c r="J34" s="471"/>
    </row>
    <row r="35" spans="2:10" x14ac:dyDescent="0.2">
      <c r="B35" s="471"/>
      <c r="C35" s="471"/>
      <c r="D35" s="471"/>
      <c r="E35" s="471"/>
      <c r="F35" s="471"/>
      <c r="G35" s="471"/>
      <c r="H35" s="471"/>
      <c r="I35" s="471"/>
      <c r="J35" s="471"/>
    </row>
    <row r="36" spans="2:10" x14ac:dyDescent="0.2">
      <c r="B36" s="471"/>
      <c r="C36" s="471"/>
      <c r="D36" s="471"/>
      <c r="E36" s="471"/>
      <c r="F36" s="471"/>
      <c r="G36" s="471"/>
      <c r="H36" s="471"/>
      <c r="I36" s="471"/>
      <c r="J36" s="471"/>
    </row>
    <row r="37" spans="2:10" x14ac:dyDescent="0.2">
      <c r="B37" s="471"/>
      <c r="C37" s="471"/>
      <c r="D37" s="471"/>
      <c r="E37" s="471"/>
      <c r="F37" s="471"/>
      <c r="G37" s="471"/>
      <c r="H37" s="471"/>
      <c r="I37" s="471"/>
      <c r="J37" s="471"/>
    </row>
    <row r="38" spans="2:10" x14ac:dyDescent="0.2">
      <c r="B38" s="471"/>
      <c r="C38" s="471"/>
      <c r="D38" s="471"/>
      <c r="E38" s="471"/>
      <c r="F38" s="471"/>
      <c r="G38" s="471"/>
      <c r="H38" s="471"/>
      <c r="I38" s="471"/>
      <c r="J38" s="471"/>
    </row>
    <row r="39" spans="2:10" x14ac:dyDescent="0.2">
      <c r="B39" s="471"/>
      <c r="C39" s="471"/>
      <c r="D39" s="471"/>
      <c r="E39" s="471"/>
      <c r="F39" s="471"/>
      <c r="G39" s="471"/>
      <c r="H39" s="471"/>
      <c r="I39" s="471"/>
      <c r="J39" s="471"/>
    </row>
    <row r="40" spans="2:10" x14ac:dyDescent="0.2">
      <c r="B40" s="471"/>
      <c r="C40" s="471"/>
      <c r="D40" s="471"/>
      <c r="E40" s="471"/>
      <c r="F40" s="471"/>
      <c r="G40" s="471"/>
      <c r="H40" s="471"/>
      <c r="I40" s="471"/>
      <c r="J40" s="471"/>
    </row>
    <row r="41" spans="2:10" x14ac:dyDescent="0.2">
      <c r="B41" s="471"/>
      <c r="C41" s="471"/>
      <c r="D41" s="471"/>
      <c r="E41" s="471"/>
      <c r="F41" s="471"/>
      <c r="G41" s="471"/>
      <c r="H41" s="471"/>
      <c r="I41" s="471"/>
      <c r="J41" s="471"/>
    </row>
    <row r="42" spans="2:10" x14ac:dyDescent="0.2">
      <c r="B42" s="471"/>
      <c r="C42" s="471"/>
      <c r="D42" s="471"/>
      <c r="E42" s="471"/>
      <c r="F42" s="471"/>
      <c r="G42" s="471"/>
      <c r="H42" s="471"/>
      <c r="I42" s="471"/>
      <c r="J42" s="471"/>
    </row>
    <row r="43" spans="2:10" x14ac:dyDescent="0.2">
      <c r="B43" s="471"/>
      <c r="C43" s="471"/>
      <c r="D43" s="471"/>
      <c r="E43" s="471"/>
      <c r="F43" s="471"/>
      <c r="G43" s="471"/>
      <c r="H43" s="471"/>
      <c r="I43" s="471"/>
      <c r="J43" s="471"/>
    </row>
    <row r="44" spans="2:10" x14ac:dyDescent="0.2">
      <c r="B44" s="471"/>
      <c r="C44" s="471"/>
      <c r="D44" s="471"/>
      <c r="E44" s="471"/>
      <c r="F44" s="471"/>
      <c r="G44" s="471"/>
      <c r="H44" s="471"/>
      <c r="I44" s="471"/>
      <c r="J44" s="471"/>
    </row>
    <row r="45" spans="2:10" x14ac:dyDescent="0.2">
      <c r="B45" s="471"/>
      <c r="C45" s="471"/>
      <c r="D45" s="471"/>
      <c r="E45" s="471"/>
      <c r="F45" s="471"/>
      <c r="G45" s="471"/>
      <c r="H45" s="471"/>
      <c r="I45" s="471"/>
      <c r="J45" s="471"/>
    </row>
    <row r="46" spans="2:10" x14ac:dyDescent="0.2">
      <c r="B46" s="471"/>
      <c r="C46" s="471"/>
      <c r="D46" s="471"/>
      <c r="E46" s="471"/>
      <c r="F46" s="471"/>
      <c r="G46" s="471"/>
      <c r="H46" s="471"/>
      <c r="I46" s="471"/>
      <c r="J46" s="471"/>
    </row>
    <row r="47" spans="2:10" x14ac:dyDescent="0.2">
      <c r="B47" s="471"/>
      <c r="C47" s="471"/>
      <c r="D47" s="471"/>
      <c r="E47" s="471"/>
      <c r="F47" s="471"/>
      <c r="G47" s="471"/>
      <c r="H47" s="471"/>
      <c r="I47" s="471"/>
      <c r="J47" s="471"/>
    </row>
    <row r="48" spans="2:10" x14ac:dyDescent="0.2">
      <c r="B48" s="471"/>
      <c r="C48" s="471"/>
      <c r="D48" s="471"/>
      <c r="E48" s="471"/>
      <c r="F48" s="471"/>
      <c r="G48" s="471"/>
      <c r="H48" s="471"/>
      <c r="I48" s="471"/>
      <c r="J48" s="471"/>
    </row>
    <row r="49" spans="2:10" x14ac:dyDescent="0.2">
      <c r="B49" s="471"/>
      <c r="C49" s="471"/>
      <c r="D49" s="471"/>
      <c r="E49" s="471"/>
      <c r="F49" s="471"/>
      <c r="G49" s="471"/>
      <c r="H49" s="471"/>
      <c r="I49" s="471"/>
      <c r="J49" s="471"/>
    </row>
    <row r="50" spans="2:10" x14ac:dyDescent="0.2">
      <c r="B50" s="471"/>
      <c r="C50" s="471"/>
      <c r="D50" s="471"/>
      <c r="E50" s="471"/>
      <c r="F50" s="471"/>
      <c r="G50" s="471"/>
      <c r="H50" s="471"/>
      <c r="I50" s="471"/>
      <c r="J50" s="471"/>
    </row>
    <row r="51" spans="2:10" x14ac:dyDescent="0.2">
      <c r="B51" s="471"/>
      <c r="C51" s="471"/>
      <c r="D51" s="471"/>
      <c r="E51" s="471"/>
      <c r="F51" s="471"/>
      <c r="G51" s="471"/>
      <c r="H51" s="471"/>
      <c r="I51" s="471"/>
      <c r="J51" s="471"/>
    </row>
    <row r="52" spans="2:10" x14ac:dyDescent="0.2">
      <c r="B52" s="471"/>
      <c r="C52" s="471"/>
      <c r="D52" s="471"/>
      <c r="E52" s="471"/>
      <c r="F52" s="471"/>
      <c r="G52" s="471"/>
      <c r="H52" s="471"/>
      <c r="I52" s="471"/>
      <c r="J52" s="471"/>
    </row>
    <row r="53" spans="2:10" x14ac:dyDescent="0.2">
      <c r="B53" s="471"/>
      <c r="C53" s="471"/>
      <c r="D53" s="471"/>
      <c r="E53" s="471"/>
      <c r="F53" s="471"/>
      <c r="G53" s="471"/>
      <c r="H53" s="471"/>
      <c r="I53" s="471"/>
      <c r="J53" s="471"/>
    </row>
    <row r="54" spans="2:10" x14ac:dyDescent="0.2">
      <c r="B54" s="471"/>
      <c r="C54" s="471"/>
      <c r="D54" s="471"/>
      <c r="E54" s="471"/>
      <c r="F54" s="471"/>
      <c r="G54" s="471"/>
      <c r="H54" s="471"/>
      <c r="I54" s="471"/>
      <c r="J54" s="471"/>
    </row>
    <row r="55" spans="2:10" x14ac:dyDescent="0.2">
      <c r="B55" s="471"/>
      <c r="C55" s="471"/>
      <c r="D55" s="471"/>
      <c r="E55" s="471"/>
      <c r="F55" s="471"/>
      <c r="G55" s="471"/>
      <c r="H55" s="471"/>
      <c r="I55" s="471"/>
      <c r="J55" s="471"/>
    </row>
    <row r="56" spans="2:10" x14ac:dyDescent="0.2">
      <c r="B56" s="471"/>
      <c r="C56" s="471"/>
      <c r="D56" s="471"/>
      <c r="E56" s="471"/>
      <c r="F56" s="471"/>
      <c r="G56" s="471"/>
      <c r="H56" s="471"/>
      <c r="I56" s="471"/>
      <c r="J56" s="471"/>
    </row>
    <row r="57" spans="2:10" x14ac:dyDescent="0.2">
      <c r="B57" s="471"/>
      <c r="C57" s="471"/>
      <c r="D57" s="471"/>
      <c r="E57" s="471"/>
      <c r="F57" s="471"/>
      <c r="G57" s="471"/>
      <c r="H57" s="471"/>
      <c r="I57" s="471"/>
      <c r="J57" s="471"/>
    </row>
    <row r="58" spans="2:10" x14ac:dyDescent="0.2">
      <c r="B58" s="471"/>
      <c r="C58" s="471"/>
      <c r="D58" s="471"/>
      <c r="E58" s="471"/>
      <c r="F58" s="471"/>
      <c r="G58" s="471"/>
      <c r="H58" s="471"/>
      <c r="I58" s="471"/>
      <c r="J58" s="471"/>
    </row>
    <row r="59" spans="2:10" x14ac:dyDescent="0.2">
      <c r="B59" s="471"/>
      <c r="C59" s="471"/>
      <c r="D59" s="471"/>
      <c r="E59" s="471"/>
      <c r="F59" s="471"/>
      <c r="G59" s="471"/>
      <c r="H59" s="471"/>
      <c r="I59" s="471"/>
      <c r="J59" s="471"/>
    </row>
    <row r="60" spans="2:10" x14ac:dyDescent="0.2">
      <c r="B60" s="471"/>
      <c r="C60" s="471"/>
      <c r="D60" s="471"/>
      <c r="E60" s="471"/>
      <c r="F60" s="471"/>
      <c r="G60" s="471"/>
      <c r="H60" s="471"/>
      <c r="I60" s="471"/>
      <c r="J60" s="471"/>
    </row>
    <row r="61" spans="2:10" x14ac:dyDescent="0.2">
      <c r="B61" s="471"/>
      <c r="C61" s="471"/>
      <c r="D61" s="471"/>
      <c r="E61" s="471"/>
      <c r="F61" s="471"/>
      <c r="G61" s="471"/>
      <c r="H61" s="471"/>
      <c r="I61" s="471"/>
      <c r="J61" s="471"/>
    </row>
    <row r="62" spans="2:10" x14ac:dyDescent="0.2">
      <c r="B62" s="471"/>
      <c r="C62" s="471"/>
      <c r="D62" s="471"/>
      <c r="E62" s="471"/>
      <c r="F62" s="471"/>
      <c r="G62" s="471"/>
      <c r="H62" s="471"/>
      <c r="I62" s="471"/>
      <c r="J62" s="471"/>
    </row>
    <row r="63" spans="2:10" x14ac:dyDescent="0.2">
      <c r="B63" s="471"/>
      <c r="C63" s="471"/>
      <c r="D63" s="471"/>
      <c r="E63" s="471"/>
      <c r="F63" s="471"/>
      <c r="G63" s="471"/>
      <c r="H63" s="471"/>
      <c r="I63" s="471"/>
      <c r="J63" s="471"/>
    </row>
    <row r="64" spans="2:10" x14ac:dyDescent="0.2">
      <c r="B64" s="471"/>
      <c r="C64" s="471"/>
      <c r="D64" s="471"/>
      <c r="E64" s="471"/>
      <c r="F64" s="471"/>
      <c r="G64" s="471"/>
      <c r="H64" s="471"/>
      <c r="I64" s="471"/>
      <c r="J64" s="471"/>
    </row>
    <row r="65" spans="2:10" x14ac:dyDescent="0.2">
      <c r="B65" s="471"/>
      <c r="C65" s="471"/>
      <c r="D65" s="471"/>
      <c r="E65" s="471"/>
      <c r="F65" s="471"/>
      <c r="G65" s="471"/>
      <c r="H65" s="471"/>
      <c r="I65" s="471"/>
      <c r="J65" s="471"/>
    </row>
    <row r="66" spans="2:10" x14ac:dyDescent="0.2">
      <c r="B66" s="471"/>
      <c r="C66" s="471"/>
      <c r="D66" s="471"/>
      <c r="E66" s="471"/>
      <c r="F66" s="471"/>
      <c r="G66" s="471"/>
      <c r="H66" s="471"/>
      <c r="I66" s="471"/>
      <c r="J66" s="471"/>
    </row>
    <row r="67" spans="2:10" x14ac:dyDescent="0.2">
      <c r="B67" s="471"/>
      <c r="C67" s="471"/>
      <c r="D67" s="471"/>
      <c r="E67" s="471"/>
      <c r="F67" s="471"/>
      <c r="G67" s="471"/>
      <c r="H67" s="471"/>
      <c r="I67" s="471"/>
      <c r="J67" s="471"/>
    </row>
    <row r="68" spans="2:10" x14ac:dyDescent="0.2">
      <c r="B68" s="471"/>
      <c r="C68" s="471"/>
      <c r="D68" s="471"/>
      <c r="E68" s="471"/>
      <c r="F68" s="471"/>
      <c r="G68" s="471"/>
      <c r="H68" s="471"/>
      <c r="I68" s="471"/>
      <c r="J68" s="471"/>
    </row>
    <row r="69" spans="2:10" x14ac:dyDescent="0.2">
      <c r="B69" s="471"/>
      <c r="C69" s="471"/>
      <c r="D69" s="471"/>
      <c r="E69" s="471"/>
      <c r="F69" s="471"/>
      <c r="G69" s="471"/>
      <c r="H69" s="471"/>
      <c r="I69" s="471"/>
      <c r="J69" s="471"/>
    </row>
    <row r="70" spans="2:10" x14ac:dyDescent="0.2">
      <c r="B70" s="471"/>
      <c r="C70" s="471"/>
      <c r="D70" s="471"/>
      <c r="E70" s="471"/>
      <c r="F70" s="471"/>
      <c r="G70" s="471"/>
      <c r="H70" s="471"/>
      <c r="I70" s="471"/>
      <c r="J70" s="471"/>
    </row>
    <row r="71" spans="2:10" x14ac:dyDescent="0.2">
      <c r="B71" s="471"/>
      <c r="C71" s="471"/>
      <c r="D71" s="471"/>
      <c r="E71" s="471"/>
      <c r="F71" s="471"/>
      <c r="G71" s="471"/>
      <c r="H71" s="471"/>
      <c r="I71" s="471"/>
      <c r="J71" s="471"/>
    </row>
    <row r="72" spans="2:10" x14ac:dyDescent="0.2">
      <c r="B72" s="471"/>
      <c r="C72" s="471"/>
      <c r="D72" s="471"/>
      <c r="E72" s="471"/>
      <c r="F72" s="471"/>
      <c r="G72" s="471"/>
      <c r="H72" s="471"/>
      <c r="I72" s="471"/>
      <c r="J72" s="471"/>
    </row>
    <row r="73" spans="2:10" x14ac:dyDescent="0.2">
      <c r="B73" s="471"/>
      <c r="C73" s="471"/>
      <c r="D73" s="471"/>
      <c r="E73" s="471"/>
      <c r="F73" s="471"/>
      <c r="G73" s="471"/>
      <c r="H73" s="471"/>
      <c r="I73" s="471"/>
      <c r="J73" s="471"/>
    </row>
    <row r="74" spans="2:10" x14ac:dyDescent="0.2">
      <c r="B74" s="471"/>
      <c r="C74" s="471"/>
      <c r="D74" s="471"/>
      <c r="E74" s="471"/>
      <c r="F74" s="471"/>
      <c r="G74" s="471"/>
      <c r="H74" s="471"/>
      <c r="I74" s="471"/>
      <c r="J74" s="471"/>
    </row>
    <row r="75" spans="2:10" x14ac:dyDescent="0.2">
      <c r="B75" s="471"/>
      <c r="C75" s="471"/>
      <c r="D75" s="471"/>
      <c r="E75" s="471"/>
      <c r="F75" s="471"/>
      <c r="G75" s="471"/>
      <c r="H75" s="471"/>
      <c r="I75" s="471"/>
      <c r="J75" s="471"/>
    </row>
    <row r="76" spans="2:10" x14ac:dyDescent="0.2">
      <c r="B76" s="471"/>
      <c r="C76" s="471"/>
      <c r="D76" s="471"/>
      <c r="E76" s="471"/>
      <c r="F76" s="471"/>
      <c r="G76" s="471"/>
      <c r="H76" s="471"/>
      <c r="I76" s="471"/>
      <c r="J76" s="471"/>
    </row>
    <row r="77" spans="2:10" x14ac:dyDescent="0.2">
      <c r="B77" s="471"/>
      <c r="C77" s="471"/>
      <c r="D77" s="471"/>
      <c r="E77" s="471"/>
      <c r="F77" s="471"/>
      <c r="G77" s="471"/>
      <c r="H77" s="471"/>
      <c r="I77" s="471"/>
      <c r="J77" s="471"/>
    </row>
    <row r="78" spans="2:10" x14ac:dyDescent="0.2">
      <c r="B78" s="471"/>
      <c r="C78" s="471"/>
      <c r="D78" s="471"/>
      <c r="E78" s="471"/>
      <c r="F78" s="471"/>
      <c r="G78" s="471"/>
      <c r="H78" s="471"/>
      <c r="I78" s="471"/>
      <c r="J78" s="471"/>
    </row>
    <row r="79" spans="2:10" x14ac:dyDescent="0.2">
      <c r="B79" s="471"/>
      <c r="C79" s="471"/>
      <c r="D79" s="471"/>
      <c r="E79" s="471"/>
      <c r="F79" s="471"/>
      <c r="G79" s="471"/>
      <c r="H79" s="471"/>
      <c r="I79" s="471"/>
      <c r="J79" s="471"/>
    </row>
    <row r="80" spans="2:10" x14ac:dyDescent="0.2">
      <c r="B80" s="471"/>
      <c r="C80" s="471"/>
      <c r="D80" s="471"/>
      <c r="E80" s="471"/>
      <c r="F80" s="471"/>
      <c r="G80" s="471"/>
      <c r="H80" s="471"/>
      <c r="I80" s="471"/>
      <c r="J80" s="471"/>
    </row>
    <row r="81" spans="2:10" x14ac:dyDescent="0.2">
      <c r="B81" s="471"/>
      <c r="C81" s="471"/>
      <c r="D81" s="471"/>
      <c r="E81" s="471"/>
      <c r="F81" s="471"/>
      <c r="G81" s="471"/>
      <c r="H81" s="471"/>
      <c r="I81" s="471"/>
      <c r="J81" s="471"/>
    </row>
    <row r="82" spans="2:10" x14ac:dyDescent="0.2">
      <c r="B82" s="471"/>
      <c r="C82" s="471"/>
      <c r="D82" s="471"/>
      <c r="E82" s="471"/>
      <c r="F82" s="471"/>
      <c r="G82" s="471"/>
      <c r="H82" s="471"/>
      <c r="I82" s="471"/>
      <c r="J82" s="471"/>
    </row>
    <row r="83" spans="2:10" x14ac:dyDescent="0.2">
      <c r="B83" s="471"/>
      <c r="C83" s="471"/>
      <c r="D83" s="471"/>
      <c r="E83" s="471"/>
      <c r="F83" s="471"/>
      <c r="G83" s="471"/>
      <c r="H83" s="471"/>
      <c r="I83" s="471"/>
      <c r="J83" s="471"/>
    </row>
    <row r="84" spans="2:10" x14ac:dyDescent="0.2">
      <c r="B84" s="471"/>
      <c r="C84" s="471"/>
      <c r="D84" s="471"/>
      <c r="E84" s="471"/>
      <c r="F84" s="471"/>
      <c r="G84" s="471"/>
      <c r="H84" s="471"/>
      <c r="I84" s="471"/>
      <c r="J84" s="471"/>
    </row>
    <row r="85" spans="2:10" x14ac:dyDescent="0.2">
      <c r="B85" s="471"/>
      <c r="C85" s="471"/>
      <c r="D85" s="471"/>
      <c r="E85" s="471"/>
      <c r="F85" s="471"/>
      <c r="G85" s="471"/>
      <c r="H85" s="471"/>
      <c r="I85" s="471"/>
      <c r="J85" s="471"/>
    </row>
    <row r="86" spans="2:10" x14ac:dyDescent="0.2">
      <c r="B86" s="471"/>
      <c r="C86" s="471"/>
      <c r="D86" s="471"/>
      <c r="E86" s="471"/>
      <c r="F86" s="471"/>
      <c r="G86" s="471"/>
      <c r="H86" s="471"/>
      <c r="I86" s="471"/>
      <c r="J86" s="471"/>
    </row>
    <row r="87" spans="2:10" x14ac:dyDescent="0.2">
      <c r="B87" s="471"/>
      <c r="C87" s="471"/>
      <c r="D87" s="471"/>
      <c r="E87" s="471"/>
      <c r="F87" s="471"/>
      <c r="G87" s="471"/>
      <c r="H87" s="471"/>
      <c r="I87" s="471"/>
      <c r="J87" s="471"/>
    </row>
    <row r="88" spans="2:10" x14ac:dyDescent="0.2">
      <c r="B88" s="471"/>
      <c r="C88" s="471"/>
      <c r="D88" s="471"/>
      <c r="E88" s="471"/>
      <c r="F88" s="471"/>
      <c r="G88" s="471"/>
      <c r="H88" s="471"/>
      <c r="I88" s="471"/>
      <c r="J88" s="471"/>
    </row>
    <row r="89" spans="2:10" x14ac:dyDescent="0.2">
      <c r="B89" s="471"/>
      <c r="C89" s="471"/>
      <c r="D89" s="471"/>
      <c r="E89" s="471"/>
      <c r="F89" s="471"/>
      <c r="G89" s="471"/>
      <c r="H89" s="471"/>
      <c r="I89" s="471"/>
      <c r="J89" s="471"/>
    </row>
    <row r="90" spans="2:10" x14ac:dyDescent="0.2">
      <c r="B90" s="471"/>
      <c r="C90" s="471"/>
      <c r="D90" s="471"/>
      <c r="E90" s="471"/>
      <c r="F90" s="471"/>
      <c r="G90" s="471"/>
      <c r="H90" s="471"/>
      <c r="I90" s="471"/>
      <c r="J90" s="471"/>
    </row>
    <row r="91" spans="2:10" x14ac:dyDescent="0.2">
      <c r="B91" s="471"/>
      <c r="C91" s="471"/>
      <c r="D91" s="471"/>
      <c r="E91" s="471"/>
      <c r="F91" s="471"/>
      <c r="G91" s="471"/>
      <c r="H91" s="471"/>
      <c r="I91" s="471"/>
      <c r="J91" s="471"/>
    </row>
    <row r="92" spans="2:10" x14ac:dyDescent="0.2">
      <c r="B92" s="471"/>
      <c r="C92" s="471"/>
      <c r="D92" s="471"/>
      <c r="E92" s="471"/>
      <c r="F92" s="471"/>
      <c r="G92" s="471"/>
      <c r="H92" s="471"/>
      <c r="I92" s="471"/>
      <c r="J92" s="471"/>
    </row>
    <row r="93" spans="2:10" x14ac:dyDescent="0.2">
      <c r="B93" s="471"/>
      <c r="C93" s="471"/>
      <c r="D93" s="471"/>
      <c r="E93" s="471"/>
      <c r="F93" s="471"/>
      <c r="G93" s="471"/>
      <c r="H93" s="471"/>
      <c r="I93" s="471"/>
      <c r="J93" s="471"/>
    </row>
    <row r="94" spans="2:10" x14ac:dyDescent="0.2">
      <c r="B94" s="471"/>
      <c r="C94" s="471"/>
      <c r="D94" s="471"/>
      <c r="E94" s="471"/>
      <c r="F94" s="471"/>
      <c r="G94" s="471"/>
      <c r="H94" s="471"/>
      <c r="I94" s="471"/>
      <c r="J94" s="471"/>
    </row>
    <row r="95" spans="2:10" x14ac:dyDescent="0.2">
      <c r="B95" s="471"/>
      <c r="C95" s="471"/>
      <c r="D95" s="471"/>
      <c r="E95" s="471"/>
      <c r="F95" s="471"/>
      <c r="G95" s="471"/>
      <c r="H95" s="471"/>
      <c r="I95" s="471"/>
      <c r="J95" s="471"/>
    </row>
    <row r="96" spans="2:10" x14ac:dyDescent="0.2">
      <c r="B96" s="471"/>
      <c r="C96" s="471"/>
      <c r="D96" s="471"/>
      <c r="E96" s="471"/>
      <c r="F96" s="471"/>
      <c r="G96" s="471"/>
      <c r="H96" s="471"/>
      <c r="I96" s="471"/>
      <c r="J96" s="471"/>
    </row>
    <row r="97" spans="2:10" x14ac:dyDescent="0.2">
      <c r="B97" s="471"/>
      <c r="C97" s="471"/>
      <c r="D97" s="471"/>
      <c r="E97" s="471"/>
      <c r="F97" s="471"/>
      <c r="G97" s="471"/>
      <c r="H97" s="471"/>
      <c r="I97" s="471"/>
      <c r="J97" s="471"/>
    </row>
    <row r="98" spans="2:10" x14ac:dyDescent="0.2">
      <c r="B98" s="471"/>
      <c r="C98" s="471"/>
      <c r="D98" s="471"/>
      <c r="E98" s="471"/>
      <c r="F98" s="471"/>
      <c r="G98" s="471"/>
      <c r="H98" s="471"/>
      <c r="I98" s="471"/>
      <c r="J98" s="471"/>
    </row>
    <row r="99" spans="2:10" x14ac:dyDescent="0.2">
      <c r="B99" s="471"/>
      <c r="C99" s="471"/>
      <c r="D99" s="471"/>
      <c r="E99" s="471"/>
      <c r="F99" s="471"/>
      <c r="G99" s="471"/>
      <c r="H99" s="471"/>
      <c r="I99" s="471"/>
      <c r="J99" s="471"/>
    </row>
    <row r="100" spans="2:10" x14ac:dyDescent="0.2">
      <c r="B100" s="471"/>
      <c r="C100" s="471"/>
      <c r="D100" s="471"/>
      <c r="E100" s="471"/>
      <c r="F100" s="471"/>
      <c r="G100" s="471"/>
      <c r="H100" s="471"/>
      <c r="I100" s="471"/>
      <c r="J100" s="471"/>
    </row>
    <row r="101" spans="2:10" x14ac:dyDescent="0.2">
      <c r="B101" s="471"/>
      <c r="C101" s="471"/>
      <c r="D101" s="471"/>
      <c r="E101" s="471"/>
      <c r="F101" s="471"/>
      <c r="G101" s="471"/>
      <c r="H101" s="471"/>
      <c r="I101" s="471"/>
      <c r="J101" s="471"/>
    </row>
    <row r="102" spans="2:10" x14ac:dyDescent="0.2">
      <c r="B102" s="471"/>
      <c r="C102" s="471"/>
      <c r="D102" s="471"/>
      <c r="E102" s="471"/>
      <c r="F102" s="471"/>
      <c r="G102" s="471"/>
      <c r="H102" s="471"/>
      <c r="I102" s="471"/>
      <c r="J102" s="471"/>
    </row>
    <row r="103" spans="2:10" x14ac:dyDescent="0.2">
      <c r="B103" s="471"/>
      <c r="C103" s="471"/>
      <c r="D103" s="471"/>
      <c r="E103" s="471"/>
      <c r="F103" s="471"/>
      <c r="G103" s="471"/>
      <c r="H103" s="471"/>
      <c r="I103" s="471"/>
      <c r="J103" s="471"/>
    </row>
    <row r="104" spans="2:10" x14ac:dyDescent="0.2">
      <c r="B104" s="471"/>
      <c r="C104" s="471"/>
      <c r="D104" s="471"/>
      <c r="E104" s="471"/>
      <c r="F104" s="471"/>
      <c r="G104" s="471"/>
      <c r="H104" s="471"/>
      <c r="I104" s="471"/>
      <c r="J104" s="471"/>
    </row>
    <row r="105" spans="2:10" x14ac:dyDescent="0.2">
      <c r="B105" s="471"/>
      <c r="C105" s="471"/>
      <c r="D105" s="471"/>
      <c r="E105" s="471"/>
      <c r="F105" s="471"/>
      <c r="G105" s="471"/>
      <c r="H105" s="471"/>
      <c r="I105" s="471"/>
      <c r="J105" s="471"/>
    </row>
    <row r="106" spans="2:10" x14ac:dyDescent="0.2">
      <c r="B106" s="471"/>
      <c r="C106" s="471"/>
      <c r="D106" s="471"/>
      <c r="E106" s="471"/>
      <c r="F106" s="471"/>
      <c r="G106" s="471"/>
      <c r="H106" s="471"/>
      <c r="I106" s="471"/>
      <c r="J106" s="471"/>
    </row>
    <row r="107" spans="2:10" x14ac:dyDescent="0.2">
      <c r="B107" s="471"/>
      <c r="C107" s="471"/>
      <c r="D107" s="471"/>
      <c r="E107" s="471"/>
      <c r="F107" s="471"/>
      <c r="G107" s="471"/>
      <c r="H107" s="471"/>
      <c r="I107" s="471"/>
      <c r="J107" s="471"/>
    </row>
    <row r="108" spans="2:10" x14ac:dyDescent="0.2">
      <c r="B108" s="471"/>
      <c r="C108" s="471"/>
      <c r="D108" s="471"/>
      <c r="E108" s="471"/>
      <c r="F108" s="471"/>
      <c r="G108" s="471"/>
      <c r="H108" s="471"/>
      <c r="I108" s="471"/>
      <c r="J108" s="471"/>
    </row>
    <row r="109" spans="2:10" x14ac:dyDescent="0.2">
      <c r="B109" s="471"/>
      <c r="C109" s="471"/>
      <c r="D109" s="471"/>
      <c r="E109" s="471"/>
      <c r="F109" s="471"/>
      <c r="G109" s="471"/>
      <c r="H109" s="471"/>
      <c r="I109" s="471"/>
      <c r="J109" s="471"/>
    </row>
    <row r="110" spans="2:10" x14ac:dyDescent="0.2">
      <c r="B110" s="471"/>
      <c r="C110" s="471"/>
      <c r="D110" s="471"/>
      <c r="E110" s="471"/>
      <c r="F110" s="471"/>
      <c r="G110" s="471"/>
      <c r="H110" s="471"/>
      <c r="I110" s="471"/>
      <c r="J110" s="471"/>
    </row>
    <row r="111" spans="2:10" x14ac:dyDescent="0.2">
      <c r="B111" s="471"/>
      <c r="C111" s="471"/>
      <c r="D111" s="471"/>
      <c r="E111" s="471"/>
      <c r="F111" s="471"/>
      <c r="G111" s="471"/>
      <c r="H111" s="471"/>
      <c r="I111" s="471"/>
      <c r="J111" s="471"/>
    </row>
    <row r="112" spans="2:10" x14ac:dyDescent="0.2">
      <c r="B112" s="471"/>
      <c r="C112" s="471"/>
      <c r="D112" s="471"/>
      <c r="E112" s="471"/>
      <c r="F112" s="471"/>
      <c r="G112" s="471"/>
      <c r="H112" s="471"/>
      <c r="I112" s="471"/>
      <c r="J112" s="471"/>
    </row>
    <row r="113" spans="2:10" x14ac:dyDescent="0.2">
      <c r="B113" s="471"/>
      <c r="C113" s="471"/>
      <c r="D113" s="471"/>
      <c r="E113" s="471"/>
      <c r="F113" s="471"/>
      <c r="G113" s="471"/>
      <c r="H113" s="471"/>
      <c r="I113" s="471"/>
      <c r="J113" s="471"/>
    </row>
    <row r="114" spans="2:10" x14ac:dyDescent="0.2">
      <c r="B114" s="471"/>
      <c r="C114" s="471"/>
      <c r="D114" s="471"/>
      <c r="E114" s="471"/>
      <c r="F114" s="471"/>
      <c r="G114" s="471"/>
      <c r="H114" s="471"/>
      <c r="I114" s="471"/>
      <c r="J114" s="471"/>
    </row>
    <row r="115" spans="2:10" x14ac:dyDescent="0.2">
      <c r="B115" s="471"/>
      <c r="C115" s="471"/>
      <c r="D115" s="471"/>
      <c r="E115" s="471"/>
      <c r="F115" s="471"/>
      <c r="G115" s="471"/>
      <c r="H115" s="471"/>
      <c r="I115" s="471"/>
      <c r="J115" s="471"/>
    </row>
    <row r="116" spans="2:10" x14ac:dyDescent="0.2">
      <c r="B116" s="471"/>
      <c r="C116" s="471"/>
      <c r="D116" s="471"/>
      <c r="E116" s="471"/>
      <c r="F116" s="471"/>
      <c r="G116" s="471"/>
      <c r="H116" s="471"/>
      <c r="I116" s="471"/>
      <c r="J116" s="471"/>
    </row>
    <row r="117" spans="2:10" x14ac:dyDescent="0.2">
      <c r="B117" s="471"/>
      <c r="C117" s="471"/>
      <c r="D117" s="471"/>
      <c r="E117" s="471"/>
      <c r="F117" s="471"/>
      <c r="G117" s="471"/>
      <c r="H117" s="471"/>
      <c r="I117" s="471"/>
      <c r="J117" s="471"/>
    </row>
  </sheetData>
  <mergeCells count="2">
    <mergeCell ref="B6:J6"/>
    <mergeCell ref="H1:I1"/>
  </mergeCells>
  <hyperlinks>
    <hyperlink ref="H1:I1" location="Index!A1" display="Regresar al Índice" xr:uid="{C1A6E2F7-E471-4D37-91C9-5111A342EB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EE362-3F28-4741-AB57-93BD5252C3F4}">
  <sheetPr codeName="Hoja87"/>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1424</v>
      </c>
      <c r="H1" s="400" t="s">
        <v>39</v>
      </c>
      <c r="I1" s="400"/>
    </row>
    <row r="2" spans="1:9" x14ac:dyDescent="0.2">
      <c r="A2" s="263" t="s">
        <v>56</v>
      </c>
    </row>
    <row r="6" spans="1:9" x14ac:dyDescent="0.2">
      <c r="A6" s="263" t="s">
        <v>154</v>
      </c>
      <c r="B6" s="263" t="s">
        <v>157</v>
      </c>
      <c r="C6" s="263" t="s">
        <v>158</v>
      </c>
      <c r="D6" s="263" t="s">
        <v>156</v>
      </c>
    </row>
    <row r="7" spans="1:9" x14ac:dyDescent="0.2">
      <c r="A7" s="263">
        <v>23</v>
      </c>
      <c r="B7" s="263" t="s">
        <v>24</v>
      </c>
      <c r="C7" s="471">
        <v>5.7863261677711317E-2</v>
      </c>
      <c r="D7" s="476">
        <f t="shared" ref="D7:D38" si="0">_xlfn.RANK.EQ(C7,$C$7:$C$38,0)</f>
        <v>32</v>
      </c>
    </row>
    <row r="8" spans="1:9" x14ac:dyDescent="0.2">
      <c r="A8" s="263">
        <v>4</v>
      </c>
      <c r="B8" s="263" t="s">
        <v>6</v>
      </c>
      <c r="C8" s="471">
        <v>6.3457926371149428E-2</v>
      </c>
      <c r="D8" s="476">
        <f t="shared" si="0"/>
        <v>31</v>
      </c>
    </row>
    <row r="9" spans="1:9" x14ac:dyDescent="0.2">
      <c r="A9" s="263">
        <v>22</v>
      </c>
      <c r="B9" s="263" t="s">
        <v>23</v>
      </c>
      <c r="C9" s="471">
        <v>6.3703145601808203E-2</v>
      </c>
      <c r="D9" s="476">
        <f t="shared" si="0"/>
        <v>30</v>
      </c>
    </row>
    <row r="10" spans="1:9" x14ac:dyDescent="0.2">
      <c r="A10" s="263">
        <v>18</v>
      </c>
      <c r="B10" s="263" t="s">
        <v>19</v>
      </c>
      <c r="C10" s="471">
        <v>6.44932604873623E-2</v>
      </c>
      <c r="D10" s="476">
        <f t="shared" si="0"/>
        <v>29</v>
      </c>
    </row>
    <row r="11" spans="1:9" x14ac:dyDescent="0.2">
      <c r="A11" s="263">
        <v>14</v>
      </c>
      <c r="B11" s="263" t="s">
        <v>0</v>
      </c>
      <c r="C11" s="471">
        <v>6.5053868939160236E-2</v>
      </c>
      <c r="D11" s="476">
        <f t="shared" si="0"/>
        <v>28</v>
      </c>
    </row>
    <row r="12" spans="1:9" x14ac:dyDescent="0.2">
      <c r="A12" s="263">
        <v>25</v>
      </c>
      <c r="B12" s="263" t="s">
        <v>26</v>
      </c>
      <c r="C12" s="471">
        <v>6.8210810913729672E-2</v>
      </c>
      <c r="D12" s="476">
        <f t="shared" si="0"/>
        <v>27</v>
      </c>
    </row>
    <row r="13" spans="1:9" x14ac:dyDescent="0.2">
      <c r="A13" s="263">
        <v>28</v>
      </c>
      <c r="B13" s="263" t="s">
        <v>29</v>
      </c>
      <c r="C13" s="471">
        <v>6.9040523577266921E-2</v>
      </c>
      <c r="D13" s="476">
        <f t="shared" si="0"/>
        <v>26</v>
      </c>
    </row>
    <row r="14" spans="1:9" x14ac:dyDescent="0.2">
      <c r="A14" s="263">
        <v>3</v>
      </c>
      <c r="B14" s="263" t="s">
        <v>5</v>
      </c>
      <c r="C14" s="471">
        <v>7.0271132975327638E-2</v>
      </c>
      <c r="D14" s="476">
        <f t="shared" si="0"/>
        <v>25</v>
      </c>
    </row>
    <row r="15" spans="1:9" x14ac:dyDescent="0.2">
      <c r="A15" s="263">
        <v>31</v>
      </c>
      <c r="B15" s="263" t="s">
        <v>32</v>
      </c>
      <c r="C15" s="471">
        <v>7.2417374072274457E-2</v>
      </c>
      <c r="D15" s="476">
        <f t="shared" si="0"/>
        <v>24</v>
      </c>
    </row>
    <row r="16" spans="1:9" x14ac:dyDescent="0.2">
      <c r="A16" s="263">
        <v>11</v>
      </c>
      <c r="B16" s="263" t="s">
        <v>14</v>
      </c>
      <c r="C16" s="471">
        <v>7.2678510290257639E-2</v>
      </c>
      <c r="D16" s="476">
        <f t="shared" si="0"/>
        <v>23</v>
      </c>
    </row>
    <row r="17" spans="1:4" x14ac:dyDescent="0.2">
      <c r="A17" s="263">
        <v>26</v>
      </c>
      <c r="B17" s="263" t="s">
        <v>27</v>
      </c>
      <c r="C17" s="471">
        <v>7.3894011185703531E-2</v>
      </c>
      <c r="D17" s="476">
        <f t="shared" si="0"/>
        <v>22</v>
      </c>
    </row>
    <row r="18" spans="1:4" x14ac:dyDescent="0.2">
      <c r="A18" s="263">
        <v>12</v>
      </c>
      <c r="B18" s="263" t="s">
        <v>15</v>
      </c>
      <c r="C18" s="471">
        <v>7.4244966442952989E-2</v>
      </c>
      <c r="D18" s="476">
        <f t="shared" si="0"/>
        <v>21</v>
      </c>
    </row>
    <row r="19" spans="1:4" x14ac:dyDescent="0.2">
      <c r="A19" s="263">
        <v>7</v>
      </c>
      <c r="B19" s="263" t="s">
        <v>7</v>
      </c>
      <c r="C19" s="471">
        <v>7.5530502703014715E-2</v>
      </c>
      <c r="D19" s="476">
        <f t="shared" si="0"/>
        <v>20</v>
      </c>
    </row>
    <row r="20" spans="1:4" x14ac:dyDescent="0.2">
      <c r="A20" s="263">
        <v>9</v>
      </c>
      <c r="B20" s="263" t="s">
        <v>9</v>
      </c>
      <c r="C20" s="471">
        <v>7.7758958646545112E-2</v>
      </c>
      <c r="D20" s="476">
        <f t="shared" si="0"/>
        <v>19</v>
      </c>
    </row>
    <row r="21" spans="1:4" x14ac:dyDescent="0.2">
      <c r="A21" s="263">
        <v>6</v>
      </c>
      <c r="B21" s="263" t="s">
        <v>11</v>
      </c>
      <c r="C21" s="471">
        <v>7.7803507706324576E-2</v>
      </c>
      <c r="D21" s="476">
        <f t="shared" si="0"/>
        <v>18</v>
      </c>
    </row>
    <row r="22" spans="1:4" x14ac:dyDescent="0.2">
      <c r="A22" s="263">
        <v>15</v>
      </c>
      <c r="B22" s="263" t="s">
        <v>13</v>
      </c>
      <c r="C22" s="471">
        <v>7.8060925600468706E-2</v>
      </c>
      <c r="D22" s="476">
        <f t="shared" si="0"/>
        <v>17</v>
      </c>
    </row>
    <row r="23" spans="1:4" x14ac:dyDescent="0.2">
      <c r="A23" s="263">
        <v>10</v>
      </c>
      <c r="B23" s="263" t="s">
        <v>12</v>
      </c>
      <c r="C23" s="471">
        <v>7.8070316111200161E-2</v>
      </c>
      <c r="D23" s="476">
        <f t="shared" si="0"/>
        <v>16</v>
      </c>
    </row>
    <row r="24" spans="1:4" x14ac:dyDescent="0.2">
      <c r="A24" s="263">
        <v>19</v>
      </c>
      <c r="B24" s="263" t="s">
        <v>20</v>
      </c>
      <c r="C24" s="471">
        <v>7.8274530841372245E-2</v>
      </c>
      <c r="D24" s="476">
        <f t="shared" si="0"/>
        <v>15</v>
      </c>
    </row>
    <row r="25" spans="1:4" x14ac:dyDescent="0.2">
      <c r="A25" s="263">
        <v>32</v>
      </c>
      <c r="B25" s="263" t="s">
        <v>33</v>
      </c>
      <c r="C25" s="471">
        <v>7.999811169333898E-2</v>
      </c>
      <c r="D25" s="476">
        <f t="shared" si="0"/>
        <v>14</v>
      </c>
    </row>
    <row r="26" spans="1:4" x14ac:dyDescent="0.2">
      <c r="A26" s="263">
        <v>20</v>
      </c>
      <c r="B26" s="263" t="s">
        <v>21</v>
      </c>
      <c r="C26" s="471">
        <v>8.0033722073907659E-2</v>
      </c>
      <c r="D26" s="476">
        <f t="shared" si="0"/>
        <v>13</v>
      </c>
    </row>
    <row r="27" spans="1:4" x14ac:dyDescent="0.2">
      <c r="A27" s="263">
        <v>1</v>
      </c>
      <c r="B27" s="263" t="s">
        <v>3</v>
      </c>
      <c r="C27" s="471">
        <v>8.1923033432588319E-2</v>
      </c>
      <c r="D27" s="476">
        <f t="shared" si="0"/>
        <v>12</v>
      </c>
    </row>
    <row r="28" spans="1:4" x14ac:dyDescent="0.2">
      <c r="A28" s="263">
        <v>8</v>
      </c>
      <c r="B28" s="263" t="s">
        <v>8</v>
      </c>
      <c r="C28" s="471">
        <v>8.2069004270622664E-2</v>
      </c>
      <c r="D28" s="476">
        <f t="shared" si="0"/>
        <v>11</v>
      </c>
    </row>
    <row r="29" spans="1:4" x14ac:dyDescent="0.2">
      <c r="A29" s="263">
        <v>2</v>
      </c>
      <c r="B29" s="263" t="s">
        <v>4</v>
      </c>
      <c r="C29" s="471">
        <v>8.4305700961263969E-2</v>
      </c>
      <c r="D29" s="476">
        <f t="shared" si="0"/>
        <v>10</v>
      </c>
    </row>
    <row r="30" spans="1:4" x14ac:dyDescent="0.2">
      <c r="A30" s="263">
        <v>24</v>
      </c>
      <c r="B30" s="263" t="s">
        <v>25</v>
      </c>
      <c r="C30" s="471">
        <v>8.4499542235757938E-2</v>
      </c>
      <c r="D30" s="476">
        <f t="shared" si="0"/>
        <v>9</v>
      </c>
    </row>
    <row r="31" spans="1:4" x14ac:dyDescent="0.2">
      <c r="A31" s="263">
        <v>5</v>
      </c>
      <c r="B31" s="263" t="s">
        <v>10</v>
      </c>
      <c r="C31" s="471">
        <v>8.4661886418246221E-2</v>
      </c>
      <c r="D31" s="476">
        <f t="shared" si="0"/>
        <v>8</v>
      </c>
    </row>
    <row r="32" spans="1:4" x14ac:dyDescent="0.2">
      <c r="A32" s="263">
        <v>13</v>
      </c>
      <c r="B32" s="263" t="s">
        <v>16</v>
      </c>
      <c r="C32" s="471">
        <v>8.5563235533121132E-2</v>
      </c>
      <c r="D32" s="476">
        <f t="shared" si="0"/>
        <v>7</v>
      </c>
    </row>
    <row r="33" spans="1:4" x14ac:dyDescent="0.2">
      <c r="A33" s="263">
        <v>21</v>
      </c>
      <c r="B33" s="263" t="s">
        <v>22</v>
      </c>
      <c r="C33" s="471">
        <v>8.5747612589972419E-2</v>
      </c>
      <c r="D33" s="476">
        <f t="shared" si="0"/>
        <v>6</v>
      </c>
    </row>
    <row r="34" spans="1:4" x14ac:dyDescent="0.2">
      <c r="A34" s="263">
        <v>27</v>
      </c>
      <c r="B34" s="263" t="s">
        <v>28</v>
      </c>
      <c r="C34" s="471">
        <v>8.597533812922363E-2</v>
      </c>
      <c r="D34" s="476">
        <f t="shared" si="0"/>
        <v>5</v>
      </c>
    </row>
    <row r="35" spans="1:4" x14ac:dyDescent="0.2">
      <c r="A35" s="263">
        <v>16</v>
      </c>
      <c r="B35" s="263" t="s">
        <v>17</v>
      </c>
      <c r="C35" s="471">
        <v>8.75033220699344E-2</v>
      </c>
      <c r="D35" s="476">
        <f t="shared" si="0"/>
        <v>4</v>
      </c>
    </row>
    <row r="36" spans="1:4" x14ac:dyDescent="0.2">
      <c r="A36" s="263">
        <v>29</v>
      </c>
      <c r="B36" s="263" t="s">
        <v>30</v>
      </c>
      <c r="C36" s="471">
        <v>8.9458154506437709E-2</v>
      </c>
      <c r="D36" s="476">
        <f t="shared" si="0"/>
        <v>3</v>
      </c>
    </row>
    <row r="37" spans="1:4" x14ac:dyDescent="0.2">
      <c r="A37" s="263">
        <v>17</v>
      </c>
      <c r="B37" s="263" t="s">
        <v>18</v>
      </c>
      <c r="C37" s="471">
        <v>9.3941131498470928E-2</v>
      </c>
      <c r="D37" s="476">
        <f t="shared" si="0"/>
        <v>2</v>
      </c>
    </row>
    <row r="38" spans="1:4" x14ac:dyDescent="0.2">
      <c r="A38" s="263">
        <v>30</v>
      </c>
      <c r="B38" s="263" t="s">
        <v>31</v>
      </c>
      <c r="C38" s="471">
        <v>9.6978820499711321E-2</v>
      </c>
      <c r="D38" s="476">
        <f t="shared" si="0"/>
        <v>1</v>
      </c>
    </row>
    <row r="40" spans="1:4" x14ac:dyDescent="0.2">
      <c r="B40" s="263" t="s">
        <v>1</v>
      </c>
      <c r="C40" s="478">
        <v>1</v>
      </c>
      <c r="D40" s="479">
        <f>[11]Inf.Nac.Obj.Gast!E4</f>
        <v>7.8200000000000006E-2</v>
      </c>
    </row>
    <row r="41" spans="1:4" x14ac:dyDescent="0.2">
      <c r="C41" s="478">
        <v>0</v>
      </c>
      <c r="D41" s="479">
        <f>D40</f>
        <v>7.8200000000000006E-2</v>
      </c>
    </row>
  </sheetData>
  <autoFilter ref="A6:D6" xr:uid="{00000000-0009-0000-0000-000003000000}">
    <sortState ref="A7:D38">
      <sortCondition ref="C6"/>
    </sortState>
  </autoFilter>
  <mergeCells count="1">
    <mergeCell ref="H1:I1"/>
  </mergeCells>
  <hyperlinks>
    <hyperlink ref="H1:I1" location="Index!A1" display="Regresar al Índice" xr:uid="{0E12C4CF-AC11-4F29-9FE6-6D5C12CE908E}"/>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EEFB-6C31-46AD-9987-2B3A6F5B05AA}">
  <sheetPr codeName="Hoja88"/>
  <dimension ref="A1:I41"/>
  <sheetViews>
    <sheetView zoomScale="95" zoomScaleNormal="95" workbookViewId="0">
      <selection activeCell="I7" sqref="I7"/>
    </sheetView>
  </sheetViews>
  <sheetFormatPr baseColWidth="10" defaultRowHeight="14.25" x14ac:dyDescent="0.2"/>
  <cols>
    <col min="1" max="16384" width="11.42578125" style="263"/>
  </cols>
  <sheetData>
    <row r="1" spans="1:9" ht="15" x14ac:dyDescent="0.25">
      <c r="A1" s="179" t="s">
        <v>1425</v>
      </c>
      <c r="H1" s="400" t="s">
        <v>39</v>
      </c>
      <c r="I1" s="400"/>
    </row>
    <row r="2" spans="1:9" x14ac:dyDescent="0.2">
      <c r="A2" s="263" t="s">
        <v>56</v>
      </c>
    </row>
    <row r="6" spans="1:9" x14ac:dyDescent="0.2">
      <c r="A6" s="263" t="s">
        <v>154</v>
      </c>
      <c r="B6" s="263" t="s">
        <v>157</v>
      </c>
      <c r="C6" s="263" t="s">
        <v>159</v>
      </c>
      <c r="D6" s="263" t="s">
        <v>156</v>
      </c>
    </row>
    <row r="7" spans="1:9" x14ac:dyDescent="0.2">
      <c r="A7" s="263">
        <v>31</v>
      </c>
      <c r="B7" s="263" t="s">
        <v>32</v>
      </c>
      <c r="C7" s="471">
        <v>-1.6659945074993753E-2</v>
      </c>
      <c r="D7" s="476">
        <f t="shared" ref="D7:D38" si="0">_xlfn.RANK.EQ(C7,$C$7:$C$38,0)</f>
        <v>32</v>
      </c>
    </row>
    <row r="8" spans="1:9" x14ac:dyDescent="0.2">
      <c r="A8" s="263">
        <v>15</v>
      </c>
      <c r="B8" s="263" t="s">
        <v>13</v>
      </c>
      <c r="C8" s="471">
        <v>-1.0865853903472732E-2</v>
      </c>
      <c r="D8" s="476">
        <f t="shared" si="0"/>
        <v>31</v>
      </c>
    </row>
    <row r="9" spans="1:9" x14ac:dyDescent="0.2">
      <c r="A9" s="263">
        <v>26</v>
      </c>
      <c r="B9" s="263" t="s">
        <v>27</v>
      </c>
      <c r="C9" s="471">
        <v>-1.0637874018885192E-2</v>
      </c>
      <c r="D9" s="476">
        <f t="shared" si="0"/>
        <v>30</v>
      </c>
    </row>
    <row r="10" spans="1:9" x14ac:dyDescent="0.2">
      <c r="A10" s="263">
        <v>16</v>
      </c>
      <c r="B10" s="263" t="s">
        <v>17</v>
      </c>
      <c r="C10" s="471">
        <v>-9.0056809672620624E-3</v>
      </c>
      <c r="D10" s="476">
        <f t="shared" si="0"/>
        <v>29</v>
      </c>
    </row>
    <row r="11" spans="1:9" x14ac:dyDescent="0.2">
      <c r="A11" s="263">
        <v>1</v>
      </c>
      <c r="B11" s="263" t="s">
        <v>3</v>
      </c>
      <c r="C11" s="471">
        <v>-8.8042151754062319E-3</v>
      </c>
      <c r="D11" s="476">
        <f t="shared" si="0"/>
        <v>28</v>
      </c>
    </row>
    <row r="12" spans="1:9" x14ac:dyDescent="0.2">
      <c r="A12" s="263">
        <v>18</v>
      </c>
      <c r="B12" s="263" t="s">
        <v>19</v>
      </c>
      <c r="C12" s="471">
        <v>-7.1149896321629344E-3</v>
      </c>
      <c r="D12" s="476">
        <f t="shared" si="0"/>
        <v>27</v>
      </c>
    </row>
    <row r="13" spans="1:9" x14ac:dyDescent="0.2">
      <c r="A13" s="263">
        <v>11</v>
      </c>
      <c r="B13" s="263" t="s">
        <v>14</v>
      </c>
      <c r="C13" s="471">
        <v>-6.8831779738304719E-3</v>
      </c>
      <c r="D13" s="476">
        <f t="shared" si="0"/>
        <v>26</v>
      </c>
    </row>
    <row r="14" spans="1:9" x14ac:dyDescent="0.2">
      <c r="A14" s="263">
        <v>17</v>
      </c>
      <c r="B14" s="263" t="s">
        <v>18</v>
      </c>
      <c r="C14" s="471">
        <v>-4.453060519395753E-3</v>
      </c>
      <c r="D14" s="476">
        <f t="shared" si="0"/>
        <v>25</v>
      </c>
    </row>
    <row r="15" spans="1:9" x14ac:dyDescent="0.2">
      <c r="A15" s="263">
        <v>24</v>
      </c>
      <c r="B15" s="263" t="s">
        <v>25</v>
      </c>
      <c r="C15" s="471">
        <v>-4.0585425620507758E-3</v>
      </c>
      <c r="D15" s="476">
        <f t="shared" si="0"/>
        <v>24</v>
      </c>
    </row>
    <row r="16" spans="1:9" x14ac:dyDescent="0.2">
      <c r="A16" s="263">
        <v>20</v>
      </c>
      <c r="B16" s="263" t="s">
        <v>21</v>
      </c>
      <c r="C16" s="471">
        <v>-4.0383978814961226E-3</v>
      </c>
      <c r="D16" s="476">
        <f t="shared" si="0"/>
        <v>23</v>
      </c>
    </row>
    <row r="17" spans="1:4" x14ac:dyDescent="0.2">
      <c r="A17" s="263">
        <v>4</v>
      </c>
      <c r="B17" s="263" t="s">
        <v>6</v>
      </c>
      <c r="C17" s="471">
        <v>-3.9741679085941077E-3</v>
      </c>
      <c r="D17" s="476">
        <f t="shared" si="0"/>
        <v>22</v>
      </c>
    </row>
    <row r="18" spans="1:4" x14ac:dyDescent="0.2">
      <c r="A18" s="263">
        <v>32</v>
      </c>
      <c r="B18" s="263" t="s">
        <v>33</v>
      </c>
      <c r="C18" s="471">
        <v>-2.3757728417678941E-3</v>
      </c>
      <c r="D18" s="476">
        <f t="shared" si="0"/>
        <v>21</v>
      </c>
    </row>
    <row r="19" spans="1:4" x14ac:dyDescent="0.2">
      <c r="A19" s="263">
        <v>13</v>
      </c>
      <c r="B19" s="263" t="s">
        <v>16</v>
      </c>
      <c r="C19" s="471">
        <v>-1.6410748560461274E-3</v>
      </c>
      <c r="D19" s="476">
        <f t="shared" si="0"/>
        <v>20</v>
      </c>
    </row>
    <row r="20" spans="1:4" x14ac:dyDescent="0.2">
      <c r="A20" s="263">
        <v>9</v>
      </c>
      <c r="B20" s="263" t="s">
        <v>9</v>
      </c>
      <c r="C20" s="471">
        <v>3.8896478445655754E-4</v>
      </c>
      <c r="D20" s="476">
        <f t="shared" si="0"/>
        <v>19</v>
      </c>
    </row>
    <row r="21" spans="1:4" x14ac:dyDescent="0.2">
      <c r="A21" s="263">
        <v>7</v>
      </c>
      <c r="B21" s="263" t="s">
        <v>7</v>
      </c>
      <c r="C21" s="471">
        <v>2.8115768576829803E-3</v>
      </c>
      <c r="D21" s="476">
        <f t="shared" si="0"/>
        <v>18</v>
      </c>
    </row>
    <row r="22" spans="1:4" x14ac:dyDescent="0.2">
      <c r="A22" s="263">
        <v>27</v>
      </c>
      <c r="B22" s="263" t="s">
        <v>28</v>
      </c>
      <c r="C22" s="471">
        <v>3.4349020014908804E-3</v>
      </c>
      <c r="D22" s="476">
        <f t="shared" si="0"/>
        <v>17</v>
      </c>
    </row>
    <row r="23" spans="1:4" x14ac:dyDescent="0.2">
      <c r="A23" s="263">
        <v>19</v>
      </c>
      <c r="B23" s="263" t="s">
        <v>20</v>
      </c>
      <c r="C23" s="471">
        <v>3.9881473750908265E-3</v>
      </c>
      <c r="D23" s="476">
        <f t="shared" si="0"/>
        <v>16</v>
      </c>
    </row>
    <row r="24" spans="1:4" x14ac:dyDescent="0.2">
      <c r="A24" s="263">
        <v>29</v>
      </c>
      <c r="B24" s="263" t="s">
        <v>30</v>
      </c>
      <c r="C24" s="471">
        <v>5.431988592823977E-3</v>
      </c>
      <c r="D24" s="476">
        <f t="shared" si="0"/>
        <v>15</v>
      </c>
    </row>
    <row r="25" spans="1:4" x14ac:dyDescent="0.2">
      <c r="A25" s="263">
        <v>28</v>
      </c>
      <c r="B25" s="263" t="s">
        <v>29</v>
      </c>
      <c r="C25" s="471">
        <v>1.2396615466707341E-2</v>
      </c>
      <c r="D25" s="476">
        <f t="shared" si="0"/>
        <v>14</v>
      </c>
    </row>
    <row r="26" spans="1:4" x14ac:dyDescent="0.2">
      <c r="A26" s="263">
        <v>6</v>
      </c>
      <c r="B26" s="263" t="s">
        <v>11</v>
      </c>
      <c r="C26" s="471">
        <v>1.3182134523273393E-2</v>
      </c>
      <c r="D26" s="476">
        <f t="shared" si="0"/>
        <v>13</v>
      </c>
    </row>
    <row r="27" spans="1:4" x14ac:dyDescent="0.2">
      <c r="A27" s="263">
        <v>23</v>
      </c>
      <c r="B27" s="263" t="s">
        <v>24</v>
      </c>
      <c r="C27" s="471">
        <v>1.361139098530504E-2</v>
      </c>
      <c r="D27" s="476">
        <f t="shared" si="0"/>
        <v>12</v>
      </c>
    </row>
    <row r="28" spans="1:4" x14ac:dyDescent="0.2">
      <c r="A28" s="263">
        <v>30</v>
      </c>
      <c r="B28" s="263" t="s">
        <v>31</v>
      </c>
      <c r="C28" s="471">
        <v>1.3851051016604037E-2</v>
      </c>
      <c r="D28" s="476">
        <f t="shared" si="0"/>
        <v>11</v>
      </c>
    </row>
    <row r="29" spans="1:4" x14ac:dyDescent="0.2">
      <c r="A29" s="263">
        <v>25</v>
      </c>
      <c r="B29" s="263" t="s">
        <v>26</v>
      </c>
      <c r="C29" s="471">
        <v>1.462695370097316E-2</v>
      </c>
      <c r="D29" s="476">
        <f t="shared" si="0"/>
        <v>10</v>
      </c>
    </row>
    <row r="30" spans="1:4" x14ac:dyDescent="0.2">
      <c r="A30" s="263">
        <v>8</v>
      </c>
      <c r="B30" s="263" t="s">
        <v>8</v>
      </c>
      <c r="C30" s="471">
        <v>1.8758636911587443E-2</v>
      </c>
      <c r="D30" s="476">
        <f t="shared" si="0"/>
        <v>9</v>
      </c>
    </row>
    <row r="31" spans="1:4" x14ac:dyDescent="0.2">
      <c r="A31" s="263">
        <v>14</v>
      </c>
      <c r="B31" s="263" t="s">
        <v>0</v>
      </c>
      <c r="C31" s="471">
        <v>1.9825224990217806E-2</v>
      </c>
      <c r="D31" s="476">
        <f t="shared" si="0"/>
        <v>8</v>
      </c>
    </row>
    <row r="32" spans="1:4" x14ac:dyDescent="0.2">
      <c r="A32" s="263">
        <v>5</v>
      </c>
      <c r="B32" s="263" t="s">
        <v>10</v>
      </c>
      <c r="C32" s="471">
        <v>2.0206766917293225E-2</v>
      </c>
      <c r="D32" s="476">
        <f t="shared" si="0"/>
        <v>7</v>
      </c>
    </row>
    <row r="33" spans="1:4" x14ac:dyDescent="0.2">
      <c r="A33" s="263">
        <v>21</v>
      </c>
      <c r="B33" s="263" t="s">
        <v>22</v>
      </c>
      <c r="C33" s="471">
        <v>2.0794185259021075E-2</v>
      </c>
      <c r="D33" s="476">
        <f t="shared" si="0"/>
        <v>6</v>
      </c>
    </row>
    <row r="34" spans="1:4" x14ac:dyDescent="0.2">
      <c r="A34" s="263">
        <v>10</v>
      </c>
      <c r="B34" s="263" t="s">
        <v>12</v>
      </c>
      <c r="C34" s="471">
        <v>2.7684373583194775E-2</v>
      </c>
      <c r="D34" s="476">
        <f t="shared" si="0"/>
        <v>5</v>
      </c>
    </row>
    <row r="35" spans="1:4" x14ac:dyDescent="0.2">
      <c r="A35" s="263">
        <v>2</v>
      </c>
      <c r="B35" s="263" t="s">
        <v>4</v>
      </c>
      <c r="C35" s="471">
        <v>2.9622997722805147E-2</v>
      </c>
      <c r="D35" s="476">
        <f t="shared" si="0"/>
        <v>4</v>
      </c>
    </row>
    <row r="36" spans="1:4" x14ac:dyDescent="0.2">
      <c r="A36" s="263">
        <v>12</v>
      </c>
      <c r="B36" s="263" t="s">
        <v>15</v>
      </c>
      <c r="C36" s="471">
        <v>3.4014860861541409E-2</v>
      </c>
      <c r="D36" s="476">
        <f t="shared" si="0"/>
        <v>3</v>
      </c>
    </row>
    <row r="37" spans="1:4" x14ac:dyDescent="0.2">
      <c r="A37" s="263">
        <v>22</v>
      </c>
      <c r="B37" s="263" t="s">
        <v>23</v>
      </c>
      <c r="C37" s="471">
        <v>3.5906208576648876E-2</v>
      </c>
      <c r="D37" s="476">
        <f t="shared" si="0"/>
        <v>2</v>
      </c>
    </row>
    <row r="38" spans="1:4" x14ac:dyDescent="0.2">
      <c r="A38" s="263">
        <v>3</v>
      </c>
      <c r="B38" s="263" t="s">
        <v>5</v>
      </c>
      <c r="C38" s="471">
        <v>4.9098255642061689E-2</v>
      </c>
      <c r="D38" s="476">
        <f t="shared" si="0"/>
        <v>1</v>
      </c>
    </row>
    <row r="40" spans="1:4" x14ac:dyDescent="0.2">
      <c r="B40" s="263" t="s">
        <v>1</v>
      </c>
      <c r="C40" s="480">
        <v>1</v>
      </c>
      <c r="D40" s="479">
        <f>[11]Inf.Nac.Obj.Gast!E5</f>
        <v>6.9999999999999993E-3</v>
      </c>
    </row>
    <row r="41" spans="1:4" x14ac:dyDescent="0.2">
      <c r="C41" s="480">
        <v>0</v>
      </c>
      <c r="D41" s="479">
        <f>D40</f>
        <v>6.9999999999999993E-3</v>
      </c>
    </row>
  </sheetData>
  <autoFilter ref="A6:D38" xr:uid="{00000000-0009-0000-0000-000004000000}">
    <sortState ref="A7:D38">
      <sortCondition ref="C6:C38"/>
    </sortState>
  </autoFilter>
  <mergeCells count="1">
    <mergeCell ref="H1:I1"/>
  </mergeCells>
  <hyperlinks>
    <hyperlink ref="H1:I1" location="Index!A1" display="Regresar al Índice" xr:uid="{14385BE7-6224-4FD8-BD8A-8A6EC008A3DD}"/>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9D72-35A6-4B81-878F-13B55329B97D}">
  <sheetPr codeName="Hoja89"/>
  <dimension ref="A1:I41"/>
  <sheetViews>
    <sheetView zoomScale="96" zoomScaleNormal="96" workbookViewId="0">
      <selection activeCell="I7" sqref="I7"/>
    </sheetView>
  </sheetViews>
  <sheetFormatPr baseColWidth="10" defaultRowHeight="14.25" x14ac:dyDescent="0.2"/>
  <cols>
    <col min="1" max="16384" width="11.42578125" style="263"/>
  </cols>
  <sheetData>
    <row r="1" spans="1:9" ht="15" x14ac:dyDescent="0.25">
      <c r="A1" s="179" t="s">
        <v>1426</v>
      </c>
      <c r="H1" s="400" t="s">
        <v>39</v>
      </c>
      <c r="I1" s="400"/>
    </row>
    <row r="2" spans="1:9" x14ac:dyDescent="0.2">
      <c r="A2" s="263" t="s">
        <v>56</v>
      </c>
    </row>
    <row r="6" spans="1:9" x14ac:dyDescent="0.2">
      <c r="A6" s="263" t="s">
        <v>154</v>
      </c>
      <c r="B6" s="263" t="s">
        <v>157</v>
      </c>
      <c r="C6" s="263" t="s">
        <v>160</v>
      </c>
      <c r="D6" s="263" t="s">
        <v>156</v>
      </c>
    </row>
    <row r="7" spans="1:9" x14ac:dyDescent="0.2">
      <c r="A7" s="263">
        <v>17</v>
      </c>
      <c r="B7" s="263" t="s">
        <v>18</v>
      </c>
      <c r="C7" s="471">
        <v>1.1322891111530483E-2</v>
      </c>
      <c r="D7" s="476">
        <f t="shared" ref="D7:D38" si="0">_xlfn.RANK.EQ(C7,$C$7:$C$38,0)</f>
        <v>32</v>
      </c>
    </row>
    <row r="8" spans="1:9" x14ac:dyDescent="0.2">
      <c r="A8" s="263">
        <v>19</v>
      </c>
      <c r="B8" s="263" t="s">
        <v>20</v>
      </c>
      <c r="C8" s="471">
        <v>1.7073215872075928E-2</v>
      </c>
      <c r="D8" s="476">
        <f t="shared" si="0"/>
        <v>31</v>
      </c>
    </row>
    <row r="9" spans="1:9" x14ac:dyDescent="0.2">
      <c r="A9" s="263">
        <v>28</v>
      </c>
      <c r="B9" s="263" t="s">
        <v>29</v>
      </c>
      <c r="C9" s="471">
        <v>1.836077985992805E-2</v>
      </c>
      <c r="D9" s="476">
        <f t="shared" si="0"/>
        <v>30</v>
      </c>
    </row>
    <row r="10" spans="1:9" x14ac:dyDescent="0.2">
      <c r="A10" s="263">
        <v>6</v>
      </c>
      <c r="B10" s="263" t="s">
        <v>11</v>
      </c>
      <c r="C10" s="471">
        <v>1.8875286543432689E-2</v>
      </c>
      <c r="D10" s="476">
        <f t="shared" si="0"/>
        <v>29</v>
      </c>
    </row>
    <row r="11" spans="1:9" x14ac:dyDescent="0.2">
      <c r="A11" s="263">
        <v>27</v>
      </c>
      <c r="B11" s="263" t="s">
        <v>28</v>
      </c>
      <c r="C11" s="471">
        <v>1.9522453613235805E-2</v>
      </c>
      <c r="D11" s="476">
        <f t="shared" si="0"/>
        <v>28</v>
      </c>
    </row>
    <row r="12" spans="1:9" x14ac:dyDescent="0.2">
      <c r="A12" s="263">
        <v>4</v>
      </c>
      <c r="B12" s="263" t="s">
        <v>6</v>
      </c>
      <c r="C12" s="471">
        <v>2.2489937746972184E-2</v>
      </c>
      <c r="D12" s="476">
        <f t="shared" si="0"/>
        <v>27</v>
      </c>
    </row>
    <row r="13" spans="1:9" x14ac:dyDescent="0.2">
      <c r="A13" s="263">
        <v>23</v>
      </c>
      <c r="B13" s="263" t="s">
        <v>24</v>
      </c>
      <c r="C13" s="471">
        <v>2.2635616186670329E-2</v>
      </c>
      <c r="D13" s="476">
        <f t="shared" si="0"/>
        <v>26</v>
      </c>
    </row>
    <row r="14" spans="1:9" x14ac:dyDescent="0.2">
      <c r="A14" s="263">
        <v>18</v>
      </c>
      <c r="B14" s="263" t="s">
        <v>19</v>
      </c>
      <c r="C14" s="471">
        <v>2.3707425251940424E-2</v>
      </c>
      <c r="D14" s="476">
        <f t="shared" si="0"/>
        <v>25</v>
      </c>
    </row>
    <row r="15" spans="1:9" x14ac:dyDescent="0.2">
      <c r="A15" s="263">
        <v>26</v>
      </c>
      <c r="B15" s="263" t="s">
        <v>27</v>
      </c>
      <c r="C15" s="471">
        <v>2.4658023784470556E-2</v>
      </c>
      <c r="D15" s="476">
        <f t="shared" si="0"/>
        <v>24</v>
      </c>
    </row>
    <row r="16" spans="1:9" x14ac:dyDescent="0.2">
      <c r="A16" s="263">
        <v>3</v>
      </c>
      <c r="B16" s="263" t="s">
        <v>5</v>
      </c>
      <c r="C16" s="471">
        <v>2.5358846947948599E-2</v>
      </c>
      <c r="D16" s="476">
        <f t="shared" si="0"/>
        <v>23</v>
      </c>
    </row>
    <row r="17" spans="1:4" x14ac:dyDescent="0.2">
      <c r="A17" s="263">
        <v>32</v>
      </c>
      <c r="B17" s="263" t="s">
        <v>33</v>
      </c>
      <c r="C17" s="471">
        <v>2.6044674061692731E-2</v>
      </c>
      <c r="D17" s="476">
        <f t="shared" si="0"/>
        <v>22</v>
      </c>
    </row>
    <row r="18" spans="1:4" x14ac:dyDescent="0.2">
      <c r="A18" s="263">
        <v>1</v>
      </c>
      <c r="B18" s="263" t="s">
        <v>3</v>
      </c>
      <c r="C18" s="471">
        <v>2.6559253596769705E-2</v>
      </c>
      <c r="D18" s="476">
        <f t="shared" si="0"/>
        <v>21</v>
      </c>
    </row>
    <row r="19" spans="1:4" x14ac:dyDescent="0.2">
      <c r="A19" s="263">
        <v>20</v>
      </c>
      <c r="B19" s="263" t="s">
        <v>21</v>
      </c>
      <c r="C19" s="471">
        <v>2.681732357800334E-2</v>
      </c>
      <c r="D19" s="476">
        <f t="shared" si="0"/>
        <v>20</v>
      </c>
    </row>
    <row r="20" spans="1:4" x14ac:dyDescent="0.2">
      <c r="A20" s="263">
        <v>5</v>
      </c>
      <c r="B20" s="263" t="s">
        <v>10</v>
      </c>
      <c r="C20" s="471">
        <v>2.7005362374923961E-2</v>
      </c>
      <c r="D20" s="476">
        <f t="shared" si="0"/>
        <v>19</v>
      </c>
    </row>
    <row r="21" spans="1:4" x14ac:dyDescent="0.2">
      <c r="A21" s="263">
        <v>16</v>
      </c>
      <c r="B21" s="263" t="s">
        <v>17</v>
      </c>
      <c r="C21" s="471">
        <v>2.7850896650991181E-2</v>
      </c>
      <c r="D21" s="476">
        <f t="shared" si="0"/>
        <v>18</v>
      </c>
    </row>
    <row r="22" spans="1:4" x14ac:dyDescent="0.2">
      <c r="A22" s="263">
        <v>22</v>
      </c>
      <c r="B22" s="263" t="s">
        <v>23</v>
      </c>
      <c r="C22" s="471">
        <v>2.7943527943528081E-2</v>
      </c>
      <c r="D22" s="476">
        <f t="shared" si="0"/>
        <v>17</v>
      </c>
    </row>
    <row r="23" spans="1:4" x14ac:dyDescent="0.2">
      <c r="A23" s="263">
        <v>13</v>
      </c>
      <c r="B23" s="263" t="s">
        <v>16</v>
      </c>
      <c r="C23" s="471">
        <v>2.9170402041238518E-2</v>
      </c>
      <c r="D23" s="476">
        <f t="shared" si="0"/>
        <v>16</v>
      </c>
    </row>
    <row r="24" spans="1:4" x14ac:dyDescent="0.2">
      <c r="A24" s="263">
        <v>14</v>
      </c>
      <c r="B24" s="263" t="s">
        <v>0</v>
      </c>
      <c r="C24" s="471">
        <v>3.0333888181729159E-2</v>
      </c>
      <c r="D24" s="476">
        <f t="shared" si="0"/>
        <v>15</v>
      </c>
    </row>
    <row r="25" spans="1:4" x14ac:dyDescent="0.2">
      <c r="A25" s="263">
        <v>11</v>
      </c>
      <c r="B25" s="263" t="s">
        <v>14</v>
      </c>
      <c r="C25" s="471">
        <v>3.0547086804969297E-2</v>
      </c>
      <c r="D25" s="476">
        <f t="shared" si="0"/>
        <v>14</v>
      </c>
    </row>
    <row r="26" spans="1:4" x14ac:dyDescent="0.2">
      <c r="A26" s="263">
        <v>31</v>
      </c>
      <c r="B26" s="263" t="s">
        <v>32</v>
      </c>
      <c r="C26" s="471">
        <v>3.1219672971636758E-2</v>
      </c>
      <c r="D26" s="476">
        <f t="shared" si="0"/>
        <v>13</v>
      </c>
    </row>
    <row r="27" spans="1:4" x14ac:dyDescent="0.2">
      <c r="A27" s="263">
        <v>30</v>
      </c>
      <c r="B27" s="263" t="s">
        <v>31</v>
      </c>
      <c r="C27" s="471">
        <v>3.1497810106311142E-2</v>
      </c>
      <c r="D27" s="476">
        <f t="shared" si="0"/>
        <v>12</v>
      </c>
    </row>
    <row r="28" spans="1:4" x14ac:dyDescent="0.2">
      <c r="A28" s="263">
        <v>12</v>
      </c>
      <c r="B28" s="263" t="s">
        <v>15</v>
      </c>
      <c r="C28" s="471">
        <v>3.2195112572340367E-2</v>
      </c>
      <c r="D28" s="476">
        <f t="shared" si="0"/>
        <v>11</v>
      </c>
    </row>
    <row r="29" spans="1:4" x14ac:dyDescent="0.2">
      <c r="A29" s="263">
        <v>9</v>
      </c>
      <c r="B29" s="263" t="s">
        <v>9</v>
      </c>
      <c r="C29" s="471">
        <v>3.2569162313793816E-2</v>
      </c>
      <c r="D29" s="476">
        <f t="shared" si="0"/>
        <v>10</v>
      </c>
    </row>
    <row r="30" spans="1:4" x14ac:dyDescent="0.2">
      <c r="A30" s="263">
        <v>15</v>
      </c>
      <c r="B30" s="263" t="s">
        <v>13</v>
      </c>
      <c r="C30" s="471">
        <v>3.3017604760723962E-2</v>
      </c>
      <c r="D30" s="476">
        <f t="shared" si="0"/>
        <v>9</v>
      </c>
    </row>
    <row r="31" spans="1:4" x14ac:dyDescent="0.2">
      <c r="A31" s="263">
        <v>8</v>
      </c>
      <c r="B31" s="263" t="s">
        <v>8</v>
      </c>
      <c r="C31" s="471">
        <v>3.3566787777247427E-2</v>
      </c>
      <c r="D31" s="476">
        <f t="shared" si="0"/>
        <v>8</v>
      </c>
    </row>
    <row r="32" spans="1:4" x14ac:dyDescent="0.2">
      <c r="A32" s="263">
        <v>25</v>
      </c>
      <c r="B32" s="263" t="s">
        <v>26</v>
      </c>
      <c r="C32" s="471">
        <v>3.8728187853743545E-2</v>
      </c>
      <c r="D32" s="476">
        <f t="shared" si="0"/>
        <v>7</v>
      </c>
    </row>
    <row r="33" spans="1:4" x14ac:dyDescent="0.2">
      <c r="A33" s="263">
        <v>21</v>
      </c>
      <c r="B33" s="263" t="s">
        <v>22</v>
      </c>
      <c r="C33" s="471">
        <v>3.917419203838423E-2</v>
      </c>
      <c r="D33" s="476">
        <f t="shared" si="0"/>
        <v>6</v>
      </c>
    </row>
    <row r="34" spans="1:4" x14ac:dyDescent="0.2">
      <c r="A34" s="263">
        <v>7</v>
      </c>
      <c r="B34" s="263" t="s">
        <v>7</v>
      </c>
      <c r="C34" s="471">
        <v>3.9390251084630686E-2</v>
      </c>
      <c r="D34" s="476">
        <f t="shared" si="0"/>
        <v>5</v>
      </c>
    </row>
    <row r="35" spans="1:4" x14ac:dyDescent="0.2">
      <c r="A35" s="263">
        <v>2</v>
      </c>
      <c r="B35" s="263" t="s">
        <v>4</v>
      </c>
      <c r="C35" s="471">
        <v>4.0342454321424102E-2</v>
      </c>
      <c r="D35" s="476">
        <f t="shared" si="0"/>
        <v>4</v>
      </c>
    </row>
    <row r="36" spans="1:4" x14ac:dyDescent="0.2">
      <c r="A36" s="263">
        <v>29</v>
      </c>
      <c r="B36" s="263" t="s">
        <v>30</v>
      </c>
      <c r="C36" s="471">
        <v>4.1656858129315757E-2</v>
      </c>
      <c r="D36" s="476">
        <f t="shared" si="0"/>
        <v>3</v>
      </c>
    </row>
    <row r="37" spans="1:4" x14ac:dyDescent="0.2">
      <c r="A37" s="263">
        <v>10</v>
      </c>
      <c r="B37" s="263" t="s">
        <v>12</v>
      </c>
      <c r="C37" s="471">
        <v>4.407251620241006E-2</v>
      </c>
      <c r="D37" s="476">
        <f t="shared" si="0"/>
        <v>2</v>
      </c>
    </row>
    <row r="38" spans="1:4" x14ac:dyDescent="0.2">
      <c r="A38" s="263">
        <v>24</v>
      </c>
      <c r="B38" s="263" t="s">
        <v>25</v>
      </c>
      <c r="C38" s="471">
        <v>4.8061878192070383E-2</v>
      </c>
      <c r="D38" s="476">
        <f t="shared" si="0"/>
        <v>1</v>
      </c>
    </row>
    <row r="40" spans="1:4" x14ac:dyDescent="0.2">
      <c r="B40" s="263" t="s">
        <v>1</v>
      </c>
      <c r="C40" s="478">
        <v>1</v>
      </c>
      <c r="D40" s="479">
        <f>[11]Inf.Nac.Obj.Gast!E6</f>
        <v>3.04E-2</v>
      </c>
    </row>
    <row r="41" spans="1:4" x14ac:dyDescent="0.2">
      <c r="C41" s="478">
        <v>0</v>
      </c>
      <c r="D41" s="479">
        <f>D40</f>
        <v>3.04E-2</v>
      </c>
    </row>
  </sheetData>
  <autoFilter ref="A6:D38" xr:uid="{00000000-0009-0000-0000-000005000000}">
    <sortState ref="A7:D38">
      <sortCondition ref="C6:C38"/>
    </sortState>
  </autoFilter>
  <mergeCells count="1">
    <mergeCell ref="H1:I1"/>
  </mergeCells>
  <hyperlinks>
    <hyperlink ref="H1:I1" location="Index!A1" display="Regresar al Índice" xr:uid="{92554155-419B-4501-9AE3-16466C15DA35}"/>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5371C-4440-4054-B8F4-D4540A1DF9F8}">
  <sheetPr codeName="Hoja90"/>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1427</v>
      </c>
      <c r="H1" s="400" t="s">
        <v>39</v>
      </c>
      <c r="I1" s="400"/>
    </row>
    <row r="2" spans="1:9" x14ac:dyDescent="0.2">
      <c r="A2" s="263" t="s">
        <v>56</v>
      </c>
    </row>
    <row r="6" spans="1:9" x14ac:dyDescent="0.2">
      <c r="A6" s="263" t="s">
        <v>154</v>
      </c>
      <c r="B6" s="263" t="s">
        <v>157</v>
      </c>
      <c r="C6" s="263" t="s">
        <v>161</v>
      </c>
      <c r="D6" s="263" t="s">
        <v>156</v>
      </c>
    </row>
    <row r="7" spans="1:9" x14ac:dyDescent="0.2">
      <c r="A7" s="263">
        <v>19</v>
      </c>
      <c r="B7" s="263" t="s">
        <v>20</v>
      </c>
      <c r="C7" s="471">
        <v>1.7743241375224598E-2</v>
      </c>
      <c r="D7" s="476">
        <f t="shared" ref="D7:D38" si="0">_xlfn.RANK.EQ(C7,$C$7:$C$38,0)</f>
        <v>32</v>
      </c>
    </row>
    <row r="8" spans="1:9" x14ac:dyDescent="0.2">
      <c r="A8" s="263">
        <v>23</v>
      </c>
      <c r="B8" s="263" t="s">
        <v>24</v>
      </c>
      <c r="C8" s="471">
        <v>2.2992852917503033E-2</v>
      </c>
      <c r="D8" s="476">
        <f t="shared" si="0"/>
        <v>31</v>
      </c>
    </row>
    <row r="9" spans="1:9" x14ac:dyDescent="0.2">
      <c r="A9" s="263">
        <v>29</v>
      </c>
      <c r="B9" s="263" t="s">
        <v>30</v>
      </c>
      <c r="C9" s="471">
        <v>3.1318428028120411E-2</v>
      </c>
      <c r="D9" s="476">
        <f t="shared" si="0"/>
        <v>30</v>
      </c>
    </row>
    <row r="10" spans="1:9" x14ac:dyDescent="0.2">
      <c r="A10" s="263" t="s">
        <v>55</v>
      </c>
      <c r="B10" s="263" t="s">
        <v>9</v>
      </c>
      <c r="C10" s="471">
        <v>3.3580887976492405E-2</v>
      </c>
      <c r="D10" s="476">
        <f t="shared" si="0"/>
        <v>29</v>
      </c>
    </row>
    <row r="11" spans="1:9" x14ac:dyDescent="0.2">
      <c r="A11" s="263">
        <v>28</v>
      </c>
      <c r="B11" s="263" t="s">
        <v>29</v>
      </c>
      <c r="C11" s="471">
        <v>3.5687189962065914E-2</v>
      </c>
      <c r="D11" s="476">
        <f t="shared" si="0"/>
        <v>28</v>
      </c>
    </row>
    <row r="12" spans="1:9" x14ac:dyDescent="0.2">
      <c r="A12" s="263">
        <v>17</v>
      </c>
      <c r="B12" s="263" t="s">
        <v>18</v>
      </c>
      <c r="C12" s="471">
        <v>3.826901031715705E-2</v>
      </c>
      <c r="D12" s="476">
        <f t="shared" si="0"/>
        <v>27</v>
      </c>
    </row>
    <row r="13" spans="1:9" x14ac:dyDescent="0.2">
      <c r="A13" s="263">
        <v>15</v>
      </c>
      <c r="B13" s="263" t="s">
        <v>13</v>
      </c>
      <c r="C13" s="471">
        <v>3.8927528640301148E-2</v>
      </c>
      <c r="D13" s="476">
        <f t="shared" si="0"/>
        <v>26</v>
      </c>
    </row>
    <row r="14" spans="1:9" x14ac:dyDescent="0.2">
      <c r="A14" s="263">
        <v>16</v>
      </c>
      <c r="B14" s="263" t="s">
        <v>17</v>
      </c>
      <c r="C14" s="471">
        <v>3.9450489930572652E-2</v>
      </c>
      <c r="D14" s="476">
        <f t="shared" si="0"/>
        <v>25</v>
      </c>
    </row>
    <row r="15" spans="1:9" x14ac:dyDescent="0.2">
      <c r="A15" s="263">
        <v>26</v>
      </c>
      <c r="B15" s="263" t="s">
        <v>27</v>
      </c>
      <c r="C15" s="471">
        <v>3.9748996186517602E-2</v>
      </c>
      <c r="D15" s="476">
        <f t="shared" si="0"/>
        <v>24</v>
      </c>
    </row>
    <row r="16" spans="1:9" x14ac:dyDescent="0.2">
      <c r="A16" s="263">
        <v>18</v>
      </c>
      <c r="B16" s="263" t="s">
        <v>19</v>
      </c>
      <c r="C16" s="471">
        <v>4.1667903249740353E-2</v>
      </c>
      <c r="D16" s="476">
        <f t="shared" si="0"/>
        <v>23</v>
      </c>
    </row>
    <row r="17" spans="1:4" x14ac:dyDescent="0.2">
      <c r="A17" s="263">
        <v>14</v>
      </c>
      <c r="B17" s="263" t="s">
        <v>0</v>
      </c>
      <c r="C17" s="471">
        <v>4.3917762429270403E-2</v>
      </c>
      <c r="D17" s="476">
        <f t="shared" si="0"/>
        <v>22</v>
      </c>
    </row>
    <row r="18" spans="1:4" x14ac:dyDescent="0.2">
      <c r="A18" s="263">
        <v>4</v>
      </c>
      <c r="B18" s="263" t="s">
        <v>6</v>
      </c>
      <c r="C18" s="471">
        <v>4.4562791244077291E-2</v>
      </c>
      <c r="D18" s="476">
        <f t="shared" si="0"/>
        <v>21</v>
      </c>
    </row>
    <row r="19" spans="1:4" x14ac:dyDescent="0.2">
      <c r="A19" s="263">
        <v>6</v>
      </c>
      <c r="B19" s="263" t="s">
        <v>11</v>
      </c>
      <c r="C19" s="471">
        <v>4.8340005417933339E-2</v>
      </c>
      <c r="D19" s="476">
        <f t="shared" si="0"/>
        <v>20</v>
      </c>
    </row>
    <row r="20" spans="1:4" x14ac:dyDescent="0.2">
      <c r="A20" s="263">
        <v>22</v>
      </c>
      <c r="B20" s="263" t="s">
        <v>23</v>
      </c>
      <c r="C20" s="471">
        <v>5.0773666506487278E-2</v>
      </c>
      <c r="D20" s="476">
        <f t="shared" si="0"/>
        <v>19</v>
      </c>
    </row>
    <row r="21" spans="1:4" x14ac:dyDescent="0.2">
      <c r="A21" s="263">
        <v>12</v>
      </c>
      <c r="B21" s="263" t="s">
        <v>15</v>
      </c>
      <c r="C21" s="471">
        <v>5.0985770281968275E-2</v>
      </c>
      <c r="D21" s="476">
        <f t="shared" si="0"/>
        <v>18</v>
      </c>
    </row>
    <row r="22" spans="1:4" x14ac:dyDescent="0.2">
      <c r="A22" s="263">
        <v>3</v>
      </c>
      <c r="B22" s="263" t="s">
        <v>5</v>
      </c>
      <c r="C22" s="471">
        <v>5.1112407140057069E-2</v>
      </c>
      <c r="D22" s="476">
        <f t="shared" si="0"/>
        <v>17</v>
      </c>
    </row>
    <row r="23" spans="1:4" x14ac:dyDescent="0.2">
      <c r="A23" s="263">
        <v>11</v>
      </c>
      <c r="B23" s="263" t="s">
        <v>14</v>
      </c>
      <c r="C23" s="471">
        <v>5.3597486826104448E-2</v>
      </c>
      <c r="D23" s="476">
        <f t="shared" si="0"/>
        <v>16</v>
      </c>
    </row>
    <row r="24" spans="1:4" x14ac:dyDescent="0.2">
      <c r="A24" s="263">
        <v>25</v>
      </c>
      <c r="B24" s="263" t="s">
        <v>26</v>
      </c>
      <c r="C24" s="471">
        <v>5.5487236448023468E-2</v>
      </c>
      <c r="D24" s="476">
        <f t="shared" si="0"/>
        <v>15</v>
      </c>
    </row>
    <row r="25" spans="1:4" x14ac:dyDescent="0.2">
      <c r="A25" s="263">
        <v>21</v>
      </c>
      <c r="B25" s="263" t="s">
        <v>22</v>
      </c>
      <c r="C25" s="471">
        <v>5.6894841756925253E-2</v>
      </c>
      <c r="D25" s="476">
        <f t="shared" si="0"/>
        <v>14</v>
      </c>
    </row>
    <row r="26" spans="1:4" x14ac:dyDescent="0.2">
      <c r="A26" s="263">
        <v>1</v>
      </c>
      <c r="B26" s="263" t="s">
        <v>3</v>
      </c>
      <c r="C26" s="471">
        <v>5.7573782150053272E-2</v>
      </c>
      <c r="D26" s="476">
        <f t="shared" si="0"/>
        <v>13</v>
      </c>
    </row>
    <row r="27" spans="1:4" x14ac:dyDescent="0.2">
      <c r="A27" s="263">
        <v>24</v>
      </c>
      <c r="B27" s="263" t="s">
        <v>25</v>
      </c>
      <c r="C27" s="471">
        <v>5.768769968051124E-2</v>
      </c>
      <c r="D27" s="476">
        <f t="shared" si="0"/>
        <v>12</v>
      </c>
    </row>
    <row r="28" spans="1:4" x14ac:dyDescent="0.2">
      <c r="A28" s="263">
        <v>30</v>
      </c>
      <c r="B28" s="263" t="s">
        <v>31</v>
      </c>
      <c r="C28" s="471">
        <v>5.8290927204711754E-2</v>
      </c>
      <c r="D28" s="476">
        <f t="shared" si="0"/>
        <v>11</v>
      </c>
    </row>
    <row r="29" spans="1:4" x14ac:dyDescent="0.2">
      <c r="A29" s="263">
        <v>20</v>
      </c>
      <c r="B29" s="263" t="s">
        <v>21</v>
      </c>
      <c r="C29" s="471">
        <v>5.8946674678710655E-2</v>
      </c>
      <c r="D29" s="476">
        <f t="shared" si="0"/>
        <v>10</v>
      </c>
    </row>
    <row r="30" spans="1:4" x14ac:dyDescent="0.2">
      <c r="A30" s="263">
        <v>32</v>
      </c>
      <c r="B30" s="263" t="s">
        <v>33</v>
      </c>
      <c r="C30" s="471">
        <v>5.9872366968955468E-2</v>
      </c>
      <c r="D30" s="476">
        <f t="shared" si="0"/>
        <v>9</v>
      </c>
    </row>
    <row r="31" spans="1:4" x14ac:dyDescent="0.2">
      <c r="A31" s="263">
        <v>13</v>
      </c>
      <c r="B31" s="263" t="s">
        <v>16</v>
      </c>
      <c r="C31" s="471">
        <v>6.2754131196795251E-2</v>
      </c>
      <c r="D31" s="476">
        <f t="shared" si="0"/>
        <v>8</v>
      </c>
    </row>
    <row r="32" spans="1:4" x14ac:dyDescent="0.2">
      <c r="A32" s="263">
        <v>10</v>
      </c>
      <c r="B32" s="263" t="s">
        <v>12</v>
      </c>
      <c r="C32" s="471">
        <v>6.4195680577972508E-2</v>
      </c>
      <c r="D32" s="476">
        <f t="shared" si="0"/>
        <v>7</v>
      </c>
    </row>
    <row r="33" spans="1:4" x14ac:dyDescent="0.2">
      <c r="A33" s="263">
        <v>5</v>
      </c>
      <c r="B33" s="263" t="s">
        <v>10</v>
      </c>
      <c r="C33" s="471">
        <v>6.5288616191100338E-2</v>
      </c>
      <c r="D33" s="476">
        <f t="shared" si="0"/>
        <v>6</v>
      </c>
    </row>
    <row r="34" spans="1:4" x14ac:dyDescent="0.2">
      <c r="A34" s="263">
        <v>8</v>
      </c>
      <c r="B34" s="263" t="s">
        <v>8</v>
      </c>
      <c r="C34" s="471">
        <v>6.5328898595443718E-2</v>
      </c>
      <c r="D34" s="476">
        <f t="shared" si="0"/>
        <v>5</v>
      </c>
    </row>
    <row r="35" spans="1:4" x14ac:dyDescent="0.2">
      <c r="A35" s="263">
        <v>31</v>
      </c>
      <c r="B35" s="263" t="s">
        <v>32</v>
      </c>
      <c r="C35" s="471">
        <v>7.0755152497512144E-2</v>
      </c>
      <c r="D35" s="476">
        <f t="shared" si="0"/>
        <v>4</v>
      </c>
    </row>
    <row r="36" spans="1:4" x14ac:dyDescent="0.2">
      <c r="A36" s="263">
        <v>2</v>
      </c>
      <c r="B36" s="263" t="s">
        <v>4</v>
      </c>
      <c r="C36" s="471">
        <v>7.5382651799230246E-2</v>
      </c>
      <c r="D36" s="476">
        <f t="shared" si="0"/>
        <v>3</v>
      </c>
    </row>
    <row r="37" spans="1:4" ht="15" x14ac:dyDescent="0.2">
      <c r="A37" s="263">
        <v>7</v>
      </c>
      <c r="B37" s="477" t="s">
        <v>7</v>
      </c>
      <c r="C37" s="471">
        <v>9.4620194148074724E-2</v>
      </c>
      <c r="D37" s="476">
        <f t="shared" si="0"/>
        <v>2</v>
      </c>
    </row>
    <row r="38" spans="1:4" x14ac:dyDescent="0.2">
      <c r="A38" s="263">
        <v>27</v>
      </c>
      <c r="B38" s="263" t="s">
        <v>28</v>
      </c>
      <c r="C38" s="471">
        <v>9.4796244506592076E-2</v>
      </c>
      <c r="D38" s="476">
        <f t="shared" si="0"/>
        <v>1</v>
      </c>
    </row>
    <row r="40" spans="1:4" x14ac:dyDescent="0.2">
      <c r="B40" s="263" t="s">
        <v>1</v>
      </c>
      <c r="C40" s="478">
        <v>1</v>
      </c>
      <c r="D40" s="479">
        <f>[11]Inf.Nac.Obj.Gast!E7</f>
        <v>4.9400000000000006E-2</v>
      </c>
    </row>
    <row r="41" spans="1:4" x14ac:dyDescent="0.2">
      <c r="C41" s="478">
        <v>0</v>
      </c>
      <c r="D41" s="479">
        <f>D40</f>
        <v>4.9400000000000006E-2</v>
      </c>
    </row>
  </sheetData>
  <autoFilter ref="A6:D38" xr:uid="{00000000-0009-0000-0000-000006000000}">
    <sortState ref="A7:D38">
      <sortCondition ref="C6:C38"/>
    </sortState>
  </autoFilter>
  <mergeCells count="1">
    <mergeCell ref="H1:I1"/>
  </mergeCells>
  <hyperlinks>
    <hyperlink ref="H1:I1" location="Index!A1" display="Regresar al Índice" xr:uid="{71C2DDF0-DAC5-4402-A1C6-36767D95D525}"/>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BE6C2-97BF-46A4-B051-DFF127F2E156}">
  <sheetPr codeName="Hoja18"/>
  <dimension ref="A1:I2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1515</v>
      </c>
      <c r="G1" s="129" t="s">
        <v>39</v>
      </c>
      <c r="H1" s="400"/>
      <c r="I1" s="400"/>
    </row>
    <row r="2" spans="1:9" x14ac:dyDescent="0.2">
      <c r="A2" s="11" t="s">
        <v>1547</v>
      </c>
    </row>
    <row r="6" spans="1:9" x14ac:dyDescent="0.2">
      <c r="B6" s="176" t="s">
        <v>896</v>
      </c>
      <c r="C6" s="177" t="s">
        <v>198</v>
      </c>
      <c r="D6" s="159" t="s">
        <v>877</v>
      </c>
      <c r="E6" s="176" t="s">
        <v>897</v>
      </c>
    </row>
    <row r="7" spans="1:9" x14ac:dyDescent="0.2">
      <c r="B7" s="176"/>
      <c r="C7" s="177"/>
      <c r="D7" s="159" t="s">
        <v>446</v>
      </c>
      <c r="E7" s="176"/>
    </row>
    <row r="8" spans="1:9" x14ac:dyDescent="0.2">
      <c r="B8" s="161" t="s">
        <v>917</v>
      </c>
      <c r="C8" s="171" t="s">
        <v>212</v>
      </c>
      <c r="D8" s="172">
        <v>525000</v>
      </c>
      <c r="E8" s="162">
        <v>3</v>
      </c>
    </row>
    <row r="9" spans="1:9" x14ac:dyDescent="0.2">
      <c r="B9" s="161" t="s">
        <v>918</v>
      </c>
      <c r="C9" s="173" t="s">
        <v>200</v>
      </c>
      <c r="D9" s="174">
        <v>595000</v>
      </c>
      <c r="E9" s="175">
        <v>4</v>
      </c>
    </row>
    <row r="10" spans="1:9" x14ac:dyDescent="0.2">
      <c r="B10" s="161" t="s">
        <v>919</v>
      </c>
      <c r="C10" s="171" t="s">
        <v>203</v>
      </c>
      <c r="D10" s="172">
        <v>618333</v>
      </c>
      <c r="E10" s="162">
        <v>3</v>
      </c>
    </row>
    <row r="11" spans="1:9" x14ac:dyDescent="0.2">
      <c r="B11" s="161" t="s">
        <v>920</v>
      </c>
      <c r="C11" s="173" t="s">
        <v>882</v>
      </c>
      <c r="D11" s="174">
        <v>698417</v>
      </c>
      <c r="E11" s="175">
        <v>6</v>
      </c>
    </row>
    <row r="12" spans="1:9" x14ac:dyDescent="0.2">
      <c r="B12" s="161" t="s">
        <v>921</v>
      </c>
      <c r="C12" s="171" t="s">
        <v>882</v>
      </c>
      <c r="D12" s="172">
        <v>720000</v>
      </c>
      <c r="E12" s="162">
        <v>6</v>
      </c>
    </row>
    <row r="13" spans="1:9" x14ac:dyDescent="0.2">
      <c r="B13" s="161" t="s">
        <v>922</v>
      </c>
      <c r="C13" s="173" t="s">
        <v>212</v>
      </c>
      <c r="D13" s="174">
        <v>730000</v>
      </c>
      <c r="E13" s="175">
        <v>3</v>
      </c>
    </row>
    <row r="14" spans="1:9" x14ac:dyDescent="0.2">
      <c r="B14" s="161" t="s">
        <v>923</v>
      </c>
      <c r="C14" s="171" t="s">
        <v>203</v>
      </c>
      <c r="D14" s="172">
        <v>746485</v>
      </c>
      <c r="E14" s="162">
        <v>3</v>
      </c>
    </row>
    <row r="15" spans="1:9" x14ac:dyDescent="0.2">
      <c r="B15" s="161" t="s">
        <v>924</v>
      </c>
      <c r="C15" s="173" t="s">
        <v>62</v>
      </c>
      <c r="D15" s="174">
        <v>837500</v>
      </c>
      <c r="E15" s="175">
        <v>4</v>
      </c>
    </row>
    <row r="16" spans="1:9" x14ac:dyDescent="0.2">
      <c r="B16" s="161" t="s">
        <v>206</v>
      </c>
      <c r="C16" s="171" t="s">
        <v>62</v>
      </c>
      <c r="D16" s="172">
        <v>859857</v>
      </c>
      <c r="E16" s="162">
        <v>7</v>
      </c>
    </row>
    <row r="17" spans="2:5" x14ac:dyDescent="0.2">
      <c r="B17" s="161" t="s">
        <v>925</v>
      </c>
      <c r="C17" s="173" t="s">
        <v>203</v>
      </c>
      <c r="D17" s="174">
        <v>869727</v>
      </c>
      <c r="E17" s="175">
        <v>11</v>
      </c>
    </row>
    <row r="18" spans="2:5" x14ac:dyDescent="0.2">
      <c r="B18" s="161" t="s">
        <v>926</v>
      </c>
      <c r="C18" s="171" t="s">
        <v>200</v>
      </c>
      <c r="D18" s="172">
        <v>870833</v>
      </c>
      <c r="E18" s="162">
        <v>6</v>
      </c>
    </row>
    <row r="19" spans="2:5" x14ac:dyDescent="0.2">
      <c r="B19" s="161" t="s">
        <v>927</v>
      </c>
      <c r="C19" s="173" t="s">
        <v>62</v>
      </c>
      <c r="D19" s="174">
        <v>890000</v>
      </c>
      <c r="E19" s="175">
        <v>3</v>
      </c>
    </row>
    <row r="20" spans="2:5" x14ac:dyDescent="0.2">
      <c r="B20" s="161" t="s">
        <v>928</v>
      </c>
      <c r="C20" s="171" t="s">
        <v>200</v>
      </c>
      <c r="D20" s="172">
        <v>914000</v>
      </c>
      <c r="E20" s="162">
        <v>5</v>
      </c>
    </row>
    <row r="21" spans="2:5" x14ac:dyDescent="0.2">
      <c r="B21" s="161" t="s">
        <v>929</v>
      </c>
      <c r="C21" s="173" t="s">
        <v>203</v>
      </c>
      <c r="D21" s="174">
        <v>956667</v>
      </c>
      <c r="E21" s="175">
        <v>3</v>
      </c>
    </row>
    <row r="22" spans="2:5" x14ac:dyDescent="0.2">
      <c r="B22" s="161" t="s">
        <v>930</v>
      </c>
      <c r="C22" s="171" t="s">
        <v>212</v>
      </c>
      <c r="D22" s="172">
        <v>1023611</v>
      </c>
      <c r="E22" s="162">
        <v>9</v>
      </c>
    </row>
    <row r="23" spans="2:5" x14ac:dyDescent="0.2">
      <c r="B23" s="161" t="s">
        <v>931</v>
      </c>
      <c r="C23" s="173" t="s">
        <v>62</v>
      </c>
      <c r="D23" s="174">
        <v>1026667</v>
      </c>
      <c r="E23" s="175">
        <v>3</v>
      </c>
    </row>
    <row r="24" spans="2:5" x14ac:dyDescent="0.2">
      <c r="B24" s="161" t="s">
        <v>932</v>
      </c>
      <c r="C24" s="171" t="s">
        <v>203</v>
      </c>
      <c r="D24" s="172">
        <v>1032818</v>
      </c>
      <c r="E24" s="162">
        <v>17</v>
      </c>
    </row>
    <row r="25" spans="2:5" x14ac:dyDescent="0.2">
      <c r="B25" s="161" t="s">
        <v>933</v>
      </c>
      <c r="C25" s="173" t="s">
        <v>203</v>
      </c>
      <c r="D25" s="174">
        <v>1038000</v>
      </c>
      <c r="E25" s="175">
        <v>5</v>
      </c>
    </row>
    <row r="26" spans="2:5" x14ac:dyDescent="0.2">
      <c r="B26" s="161" t="s">
        <v>934</v>
      </c>
      <c r="C26" s="171" t="s">
        <v>200</v>
      </c>
      <c r="D26" s="172">
        <v>1038333</v>
      </c>
      <c r="E26" s="162">
        <v>3</v>
      </c>
    </row>
    <row r="27" spans="2:5" x14ac:dyDescent="0.2">
      <c r="B27" s="161" t="s">
        <v>935</v>
      </c>
      <c r="C27" s="173" t="s">
        <v>203</v>
      </c>
      <c r="D27" s="174">
        <v>1063667</v>
      </c>
      <c r="E27" s="175">
        <v>3</v>
      </c>
    </row>
  </sheetData>
  <mergeCells count="4">
    <mergeCell ref="B6:B7"/>
    <mergeCell ref="C6:C7"/>
    <mergeCell ref="E6:E7"/>
    <mergeCell ref="G1:I1"/>
  </mergeCells>
  <hyperlinks>
    <hyperlink ref="G1:H1" location="Index!A1" display="Regresar al Índice" xr:uid="{FF9CCE76-3168-4723-810C-6225BC0421EB}"/>
    <hyperlink ref="H1:I1" location="Index!A1" display="Regresar al Índice" xr:uid="{3638A518-DBC2-483D-ACB7-E2099F82889B}"/>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EAE-A50B-42CD-8FA9-2EC84F0799CB}">
  <sheetPr codeName="Hoja91"/>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1428</v>
      </c>
      <c r="H1" s="400" t="s">
        <v>39</v>
      </c>
      <c r="I1" s="400"/>
    </row>
    <row r="2" spans="1:9" x14ac:dyDescent="0.2">
      <c r="A2" s="263" t="s">
        <v>56</v>
      </c>
    </row>
    <row r="6" spans="1:9" x14ac:dyDescent="0.2">
      <c r="A6" s="263" t="s">
        <v>154</v>
      </c>
      <c r="B6" s="263" t="s">
        <v>157</v>
      </c>
      <c r="C6" s="263" t="s">
        <v>162</v>
      </c>
      <c r="D6" s="263" t="s">
        <v>156</v>
      </c>
    </row>
    <row r="7" spans="1:9" x14ac:dyDescent="0.2">
      <c r="A7" s="263">
        <v>25</v>
      </c>
      <c r="B7" s="263" t="s">
        <v>26</v>
      </c>
      <c r="C7" s="471">
        <v>2.377967747104116E-2</v>
      </c>
      <c r="D7" s="476">
        <f t="shared" ref="D7:D38" si="0">_xlfn.RANK.EQ(C7,$C$7:$C$38,0)</f>
        <v>32</v>
      </c>
    </row>
    <row r="8" spans="1:9" x14ac:dyDescent="0.2">
      <c r="A8" s="263">
        <v>4</v>
      </c>
      <c r="B8" s="263" t="s">
        <v>6</v>
      </c>
      <c r="C8" s="471">
        <v>2.727550747352727E-2</v>
      </c>
      <c r="D8" s="476">
        <f t="shared" si="0"/>
        <v>31</v>
      </c>
    </row>
    <row r="9" spans="1:9" x14ac:dyDescent="0.2">
      <c r="A9" s="263">
        <v>21</v>
      </c>
      <c r="B9" s="263" t="s">
        <v>22</v>
      </c>
      <c r="C9" s="471">
        <v>3.0057400303495928E-2</v>
      </c>
      <c r="D9" s="476">
        <f t="shared" si="0"/>
        <v>30</v>
      </c>
    </row>
    <row r="10" spans="1:9" x14ac:dyDescent="0.2">
      <c r="A10" s="263">
        <v>6</v>
      </c>
      <c r="B10" s="263" t="s">
        <v>11</v>
      </c>
      <c r="C10" s="471">
        <v>3.0314993937001294E-2</v>
      </c>
      <c r="D10" s="476">
        <f t="shared" si="0"/>
        <v>29</v>
      </c>
    </row>
    <row r="11" spans="1:9" x14ac:dyDescent="0.2">
      <c r="A11" s="263">
        <v>18</v>
      </c>
      <c r="B11" s="263" t="s">
        <v>19</v>
      </c>
      <c r="C11" s="471">
        <v>3.0695152076578636E-2</v>
      </c>
      <c r="D11" s="476">
        <f t="shared" si="0"/>
        <v>28</v>
      </c>
    </row>
    <row r="12" spans="1:9" x14ac:dyDescent="0.2">
      <c r="A12" s="263">
        <v>14</v>
      </c>
      <c r="B12" s="263" t="s">
        <v>0</v>
      </c>
      <c r="C12" s="471">
        <v>3.2489171876650721E-2</v>
      </c>
      <c r="D12" s="476">
        <f t="shared" si="0"/>
        <v>27</v>
      </c>
    </row>
    <row r="13" spans="1:9" x14ac:dyDescent="0.2">
      <c r="A13" s="263">
        <v>19</v>
      </c>
      <c r="B13" s="263" t="s">
        <v>20</v>
      </c>
      <c r="C13" s="471">
        <v>3.3143157420614036E-2</v>
      </c>
      <c r="D13" s="476">
        <f t="shared" si="0"/>
        <v>26</v>
      </c>
    </row>
    <row r="14" spans="1:9" x14ac:dyDescent="0.2">
      <c r="A14" s="263">
        <v>31</v>
      </c>
      <c r="B14" s="263" t="s">
        <v>32</v>
      </c>
      <c r="C14" s="471">
        <v>3.4062683680628009E-2</v>
      </c>
      <c r="D14" s="476">
        <f t="shared" si="0"/>
        <v>25</v>
      </c>
    </row>
    <row r="15" spans="1:9" x14ac:dyDescent="0.2">
      <c r="A15" s="263">
        <v>28</v>
      </c>
      <c r="B15" s="263" t="s">
        <v>29</v>
      </c>
      <c r="C15" s="471">
        <v>3.5694526584886491E-2</v>
      </c>
      <c r="D15" s="476">
        <f t="shared" si="0"/>
        <v>24</v>
      </c>
    </row>
    <row r="16" spans="1:9" x14ac:dyDescent="0.2">
      <c r="A16" s="263">
        <v>26</v>
      </c>
      <c r="B16" s="263" t="s">
        <v>27</v>
      </c>
      <c r="C16" s="471">
        <v>3.5925036040365205E-2</v>
      </c>
      <c r="D16" s="476">
        <f t="shared" si="0"/>
        <v>23</v>
      </c>
    </row>
    <row r="17" spans="1:4" x14ac:dyDescent="0.2">
      <c r="A17" s="263">
        <v>23</v>
      </c>
      <c r="B17" s="263" t="s">
        <v>24</v>
      </c>
      <c r="C17" s="471">
        <v>3.6576229718068239E-2</v>
      </c>
      <c r="D17" s="476">
        <f t="shared" si="0"/>
        <v>22</v>
      </c>
    </row>
    <row r="18" spans="1:4" x14ac:dyDescent="0.2">
      <c r="A18" s="263">
        <v>32</v>
      </c>
      <c r="B18" s="263" t="s">
        <v>33</v>
      </c>
      <c r="C18" s="471">
        <v>3.7694118091853412E-2</v>
      </c>
      <c r="D18" s="476">
        <f t="shared" si="0"/>
        <v>21</v>
      </c>
    </row>
    <row r="19" spans="1:4" x14ac:dyDescent="0.2">
      <c r="A19" s="263">
        <v>11</v>
      </c>
      <c r="B19" s="263" t="s">
        <v>14</v>
      </c>
      <c r="C19" s="471">
        <v>3.874411064870556E-2</v>
      </c>
      <c r="D19" s="476">
        <f t="shared" si="0"/>
        <v>20</v>
      </c>
    </row>
    <row r="20" spans="1:4" x14ac:dyDescent="0.2">
      <c r="A20" s="263">
        <v>10</v>
      </c>
      <c r="B20" s="263" t="s">
        <v>12</v>
      </c>
      <c r="C20" s="471">
        <v>3.9604054361855608E-2</v>
      </c>
      <c r="D20" s="476">
        <f t="shared" si="0"/>
        <v>19</v>
      </c>
    </row>
    <row r="21" spans="1:4" x14ac:dyDescent="0.2">
      <c r="A21" s="263">
        <v>29</v>
      </c>
      <c r="B21" s="263" t="s">
        <v>30</v>
      </c>
      <c r="C21" s="471">
        <v>4.2283706292356067E-2</v>
      </c>
      <c r="D21" s="476">
        <f t="shared" si="0"/>
        <v>18</v>
      </c>
    </row>
    <row r="22" spans="1:4" x14ac:dyDescent="0.2">
      <c r="A22" s="263">
        <v>30</v>
      </c>
      <c r="B22" s="263" t="s">
        <v>31</v>
      </c>
      <c r="C22" s="471">
        <v>4.3167176602497026E-2</v>
      </c>
      <c r="D22" s="476">
        <f t="shared" si="0"/>
        <v>17</v>
      </c>
    </row>
    <row r="23" spans="1:4" x14ac:dyDescent="0.2">
      <c r="A23" s="263">
        <v>13</v>
      </c>
      <c r="B23" s="263" t="s">
        <v>16</v>
      </c>
      <c r="C23" s="471">
        <v>4.3394234213850788E-2</v>
      </c>
      <c r="D23" s="476">
        <f t="shared" si="0"/>
        <v>16</v>
      </c>
    </row>
    <row r="24" spans="1:4" x14ac:dyDescent="0.2">
      <c r="A24" s="263">
        <v>24</v>
      </c>
      <c r="B24" s="263" t="s">
        <v>25</v>
      </c>
      <c r="C24" s="471">
        <v>4.4995899059644871E-2</v>
      </c>
      <c r="D24" s="476">
        <f t="shared" si="0"/>
        <v>15</v>
      </c>
    </row>
    <row r="25" spans="1:4" x14ac:dyDescent="0.2">
      <c r="A25" s="263">
        <v>16</v>
      </c>
      <c r="B25" s="263" t="s">
        <v>17</v>
      </c>
      <c r="C25" s="471">
        <v>4.5561911266683713E-2</v>
      </c>
      <c r="D25" s="476">
        <f t="shared" si="0"/>
        <v>14</v>
      </c>
    </row>
    <row r="26" spans="1:4" x14ac:dyDescent="0.2">
      <c r="A26" s="263" t="s">
        <v>55</v>
      </c>
      <c r="B26" s="263" t="s">
        <v>9</v>
      </c>
      <c r="C26" s="471">
        <v>4.6090854808594525E-2</v>
      </c>
      <c r="D26" s="476">
        <f t="shared" si="0"/>
        <v>13</v>
      </c>
    </row>
    <row r="27" spans="1:4" x14ac:dyDescent="0.2">
      <c r="A27" s="263">
        <v>1</v>
      </c>
      <c r="B27" s="263" t="s">
        <v>3</v>
      </c>
      <c r="C27" s="471">
        <v>4.7591946408911935E-2</v>
      </c>
      <c r="D27" s="476">
        <f t="shared" si="0"/>
        <v>12</v>
      </c>
    </row>
    <row r="28" spans="1:4" x14ac:dyDescent="0.2">
      <c r="A28" s="263">
        <v>20</v>
      </c>
      <c r="B28" s="263" t="s">
        <v>21</v>
      </c>
      <c r="C28" s="471">
        <v>4.8035597385224074E-2</v>
      </c>
      <c r="D28" s="476">
        <f t="shared" si="0"/>
        <v>11</v>
      </c>
    </row>
    <row r="29" spans="1:4" x14ac:dyDescent="0.2">
      <c r="A29" s="263">
        <v>5</v>
      </c>
      <c r="B29" s="263" t="s">
        <v>10</v>
      </c>
      <c r="C29" s="471">
        <v>5.0360396340883511E-2</v>
      </c>
      <c r="D29" s="476">
        <f t="shared" si="0"/>
        <v>10</v>
      </c>
    </row>
    <row r="30" spans="1:4" x14ac:dyDescent="0.2">
      <c r="A30" s="263">
        <v>8</v>
      </c>
      <c r="B30" s="263" t="s">
        <v>8</v>
      </c>
      <c r="C30" s="471">
        <v>5.0487105463884671E-2</v>
      </c>
      <c r="D30" s="476">
        <f t="shared" si="0"/>
        <v>9</v>
      </c>
    </row>
    <row r="31" spans="1:4" x14ac:dyDescent="0.2">
      <c r="A31" s="263">
        <v>27</v>
      </c>
      <c r="B31" s="263" t="s">
        <v>28</v>
      </c>
      <c r="C31" s="471">
        <v>5.2026756617689171E-2</v>
      </c>
      <c r="D31" s="476">
        <f t="shared" si="0"/>
        <v>8</v>
      </c>
    </row>
    <row r="32" spans="1:4" x14ac:dyDescent="0.2">
      <c r="A32" s="263">
        <v>3</v>
      </c>
      <c r="B32" s="263" t="s">
        <v>5</v>
      </c>
      <c r="C32" s="471">
        <v>5.6038498852142536E-2</v>
      </c>
      <c r="D32" s="476">
        <f t="shared" si="0"/>
        <v>7</v>
      </c>
    </row>
    <row r="33" spans="1:4" ht="15" x14ac:dyDescent="0.2">
      <c r="A33" s="263">
        <v>7</v>
      </c>
      <c r="B33" s="477" t="s">
        <v>7</v>
      </c>
      <c r="C33" s="471">
        <v>5.8983707521222242E-2</v>
      </c>
      <c r="D33" s="476">
        <f t="shared" si="0"/>
        <v>6</v>
      </c>
    </row>
    <row r="34" spans="1:4" x14ac:dyDescent="0.2">
      <c r="A34" s="263">
        <v>12</v>
      </c>
      <c r="B34" s="263" t="s">
        <v>15</v>
      </c>
      <c r="C34" s="471">
        <v>5.909186542470786E-2</v>
      </c>
      <c r="D34" s="476">
        <f t="shared" si="0"/>
        <v>5</v>
      </c>
    </row>
    <row r="35" spans="1:4" x14ac:dyDescent="0.2">
      <c r="A35" s="263">
        <v>17</v>
      </c>
      <c r="B35" s="263" t="s">
        <v>18</v>
      </c>
      <c r="C35" s="471">
        <v>6.0558623176030772E-2</v>
      </c>
      <c r="D35" s="476">
        <f t="shared" si="0"/>
        <v>4</v>
      </c>
    </row>
    <row r="36" spans="1:4" x14ac:dyDescent="0.2">
      <c r="A36" s="263">
        <v>2</v>
      </c>
      <c r="B36" s="263" t="s">
        <v>4</v>
      </c>
      <c r="C36" s="471">
        <v>6.0647639956092229E-2</v>
      </c>
      <c r="D36" s="476">
        <f t="shared" si="0"/>
        <v>3</v>
      </c>
    </row>
    <row r="37" spans="1:4" x14ac:dyDescent="0.2">
      <c r="A37" s="263">
        <v>22</v>
      </c>
      <c r="B37" s="263" t="s">
        <v>23</v>
      </c>
      <c r="C37" s="471">
        <v>6.0993835232579868E-2</v>
      </c>
      <c r="D37" s="476">
        <f t="shared" si="0"/>
        <v>2</v>
      </c>
    </row>
    <row r="38" spans="1:4" x14ac:dyDescent="0.2">
      <c r="A38" s="263">
        <v>15</v>
      </c>
      <c r="B38" s="263" t="s">
        <v>13</v>
      </c>
      <c r="C38" s="471">
        <v>6.1118791069365783E-2</v>
      </c>
      <c r="D38" s="476">
        <f t="shared" si="0"/>
        <v>1</v>
      </c>
    </row>
    <row r="40" spans="1:4" x14ac:dyDescent="0.2">
      <c r="B40" s="263" t="s">
        <v>1</v>
      </c>
      <c r="C40" s="478">
        <v>1</v>
      </c>
      <c r="D40" s="479">
        <f>[11]Inf.Nac.Obj.Gast!E8</f>
        <v>4.36E-2</v>
      </c>
    </row>
    <row r="41" spans="1:4" x14ac:dyDescent="0.2">
      <c r="C41" s="478">
        <v>0</v>
      </c>
      <c r="D41" s="479">
        <f>D40</f>
        <v>4.36E-2</v>
      </c>
    </row>
  </sheetData>
  <autoFilter ref="A6:D38" xr:uid="{00000000-0009-0000-0000-000007000000}">
    <sortState ref="A7:D38">
      <sortCondition ref="C6:C38"/>
    </sortState>
  </autoFilter>
  <mergeCells count="1">
    <mergeCell ref="H1:I1"/>
  </mergeCells>
  <hyperlinks>
    <hyperlink ref="H1:I1" location="Index!A1" display="Regresar al Índice" xr:uid="{4EEE771E-0BBD-4AB8-8FF5-800CDF783951}"/>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56EF-AEE9-4546-8068-226FFA74FE69}">
  <sheetPr codeName="Hoja92"/>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1429</v>
      </c>
      <c r="H1" s="400" t="s">
        <v>39</v>
      </c>
      <c r="I1" s="400"/>
    </row>
    <row r="2" spans="1:9" x14ac:dyDescent="0.2">
      <c r="A2" s="263" t="s">
        <v>56</v>
      </c>
    </row>
    <row r="6" spans="1:9" x14ac:dyDescent="0.2">
      <c r="A6" s="263" t="s">
        <v>154</v>
      </c>
      <c r="B6" s="263" t="s">
        <v>157</v>
      </c>
      <c r="C6" s="263" t="s">
        <v>163</v>
      </c>
      <c r="D6" s="263" t="s">
        <v>156</v>
      </c>
    </row>
    <row r="7" spans="1:9" x14ac:dyDescent="0.2">
      <c r="A7" s="263">
        <v>3</v>
      </c>
      <c r="B7" s="263" t="s">
        <v>5</v>
      </c>
      <c r="C7" s="471">
        <v>-3.3935916362589726E-2</v>
      </c>
      <c r="D7" s="476">
        <f t="shared" ref="D7:D38" si="0">_xlfn.RANK.EQ(C7,$C$7:$C$38,0)</f>
        <v>32</v>
      </c>
    </row>
    <row r="8" spans="1:9" x14ac:dyDescent="0.2">
      <c r="A8" s="263">
        <v>11</v>
      </c>
      <c r="B8" s="263" t="s">
        <v>14</v>
      </c>
      <c r="C8" s="471">
        <v>-2.5214230809379623E-2</v>
      </c>
      <c r="D8" s="476">
        <f t="shared" si="0"/>
        <v>31</v>
      </c>
    </row>
    <row r="9" spans="1:9" x14ac:dyDescent="0.2">
      <c r="A9" s="263">
        <v>13</v>
      </c>
      <c r="B9" s="263" t="s">
        <v>16</v>
      </c>
      <c r="C9" s="471">
        <v>-2.0613549377319268E-2</v>
      </c>
      <c r="D9" s="476">
        <f t="shared" si="0"/>
        <v>30</v>
      </c>
    </row>
    <row r="10" spans="1:9" x14ac:dyDescent="0.2">
      <c r="A10" s="263">
        <v>16</v>
      </c>
      <c r="B10" s="263" t="s">
        <v>17</v>
      </c>
      <c r="C10" s="471">
        <v>-1.9718309859154994E-2</v>
      </c>
      <c r="D10" s="476">
        <f t="shared" si="0"/>
        <v>29</v>
      </c>
    </row>
    <row r="11" spans="1:9" x14ac:dyDescent="0.2">
      <c r="A11" s="263">
        <v>10</v>
      </c>
      <c r="B11" s="263" t="s">
        <v>12</v>
      </c>
      <c r="C11" s="471">
        <v>-1.9032133760655698E-2</v>
      </c>
      <c r="D11" s="476">
        <f t="shared" si="0"/>
        <v>28</v>
      </c>
    </row>
    <row r="12" spans="1:9" x14ac:dyDescent="0.2">
      <c r="A12" s="263">
        <v>25</v>
      </c>
      <c r="B12" s="263" t="s">
        <v>26</v>
      </c>
      <c r="C12" s="471">
        <v>-1.676641018333809E-2</v>
      </c>
      <c r="D12" s="476">
        <f t="shared" si="0"/>
        <v>27</v>
      </c>
    </row>
    <row r="13" spans="1:9" x14ac:dyDescent="0.2">
      <c r="A13" s="263">
        <v>18</v>
      </c>
      <c r="B13" s="263" t="s">
        <v>19</v>
      </c>
      <c r="C13" s="471">
        <v>-1.495736812120399E-2</v>
      </c>
      <c r="D13" s="476">
        <f t="shared" si="0"/>
        <v>26</v>
      </c>
    </row>
    <row r="14" spans="1:9" x14ac:dyDescent="0.2">
      <c r="A14" s="263">
        <v>6</v>
      </c>
      <c r="B14" s="263" t="s">
        <v>11</v>
      </c>
      <c r="C14" s="471">
        <v>-1.460042700265193E-2</v>
      </c>
      <c r="D14" s="476">
        <f t="shared" si="0"/>
        <v>25</v>
      </c>
    </row>
    <row r="15" spans="1:9" x14ac:dyDescent="0.2">
      <c r="A15" s="263">
        <v>2</v>
      </c>
      <c r="B15" s="263" t="s">
        <v>4</v>
      </c>
      <c r="C15" s="471">
        <v>-1.255761879305654E-2</v>
      </c>
      <c r="D15" s="476">
        <f t="shared" si="0"/>
        <v>24</v>
      </c>
    </row>
    <row r="16" spans="1:9" x14ac:dyDescent="0.2">
      <c r="A16" s="263">
        <v>32</v>
      </c>
      <c r="B16" s="263" t="s">
        <v>33</v>
      </c>
      <c r="C16" s="471">
        <v>-1.1480322174294795E-2</v>
      </c>
      <c r="D16" s="476">
        <f t="shared" si="0"/>
        <v>23</v>
      </c>
    </row>
    <row r="17" spans="1:4" x14ac:dyDescent="0.2">
      <c r="A17" s="263">
        <v>29</v>
      </c>
      <c r="B17" s="263" t="s">
        <v>30</v>
      </c>
      <c r="C17" s="471">
        <v>-1.0539776029759309E-2</v>
      </c>
      <c r="D17" s="476">
        <f t="shared" si="0"/>
        <v>22</v>
      </c>
    </row>
    <row r="18" spans="1:4" x14ac:dyDescent="0.2">
      <c r="A18" s="263">
        <v>19</v>
      </c>
      <c r="B18" s="263" t="s">
        <v>20</v>
      </c>
      <c r="C18" s="471">
        <v>-1.0475082001904548E-2</v>
      </c>
      <c r="D18" s="476">
        <f t="shared" si="0"/>
        <v>21</v>
      </c>
    </row>
    <row r="19" spans="1:4" x14ac:dyDescent="0.2">
      <c r="A19" s="263">
        <v>8</v>
      </c>
      <c r="B19" s="263" t="s">
        <v>8</v>
      </c>
      <c r="C19" s="471">
        <v>-9.6391473440653689E-3</v>
      </c>
      <c r="D19" s="476">
        <f t="shared" si="0"/>
        <v>20</v>
      </c>
    </row>
    <row r="20" spans="1:4" x14ac:dyDescent="0.2">
      <c r="A20" s="263">
        <v>17</v>
      </c>
      <c r="B20" s="263" t="s">
        <v>18</v>
      </c>
      <c r="C20" s="471">
        <v>-8.8353489962854186E-3</v>
      </c>
      <c r="D20" s="476">
        <f t="shared" si="0"/>
        <v>19</v>
      </c>
    </row>
    <row r="21" spans="1:4" ht="15" x14ac:dyDescent="0.2">
      <c r="A21" s="263">
        <v>5</v>
      </c>
      <c r="B21" s="477" t="s">
        <v>10</v>
      </c>
      <c r="C21" s="471">
        <v>-6.6204257354700521E-3</v>
      </c>
      <c r="D21" s="476">
        <f t="shared" si="0"/>
        <v>18</v>
      </c>
    </row>
    <row r="22" spans="1:4" x14ac:dyDescent="0.2">
      <c r="A22" s="263">
        <v>20</v>
      </c>
      <c r="B22" s="263" t="s">
        <v>21</v>
      </c>
      <c r="C22" s="471">
        <v>-6.3677664407536822E-3</v>
      </c>
      <c r="D22" s="476">
        <f t="shared" si="0"/>
        <v>17</v>
      </c>
    </row>
    <row r="23" spans="1:4" x14ac:dyDescent="0.2">
      <c r="A23" s="263">
        <v>24</v>
      </c>
      <c r="B23" s="263" t="s">
        <v>25</v>
      </c>
      <c r="C23" s="471">
        <v>-4.3395010054942083E-3</v>
      </c>
      <c r="D23" s="476">
        <f t="shared" si="0"/>
        <v>16</v>
      </c>
    </row>
    <row r="24" spans="1:4" x14ac:dyDescent="0.2">
      <c r="A24" s="263">
        <v>27</v>
      </c>
      <c r="B24" s="263" t="s">
        <v>28</v>
      </c>
      <c r="C24" s="471">
        <v>-1.8621448522979931E-3</v>
      </c>
      <c r="D24" s="476">
        <f t="shared" si="0"/>
        <v>15</v>
      </c>
    </row>
    <row r="25" spans="1:4" x14ac:dyDescent="0.2">
      <c r="A25" s="263" t="s">
        <v>55</v>
      </c>
      <c r="B25" s="263" t="s">
        <v>9</v>
      </c>
      <c r="C25" s="471">
        <v>-6.7090293951378724E-5</v>
      </c>
      <c r="D25" s="476">
        <f t="shared" si="0"/>
        <v>14</v>
      </c>
    </row>
    <row r="26" spans="1:4" x14ac:dyDescent="0.2">
      <c r="A26" s="263">
        <v>28</v>
      </c>
      <c r="B26" s="263" t="s">
        <v>29</v>
      </c>
      <c r="C26" s="471">
        <v>2.7809490354497486E-3</v>
      </c>
      <c r="D26" s="476">
        <f t="shared" si="0"/>
        <v>13</v>
      </c>
    </row>
    <row r="27" spans="1:4" x14ac:dyDescent="0.2">
      <c r="A27" s="263">
        <v>12</v>
      </c>
      <c r="B27" s="263" t="s">
        <v>15</v>
      </c>
      <c r="C27" s="471">
        <v>3.5555640287494561E-3</v>
      </c>
      <c r="D27" s="476">
        <f t="shared" si="0"/>
        <v>12</v>
      </c>
    </row>
    <row r="28" spans="1:4" x14ac:dyDescent="0.2">
      <c r="A28" s="263">
        <v>22</v>
      </c>
      <c r="B28" s="263" t="s">
        <v>23</v>
      </c>
      <c r="C28" s="471">
        <v>7.2262114396766603E-3</v>
      </c>
      <c r="D28" s="476">
        <f t="shared" si="0"/>
        <v>11</v>
      </c>
    </row>
    <row r="29" spans="1:4" x14ac:dyDescent="0.2">
      <c r="A29" s="263">
        <v>14</v>
      </c>
      <c r="B29" s="263" t="s">
        <v>0</v>
      </c>
      <c r="C29" s="471">
        <v>7.2482233358815438E-3</v>
      </c>
      <c r="D29" s="476">
        <f t="shared" si="0"/>
        <v>10</v>
      </c>
    </row>
    <row r="30" spans="1:4" x14ac:dyDescent="0.2">
      <c r="A30" s="263">
        <v>30</v>
      </c>
      <c r="B30" s="263" t="s">
        <v>31</v>
      </c>
      <c r="C30" s="471">
        <v>9.3991694657671182E-3</v>
      </c>
      <c r="D30" s="476">
        <f t="shared" si="0"/>
        <v>9</v>
      </c>
    </row>
    <row r="31" spans="1:4" x14ac:dyDescent="0.2">
      <c r="A31" s="263">
        <v>21</v>
      </c>
      <c r="B31" s="263" t="s">
        <v>22</v>
      </c>
      <c r="C31" s="471">
        <v>9.4007920352345148E-3</v>
      </c>
      <c r="D31" s="476">
        <f t="shared" si="0"/>
        <v>8</v>
      </c>
    </row>
    <row r="32" spans="1:4" x14ac:dyDescent="0.2">
      <c r="A32" s="263">
        <v>1</v>
      </c>
      <c r="B32" s="263" t="s">
        <v>3</v>
      </c>
      <c r="C32" s="471">
        <v>1.1346803628653555E-2</v>
      </c>
      <c r="D32" s="476">
        <f t="shared" si="0"/>
        <v>7</v>
      </c>
    </row>
    <row r="33" spans="1:4" x14ac:dyDescent="0.2">
      <c r="A33" s="263">
        <v>26</v>
      </c>
      <c r="B33" s="263" t="s">
        <v>27</v>
      </c>
      <c r="C33" s="471">
        <v>1.4371076317978935E-2</v>
      </c>
      <c r="D33" s="476">
        <f t="shared" si="0"/>
        <v>6</v>
      </c>
    </row>
    <row r="34" spans="1:4" x14ac:dyDescent="0.2">
      <c r="A34" s="263">
        <v>31</v>
      </c>
      <c r="B34" s="263" t="s">
        <v>32</v>
      </c>
      <c r="C34" s="471">
        <v>1.5725860516788898E-2</v>
      </c>
      <c r="D34" s="476">
        <f t="shared" si="0"/>
        <v>5</v>
      </c>
    </row>
    <row r="35" spans="1:4" x14ac:dyDescent="0.2">
      <c r="A35" s="263">
        <v>15</v>
      </c>
      <c r="B35" s="263" t="s">
        <v>13</v>
      </c>
      <c r="C35" s="471">
        <v>1.5933782674278838E-2</v>
      </c>
      <c r="D35" s="476">
        <f t="shared" si="0"/>
        <v>4</v>
      </c>
    </row>
    <row r="36" spans="1:4" x14ac:dyDescent="0.2">
      <c r="A36" s="263">
        <v>4</v>
      </c>
      <c r="B36" s="263" t="s">
        <v>6</v>
      </c>
      <c r="C36" s="471">
        <v>2.5981907489237375E-2</v>
      </c>
      <c r="D36" s="476">
        <f t="shared" si="0"/>
        <v>3</v>
      </c>
    </row>
    <row r="37" spans="1:4" x14ac:dyDescent="0.2">
      <c r="A37" s="263">
        <v>23</v>
      </c>
      <c r="B37" s="263" t="s">
        <v>24</v>
      </c>
      <c r="C37" s="471">
        <v>2.9929430915363382E-2</v>
      </c>
      <c r="D37" s="476">
        <f t="shared" si="0"/>
        <v>2</v>
      </c>
    </row>
    <row r="38" spans="1:4" x14ac:dyDescent="0.2">
      <c r="A38" s="263">
        <v>7</v>
      </c>
      <c r="B38" s="263" t="s">
        <v>7</v>
      </c>
      <c r="C38" s="471">
        <v>5.045533096444732E-2</v>
      </c>
      <c r="D38" s="476">
        <f t="shared" si="0"/>
        <v>1</v>
      </c>
    </row>
    <row r="40" spans="1:4" x14ac:dyDescent="0.2">
      <c r="B40" s="263" t="s">
        <v>1</v>
      </c>
      <c r="C40" s="478">
        <v>1</v>
      </c>
      <c r="D40" s="479">
        <f>[11]Inf.Nac.Obj.Gast!E9</f>
        <v>-1.5E-3</v>
      </c>
    </row>
    <row r="41" spans="1:4" x14ac:dyDescent="0.2">
      <c r="C41" s="478">
        <v>0</v>
      </c>
      <c r="D41" s="479">
        <f>D40</f>
        <v>-1.5E-3</v>
      </c>
    </row>
  </sheetData>
  <autoFilter ref="A6:D38" xr:uid="{00000000-0009-0000-0000-000008000000}">
    <sortState ref="A7:D38">
      <sortCondition ref="C6:C38"/>
    </sortState>
  </autoFilter>
  <mergeCells count="1">
    <mergeCell ref="H1:I1"/>
  </mergeCells>
  <hyperlinks>
    <hyperlink ref="H1:I1" location="Index!A1" display="Regresar al Índice" xr:uid="{D39F327E-4B0C-49F5-A69F-1FF3C467605D}"/>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46AB5-98EB-43C9-9AFC-614FF2DC222B}">
  <sheetPr codeName="Hoja93"/>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1430</v>
      </c>
      <c r="H1" s="400" t="s">
        <v>39</v>
      </c>
      <c r="I1" s="400"/>
    </row>
    <row r="2" spans="1:9" x14ac:dyDescent="0.2">
      <c r="A2" s="263" t="s">
        <v>56</v>
      </c>
    </row>
    <row r="6" spans="1:9" x14ac:dyDescent="0.2">
      <c r="A6" s="263" t="s">
        <v>154</v>
      </c>
      <c r="B6" s="263" t="s">
        <v>157</v>
      </c>
      <c r="C6" s="263" t="s">
        <v>164</v>
      </c>
      <c r="D6" s="263" t="s">
        <v>156</v>
      </c>
    </row>
    <row r="7" spans="1:9" x14ac:dyDescent="0.2">
      <c r="A7" s="263">
        <v>29</v>
      </c>
      <c r="B7" s="263" t="s">
        <v>30</v>
      </c>
      <c r="C7" s="471">
        <v>-9.2909349062807525E-3</v>
      </c>
      <c r="D7" s="476">
        <f t="shared" ref="D7:D38" si="0">_xlfn.RANK.EQ(C7,$C$7:$C$38,0)</f>
        <v>32</v>
      </c>
    </row>
    <row r="8" spans="1:9" x14ac:dyDescent="0.2">
      <c r="A8" s="263">
        <v>17</v>
      </c>
      <c r="B8" s="263" t="s">
        <v>18</v>
      </c>
      <c r="C8" s="471">
        <v>-8.6213387546119555E-3</v>
      </c>
      <c r="D8" s="476">
        <f t="shared" si="0"/>
        <v>31</v>
      </c>
    </row>
    <row r="9" spans="1:9" ht="15" x14ac:dyDescent="0.2">
      <c r="A9" s="263">
        <v>23</v>
      </c>
      <c r="B9" s="477" t="s">
        <v>24</v>
      </c>
      <c r="C9" s="471">
        <v>-1.0837016968486156E-3</v>
      </c>
      <c r="D9" s="476">
        <f t="shared" si="0"/>
        <v>30</v>
      </c>
    </row>
    <row r="10" spans="1:9" x14ac:dyDescent="0.2">
      <c r="A10" s="263">
        <v>32</v>
      </c>
      <c r="B10" s="263" t="s">
        <v>33</v>
      </c>
      <c r="C10" s="471">
        <v>3.7960388334684195E-5</v>
      </c>
      <c r="D10" s="476">
        <f t="shared" si="0"/>
        <v>29</v>
      </c>
    </row>
    <row r="11" spans="1:9" x14ac:dyDescent="0.2">
      <c r="A11" s="263">
        <v>11</v>
      </c>
      <c r="B11" s="263" t="s">
        <v>14</v>
      </c>
      <c r="C11" s="471">
        <v>1.5666732731203321E-3</v>
      </c>
      <c r="D11" s="476">
        <f t="shared" si="0"/>
        <v>28</v>
      </c>
    </row>
    <row r="12" spans="1:9" x14ac:dyDescent="0.2">
      <c r="A12" s="263">
        <v>25</v>
      </c>
      <c r="B12" s="263" t="s">
        <v>26</v>
      </c>
      <c r="C12" s="471">
        <v>2.8705936387646053E-3</v>
      </c>
      <c r="D12" s="476">
        <f t="shared" si="0"/>
        <v>27</v>
      </c>
    </row>
    <row r="13" spans="1:9" x14ac:dyDescent="0.2">
      <c r="A13" s="263">
        <v>19</v>
      </c>
      <c r="B13" s="263" t="s">
        <v>20</v>
      </c>
      <c r="C13" s="471">
        <v>3.86528350149199E-3</v>
      </c>
      <c r="D13" s="476">
        <f t="shared" si="0"/>
        <v>26</v>
      </c>
    </row>
    <row r="14" spans="1:9" x14ac:dyDescent="0.2">
      <c r="A14" s="263">
        <v>21</v>
      </c>
      <c r="B14" s="263" t="s">
        <v>22</v>
      </c>
      <c r="C14" s="471">
        <v>5.1873579371291946E-3</v>
      </c>
      <c r="D14" s="476">
        <f t="shared" si="0"/>
        <v>25</v>
      </c>
    </row>
    <row r="15" spans="1:9" x14ac:dyDescent="0.2">
      <c r="A15" s="263">
        <v>13</v>
      </c>
      <c r="B15" s="263" t="s">
        <v>16</v>
      </c>
      <c r="C15" s="471">
        <v>7.5858949471343867E-3</v>
      </c>
      <c r="D15" s="476">
        <f t="shared" si="0"/>
        <v>24</v>
      </c>
    </row>
    <row r="16" spans="1:9" x14ac:dyDescent="0.2">
      <c r="A16" s="263">
        <v>31</v>
      </c>
      <c r="B16" s="263" t="s">
        <v>32</v>
      </c>
      <c r="C16" s="471">
        <v>1.0881759030738179E-2</v>
      </c>
      <c r="D16" s="476">
        <f t="shared" si="0"/>
        <v>23</v>
      </c>
    </row>
    <row r="17" spans="1:4" x14ac:dyDescent="0.2">
      <c r="A17" s="263">
        <v>20</v>
      </c>
      <c r="B17" s="263" t="s">
        <v>21</v>
      </c>
      <c r="C17" s="471">
        <v>1.2022056364140207E-2</v>
      </c>
      <c r="D17" s="476">
        <f t="shared" si="0"/>
        <v>22</v>
      </c>
    </row>
    <row r="18" spans="1:4" x14ac:dyDescent="0.2">
      <c r="A18" s="263" t="s">
        <v>55</v>
      </c>
      <c r="B18" s="263" t="s">
        <v>9</v>
      </c>
      <c r="C18" s="471">
        <v>1.4329969401524315E-2</v>
      </c>
      <c r="D18" s="476">
        <f t="shared" si="0"/>
        <v>21</v>
      </c>
    </row>
    <row r="19" spans="1:4" x14ac:dyDescent="0.2">
      <c r="A19" s="263">
        <v>18</v>
      </c>
      <c r="B19" s="263" t="s">
        <v>19</v>
      </c>
      <c r="C19" s="471">
        <v>1.4460181899907236E-2</v>
      </c>
      <c r="D19" s="476">
        <f t="shared" si="0"/>
        <v>20</v>
      </c>
    </row>
    <row r="20" spans="1:4" x14ac:dyDescent="0.2">
      <c r="A20" s="263">
        <v>4</v>
      </c>
      <c r="B20" s="263" t="s">
        <v>6</v>
      </c>
      <c r="C20" s="471">
        <v>1.4488131137400403E-2</v>
      </c>
      <c r="D20" s="476">
        <f t="shared" si="0"/>
        <v>19</v>
      </c>
    </row>
    <row r="21" spans="1:4" x14ac:dyDescent="0.2">
      <c r="A21" s="263">
        <v>10</v>
      </c>
      <c r="B21" s="263" t="s">
        <v>12</v>
      </c>
      <c r="C21" s="471">
        <v>1.4636498586462201E-2</v>
      </c>
      <c r="D21" s="476">
        <f t="shared" si="0"/>
        <v>18</v>
      </c>
    </row>
    <row r="22" spans="1:4" x14ac:dyDescent="0.2">
      <c r="A22" s="263">
        <v>22</v>
      </c>
      <c r="B22" s="263" t="s">
        <v>23</v>
      </c>
      <c r="C22" s="471">
        <v>1.5061302645492594E-2</v>
      </c>
      <c r="D22" s="476">
        <f t="shared" si="0"/>
        <v>17</v>
      </c>
    </row>
    <row r="23" spans="1:4" x14ac:dyDescent="0.2">
      <c r="A23" s="263">
        <v>1</v>
      </c>
      <c r="B23" s="263" t="s">
        <v>3</v>
      </c>
      <c r="C23" s="471">
        <v>1.5894636969122012E-2</v>
      </c>
      <c r="D23" s="476">
        <f t="shared" si="0"/>
        <v>16</v>
      </c>
    </row>
    <row r="24" spans="1:4" x14ac:dyDescent="0.2">
      <c r="A24" s="263">
        <v>30</v>
      </c>
      <c r="B24" s="263" t="s">
        <v>31</v>
      </c>
      <c r="C24" s="471">
        <v>1.6222358018561644E-2</v>
      </c>
      <c r="D24" s="476">
        <f t="shared" si="0"/>
        <v>15</v>
      </c>
    </row>
    <row r="25" spans="1:4" x14ac:dyDescent="0.2">
      <c r="A25" s="263">
        <v>24</v>
      </c>
      <c r="B25" s="263" t="s">
        <v>25</v>
      </c>
      <c r="C25" s="471">
        <v>1.6588742601994468E-2</v>
      </c>
      <c r="D25" s="476">
        <f t="shared" si="0"/>
        <v>14</v>
      </c>
    </row>
    <row r="26" spans="1:4" x14ac:dyDescent="0.2">
      <c r="A26" s="263">
        <v>28</v>
      </c>
      <c r="B26" s="263" t="s">
        <v>29</v>
      </c>
      <c r="C26" s="471">
        <v>1.6717237114198924E-2</v>
      </c>
      <c r="D26" s="476">
        <f t="shared" si="0"/>
        <v>13</v>
      </c>
    </row>
    <row r="27" spans="1:4" x14ac:dyDescent="0.2">
      <c r="A27" s="263">
        <v>6</v>
      </c>
      <c r="B27" s="263" t="s">
        <v>11</v>
      </c>
      <c r="C27" s="471">
        <v>1.8810455226640127E-2</v>
      </c>
      <c r="D27" s="476">
        <f t="shared" si="0"/>
        <v>12</v>
      </c>
    </row>
    <row r="28" spans="1:4" x14ac:dyDescent="0.2">
      <c r="A28" s="263">
        <v>12</v>
      </c>
      <c r="B28" s="263" t="s">
        <v>15</v>
      </c>
      <c r="C28" s="471">
        <v>2.0473589741128548E-2</v>
      </c>
      <c r="D28" s="476">
        <f t="shared" si="0"/>
        <v>11</v>
      </c>
    </row>
    <row r="29" spans="1:4" x14ac:dyDescent="0.2">
      <c r="A29" s="263">
        <v>3</v>
      </c>
      <c r="B29" s="263" t="s">
        <v>5</v>
      </c>
      <c r="C29" s="471">
        <v>2.0709689210377025E-2</v>
      </c>
      <c r="D29" s="476">
        <f t="shared" si="0"/>
        <v>10</v>
      </c>
    </row>
    <row r="30" spans="1:4" x14ac:dyDescent="0.2">
      <c r="A30" s="263">
        <v>5</v>
      </c>
      <c r="B30" s="263" t="s">
        <v>10</v>
      </c>
      <c r="C30" s="471">
        <v>2.3356000309095046E-2</v>
      </c>
      <c r="D30" s="476">
        <f t="shared" si="0"/>
        <v>9</v>
      </c>
    </row>
    <row r="31" spans="1:4" x14ac:dyDescent="0.2">
      <c r="A31" s="263">
        <v>27</v>
      </c>
      <c r="B31" s="263" t="s">
        <v>28</v>
      </c>
      <c r="C31" s="471">
        <v>2.3550087873462206E-2</v>
      </c>
      <c r="D31" s="476">
        <f t="shared" si="0"/>
        <v>8</v>
      </c>
    </row>
    <row r="32" spans="1:4" x14ac:dyDescent="0.2">
      <c r="A32" s="263">
        <v>15</v>
      </c>
      <c r="B32" s="263" t="s">
        <v>13</v>
      </c>
      <c r="C32" s="471">
        <v>2.3714177263237896E-2</v>
      </c>
      <c r="D32" s="476">
        <f t="shared" si="0"/>
        <v>7</v>
      </c>
    </row>
    <row r="33" spans="1:4" x14ac:dyDescent="0.2">
      <c r="A33" s="263">
        <v>26</v>
      </c>
      <c r="B33" s="263" t="s">
        <v>27</v>
      </c>
      <c r="C33" s="471">
        <v>2.6266834609049636E-2</v>
      </c>
      <c r="D33" s="476">
        <f t="shared" si="0"/>
        <v>6</v>
      </c>
    </row>
    <row r="34" spans="1:4" x14ac:dyDescent="0.2">
      <c r="A34" s="263">
        <v>2</v>
      </c>
      <c r="B34" s="263" t="s">
        <v>4</v>
      </c>
      <c r="C34" s="471">
        <v>2.8381736294455586E-2</v>
      </c>
      <c r="D34" s="476">
        <f t="shared" si="0"/>
        <v>5</v>
      </c>
    </row>
    <row r="35" spans="1:4" x14ac:dyDescent="0.2">
      <c r="A35" s="263">
        <v>7</v>
      </c>
      <c r="B35" s="263" t="s">
        <v>7</v>
      </c>
      <c r="C35" s="471">
        <v>2.8491094733609782E-2</v>
      </c>
      <c r="D35" s="476">
        <f t="shared" si="0"/>
        <v>4</v>
      </c>
    </row>
    <row r="36" spans="1:4" x14ac:dyDescent="0.2">
      <c r="A36" s="263">
        <v>16</v>
      </c>
      <c r="B36" s="263" t="s">
        <v>17</v>
      </c>
      <c r="C36" s="471">
        <v>2.8868550000483325E-2</v>
      </c>
      <c r="D36" s="476">
        <f t="shared" si="0"/>
        <v>3</v>
      </c>
    </row>
    <row r="37" spans="1:4" x14ac:dyDescent="0.2">
      <c r="A37" s="263">
        <v>8</v>
      </c>
      <c r="B37" s="263" t="s">
        <v>8</v>
      </c>
      <c r="C37" s="471">
        <v>3.2050476843844586E-2</v>
      </c>
      <c r="D37" s="476">
        <f t="shared" si="0"/>
        <v>2</v>
      </c>
    </row>
    <row r="38" spans="1:4" x14ac:dyDescent="0.2">
      <c r="A38" s="263">
        <v>14</v>
      </c>
      <c r="B38" s="263" t="s">
        <v>0</v>
      </c>
      <c r="C38" s="471">
        <v>3.3629563943401219E-2</v>
      </c>
      <c r="D38" s="476">
        <f t="shared" si="0"/>
        <v>1</v>
      </c>
    </row>
    <row r="40" spans="1:4" x14ac:dyDescent="0.2">
      <c r="B40" s="263" t="s">
        <v>1</v>
      </c>
      <c r="C40" s="478">
        <v>1</v>
      </c>
      <c r="D40" s="479">
        <f>[11]Inf.Nac.Obj.Gast!E10</f>
        <v>1.5600000000000001E-2</v>
      </c>
    </row>
    <row r="41" spans="1:4" x14ac:dyDescent="0.2">
      <c r="C41" s="478">
        <v>0</v>
      </c>
      <c r="D41" s="479">
        <f>D40</f>
        <v>1.5600000000000001E-2</v>
      </c>
    </row>
  </sheetData>
  <autoFilter ref="A6:D38" xr:uid="{00000000-0009-0000-0000-000009000000}">
    <sortState ref="A7:D38">
      <sortCondition ref="C6:C38"/>
    </sortState>
  </autoFilter>
  <mergeCells count="1">
    <mergeCell ref="H1:I1"/>
  </mergeCells>
  <hyperlinks>
    <hyperlink ref="H1:I1" location="Index!A1" display="Regresar al Índice" xr:uid="{3D346E53-18F5-4720-89C6-9E2A2818152A}"/>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6895C-9416-45D6-A942-4AF7C6D861BB}">
  <sheetPr codeName="Hoja94"/>
  <dimension ref="A1:I41"/>
  <sheetViews>
    <sheetView workbookViewId="0">
      <selection activeCell="I7" sqref="I7"/>
    </sheetView>
  </sheetViews>
  <sheetFormatPr baseColWidth="10" defaultRowHeight="14.25" x14ac:dyDescent="0.2"/>
  <cols>
    <col min="1" max="16384" width="11.42578125" style="263"/>
  </cols>
  <sheetData>
    <row r="1" spans="1:9" ht="15" x14ac:dyDescent="0.25">
      <c r="A1" s="179" t="s">
        <v>1431</v>
      </c>
      <c r="H1" s="400" t="s">
        <v>39</v>
      </c>
      <c r="I1" s="400"/>
    </row>
    <row r="2" spans="1:9" x14ac:dyDescent="0.2">
      <c r="A2" s="263" t="s">
        <v>56</v>
      </c>
    </row>
    <row r="6" spans="1:9" x14ac:dyDescent="0.2">
      <c r="A6" s="263" t="s">
        <v>154</v>
      </c>
      <c r="B6" s="263" t="s">
        <v>157</v>
      </c>
      <c r="C6" s="263" t="s">
        <v>165</v>
      </c>
      <c r="D6" s="263" t="s">
        <v>156</v>
      </c>
    </row>
    <row r="7" spans="1:9" x14ac:dyDescent="0.2">
      <c r="A7" s="263">
        <v>20</v>
      </c>
      <c r="B7" s="263" t="s">
        <v>21</v>
      </c>
      <c r="C7" s="471">
        <v>2.1175205005048454E-2</v>
      </c>
      <c r="D7" s="476">
        <f t="shared" ref="D7:D38" si="0">_xlfn.RANK.EQ(C7,$C$7:$C$38,0)</f>
        <v>32</v>
      </c>
    </row>
    <row r="8" spans="1:9" x14ac:dyDescent="0.2">
      <c r="A8" s="263">
        <v>10</v>
      </c>
      <c r="B8" s="263" t="s">
        <v>12</v>
      </c>
      <c r="C8" s="471">
        <v>2.1861018293028285E-2</v>
      </c>
      <c r="D8" s="476">
        <f t="shared" si="0"/>
        <v>31</v>
      </c>
    </row>
    <row r="9" spans="1:9" x14ac:dyDescent="0.2">
      <c r="A9" s="263">
        <v>32</v>
      </c>
      <c r="B9" s="263" t="s">
        <v>33</v>
      </c>
      <c r="C9" s="471">
        <v>2.9061143270622231E-2</v>
      </c>
      <c r="D9" s="476">
        <f t="shared" si="0"/>
        <v>30</v>
      </c>
    </row>
    <row r="10" spans="1:9" x14ac:dyDescent="0.2">
      <c r="A10" s="263">
        <v>16</v>
      </c>
      <c r="B10" s="263" t="s">
        <v>17</v>
      </c>
      <c r="C10" s="471">
        <v>3.1220240873867933E-2</v>
      </c>
      <c r="D10" s="476">
        <f t="shared" si="0"/>
        <v>29</v>
      </c>
    </row>
    <row r="11" spans="1:9" x14ac:dyDescent="0.2">
      <c r="A11" s="263">
        <v>19</v>
      </c>
      <c r="B11" s="263" t="s">
        <v>20</v>
      </c>
      <c r="C11" s="471">
        <v>3.3110486228793812E-2</v>
      </c>
      <c r="D11" s="476">
        <f t="shared" si="0"/>
        <v>28</v>
      </c>
    </row>
    <row r="12" spans="1:9" x14ac:dyDescent="0.2">
      <c r="A12" s="263">
        <v>11</v>
      </c>
      <c r="B12" s="263" t="s">
        <v>14</v>
      </c>
      <c r="C12" s="471">
        <v>3.3156274634933758E-2</v>
      </c>
      <c r="D12" s="476">
        <f t="shared" si="0"/>
        <v>27</v>
      </c>
    </row>
    <row r="13" spans="1:9" x14ac:dyDescent="0.2">
      <c r="A13" s="263">
        <v>25</v>
      </c>
      <c r="B13" s="263" t="s">
        <v>26</v>
      </c>
      <c r="C13" s="471">
        <v>3.3940342074386322E-2</v>
      </c>
      <c r="D13" s="476">
        <f t="shared" si="0"/>
        <v>26</v>
      </c>
    </row>
    <row r="14" spans="1:9" ht="15" x14ac:dyDescent="0.2">
      <c r="A14" s="263">
        <v>6</v>
      </c>
      <c r="B14" s="477" t="s">
        <v>11</v>
      </c>
      <c r="C14" s="471">
        <v>3.4751981754979643E-2</v>
      </c>
      <c r="D14" s="476">
        <f t="shared" si="0"/>
        <v>25</v>
      </c>
    </row>
    <row r="15" spans="1:9" x14ac:dyDescent="0.2">
      <c r="A15" s="263">
        <v>15</v>
      </c>
      <c r="B15" s="263" t="s">
        <v>13</v>
      </c>
      <c r="C15" s="471">
        <v>3.542198028093959E-2</v>
      </c>
      <c r="D15" s="476">
        <f t="shared" si="0"/>
        <v>24</v>
      </c>
    </row>
    <row r="16" spans="1:9" x14ac:dyDescent="0.2">
      <c r="A16" s="263">
        <v>30</v>
      </c>
      <c r="B16" s="263" t="s">
        <v>31</v>
      </c>
      <c r="C16" s="471">
        <v>3.5768351966601178E-2</v>
      </c>
      <c r="D16" s="476">
        <f t="shared" si="0"/>
        <v>23</v>
      </c>
    </row>
    <row r="17" spans="1:4" x14ac:dyDescent="0.2">
      <c r="A17" s="263">
        <v>7</v>
      </c>
      <c r="B17" s="263" t="s">
        <v>7</v>
      </c>
      <c r="C17" s="471">
        <v>3.6230231143552429E-2</v>
      </c>
      <c r="D17" s="476">
        <f t="shared" si="0"/>
        <v>22</v>
      </c>
    </row>
    <row r="18" spans="1:4" x14ac:dyDescent="0.2">
      <c r="A18" s="263">
        <v>13</v>
      </c>
      <c r="B18" s="263" t="s">
        <v>16</v>
      </c>
      <c r="C18" s="471">
        <v>3.6869068615100434E-2</v>
      </c>
      <c r="D18" s="476">
        <f t="shared" si="0"/>
        <v>21</v>
      </c>
    </row>
    <row r="19" spans="1:4" x14ac:dyDescent="0.2">
      <c r="A19" s="263">
        <v>21</v>
      </c>
      <c r="B19" s="263" t="s">
        <v>22</v>
      </c>
      <c r="C19" s="471">
        <v>3.9043208438551323E-2</v>
      </c>
      <c r="D19" s="476">
        <f t="shared" si="0"/>
        <v>20</v>
      </c>
    </row>
    <row r="20" spans="1:4" x14ac:dyDescent="0.2">
      <c r="A20" s="263">
        <v>23</v>
      </c>
      <c r="B20" s="263" t="s">
        <v>24</v>
      </c>
      <c r="C20" s="471">
        <v>3.9304654145846579E-2</v>
      </c>
      <c r="D20" s="476">
        <f t="shared" si="0"/>
        <v>19</v>
      </c>
    </row>
    <row r="21" spans="1:4" x14ac:dyDescent="0.2">
      <c r="A21" s="263">
        <v>1</v>
      </c>
      <c r="B21" s="263" t="s">
        <v>3</v>
      </c>
      <c r="C21" s="471">
        <v>4.0904761015334572E-2</v>
      </c>
      <c r="D21" s="476">
        <f t="shared" si="0"/>
        <v>18</v>
      </c>
    </row>
    <row r="22" spans="1:4" x14ac:dyDescent="0.2">
      <c r="A22" s="263">
        <v>14</v>
      </c>
      <c r="B22" s="263" t="s">
        <v>0</v>
      </c>
      <c r="C22" s="471">
        <v>4.1808224264364528E-2</v>
      </c>
      <c r="D22" s="476">
        <f t="shared" si="0"/>
        <v>17</v>
      </c>
    </row>
    <row r="23" spans="1:4" x14ac:dyDescent="0.2">
      <c r="A23" s="263">
        <v>22</v>
      </c>
      <c r="B23" s="263" t="s">
        <v>23</v>
      </c>
      <c r="C23" s="471">
        <v>4.3860810989801227E-2</v>
      </c>
      <c r="D23" s="476">
        <f t="shared" si="0"/>
        <v>16</v>
      </c>
    </row>
    <row r="24" spans="1:4" x14ac:dyDescent="0.2">
      <c r="A24" s="263" t="s">
        <v>55</v>
      </c>
      <c r="B24" s="263" t="s">
        <v>9</v>
      </c>
      <c r="C24" s="471">
        <v>4.5612427955265343E-2</v>
      </c>
      <c r="D24" s="476">
        <f t="shared" si="0"/>
        <v>15</v>
      </c>
    </row>
    <row r="25" spans="1:4" x14ac:dyDescent="0.2">
      <c r="A25" s="263">
        <v>28</v>
      </c>
      <c r="B25" s="263" t="s">
        <v>29</v>
      </c>
      <c r="C25" s="471">
        <v>4.6302913306170979E-2</v>
      </c>
      <c r="D25" s="476">
        <f t="shared" si="0"/>
        <v>14</v>
      </c>
    </row>
    <row r="26" spans="1:4" x14ac:dyDescent="0.2">
      <c r="A26" s="263">
        <v>31</v>
      </c>
      <c r="B26" s="263" t="s">
        <v>32</v>
      </c>
      <c r="C26" s="471">
        <v>4.7169114933195491E-2</v>
      </c>
      <c r="D26" s="476">
        <f t="shared" si="0"/>
        <v>13</v>
      </c>
    </row>
    <row r="27" spans="1:4" x14ac:dyDescent="0.2">
      <c r="A27" s="263">
        <v>2</v>
      </c>
      <c r="B27" s="263" t="s">
        <v>4</v>
      </c>
      <c r="C27" s="471">
        <v>4.9188925935638513E-2</v>
      </c>
      <c r="D27" s="476">
        <f t="shared" si="0"/>
        <v>12</v>
      </c>
    </row>
    <row r="28" spans="1:4" x14ac:dyDescent="0.2">
      <c r="A28" s="263">
        <v>18</v>
      </c>
      <c r="B28" s="263" t="s">
        <v>19</v>
      </c>
      <c r="C28" s="471">
        <v>5.1425622993425991E-2</v>
      </c>
      <c r="D28" s="476">
        <f t="shared" si="0"/>
        <v>11</v>
      </c>
    </row>
    <row r="29" spans="1:4" x14ac:dyDescent="0.2">
      <c r="A29" s="263">
        <v>17</v>
      </c>
      <c r="B29" s="263" t="s">
        <v>18</v>
      </c>
      <c r="C29" s="471">
        <v>5.3404539385847744E-2</v>
      </c>
      <c r="D29" s="476">
        <f t="shared" si="0"/>
        <v>10</v>
      </c>
    </row>
    <row r="30" spans="1:4" x14ac:dyDescent="0.2">
      <c r="A30" s="263">
        <v>8</v>
      </c>
      <c r="B30" s="263" t="s">
        <v>8</v>
      </c>
      <c r="C30" s="471">
        <v>5.4840906334829014E-2</v>
      </c>
      <c r="D30" s="476">
        <f t="shared" si="0"/>
        <v>9</v>
      </c>
    </row>
    <row r="31" spans="1:4" x14ac:dyDescent="0.2">
      <c r="A31" s="263">
        <v>3</v>
      </c>
      <c r="B31" s="263" t="s">
        <v>5</v>
      </c>
      <c r="C31" s="471">
        <v>5.5601453330845971E-2</v>
      </c>
      <c r="D31" s="476">
        <f t="shared" si="0"/>
        <v>8</v>
      </c>
    </row>
    <row r="32" spans="1:4" x14ac:dyDescent="0.2">
      <c r="A32" s="263">
        <v>26</v>
      </c>
      <c r="B32" s="263" t="s">
        <v>27</v>
      </c>
      <c r="C32" s="471">
        <v>5.5790796147224465E-2</v>
      </c>
      <c r="D32" s="476">
        <f t="shared" si="0"/>
        <v>7</v>
      </c>
    </row>
    <row r="33" spans="1:4" x14ac:dyDescent="0.2">
      <c r="A33" s="263">
        <v>5</v>
      </c>
      <c r="B33" s="263" t="s">
        <v>10</v>
      </c>
      <c r="C33" s="471">
        <v>6.1504322500115581E-2</v>
      </c>
      <c r="D33" s="476">
        <f t="shared" si="0"/>
        <v>6</v>
      </c>
    </row>
    <row r="34" spans="1:4" x14ac:dyDescent="0.2">
      <c r="A34" s="263">
        <v>4</v>
      </c>
      <c r="B34" s="263" t="s">
        <v>6</v>
      </c>
      <c r="C34" s="471">
        <v>6.1592588026666457E-2</v>
      </c>
      <c r="D34" s="476">
        <f t="shared" si="0"/>
        <v>5</v>
      </c>
    </row>
    <row r="35" spans="1:4" x14ac:dyDescent="0.2">
      <c r="A35" s="263">
        <v>29</v>
      </c>
      <c r="B35" s="263" t="s">
        <v>30</v>
      </c>
      <c r="C35" s="471">
        <v>6.7902343122335729E-2</v>
      </c>
      <c r="D35" s="476">
        <f t="shared" si="0"/>
        <v>4</v>
      </c>
    </row>
    <row r="36" spans="1:4" x14ac:dyDescent="0.2">
      <c r="A36" s="263">
        <v>27</v>
      </c>
      <c r="B36" s="263" t="s">
        <v>28</v>
      </c>
      <c r="C36" s="471">
        <v>6.952704088290676E-2</v>
      </c>
      <c r="D36" s="476">
        <f t="shared" si="0"/>
        <v>3</v>
      </c>
    </row>
    <row r="37" spans="1:4" x14ac:dyDescent="0.2">
      <c r="A37" s="263">
        <v>24</v>
      </c>
      <c r="B37" s="263" t="s">
        <v>25</v>
      </c>
      <c r="C37" s="471">
        <v>7.3421508127633886E-2</v>
      </c>
      <c r="D37" s="476">
        <f t="shared" si="0"/>
        <v>2</v>
      </c>
    </row>
    <row r="38" spans="1:4" x14ac:dyDescent="0.2">
      <c r="A38" s="263">
        <v>12</v>
      </c>
      <c r="B38" s="263" t="s">
        <v>15</v>
      </c>
      <c r="C38" s="471">
        <v>8.0243339945144099E-2</v>
      </c>
      <c r="D38" s="476">
        <f t="shared" si="0"/>
        <v>1</v>
      </c>
    </row>
    <row r="40" spans="1:4" x14ac:dyDescent="0.2">
      <c r="B40" s="263" t="s">
        <v>1</v>
      </c>
      <c r="C40" s="478">
        <v>1</v>
      </c>
      <c r="D40" s="479">
        <f>[11]Inf.Nac.Obj.Gast!E11</f>
        <v>4.3799999999999999E-2</v>
      </c>
    </row>
    <row r="41" spans="1:4" x14ac:dyDescent="0.2">
      <c r="C41" s="478">
        <v>0</v>
      </c>
      <c r="D41" s="479">
        <f>D40</f>
        <v>4.3799999999999999E-2</v>
      </c>
    </row>
  </sheetData>
  <autoFilter ref="A6:D38" xr:uid="{00000000-0009-0000-0000-00000A000000}">
    <sortState ref="A7:D38">
      <sortCondition ref="C6:C38"/>
    </sortState>
  </autoFilter>
  <mergeCells count="1">
    <mergeCell ref="H1:I1"/>
  </mergeCells>
  <hyperlinks>
    <hyperlink ref="H1:I1" location="Index!A1" display="Regresar al Índice" xr:uid="{F75D6CB9-2299-4664-9DED-629E3D3FF175}"/>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F41E1-0A38-4671-A409-F69CBB636414}">
  <sheetPr codeName="Hoja95"/>
  <dimension ref="A1:I26"/>
  <sheetViews>
    <sheetView workbookViewId="0">
      <selection activeCell="I7" sqref="I7"/>
    </sheetView>
  </sheetViews>
  <sheetFormatPr baseColWidth="10" defaultRowHeight="14.25" x14ac:dyDescent="0.2"/>
  <cols>
    <col min="1" max="2" width="11.42578125" style="263"/>
    <col min="3" max="5" width="12" style="263" bestFit="1" customWidth="1"/>
    <col min="6" max="16384" width="11.42578125" style="263"/>
  </cols>
  <sheetData>
    <row r="1" spans="1:9" ht="15" x14ac:dyDescent="0.25">
      <c r="A1" s="179" t="s">
        <v>1432</v>
      </c>
      <c r="H1" s="400" t="s">
        <v>39</v>
      </c>
      <c r="I1" s="400"/>
    </row>
    <row r="2" spans="1:9" x14ac:dyDescent="0.2">
      <c r="A2" s="94" t="s">
        <v>166</v>
      </c>
    </row>
    <row r="6" spans="1:9" ht="15" x14ac:dyDescent="0.25">
      <c r="C6" s="473" t="s">
        <v>167</v>
      </c>
      <c r="D6" s="473" t="s">
        <v>168</v>
      </c>
      <c r="E6" s="473" t="s">
        <v>169</v>
      </c>
    </row>
    <row r="7" spans="1:9" ht="25.5" x14ac:dyDescent="0.2">
      <c r="A7" s="474">
        <v>2020</v>
      </c>
      <c r="B7" s="103" t="s">
        <v>761</v>
      </c>
      <c r="C7" s="465">
        <v>19.332681621508701</v>
      </c>
      <c r="D7" s="465">
        <v>19.725339180213901</v>
      </c>
      <c r="E7" s="475">
        <v>19.773663107220699</v>
      </c>
    </row>
    <row r="8" spans="1:9" ht="15" x14ac:dyDescent="0.2">
      <c r="A8" s="474">
        <v>2020</v>
      </c>
      <c r="B8" s="103" t="s">
        <v>1263</v>
      </c>
      <c r="C8" s="465">
        <v>19.0440042103472</v>
      </c>
      <c r="D8" s="465">
        <v>19.4893057076745</v>
      </c>
      <c r="E8" s="475">
        <v>19.278611743625198</v>
      </c>
    </row>
    <row r="9" spans="1:9" x14ac:dyDescent="0.2">
      <c r="B9" s="263" t="s">
        <v>170</v>
      </c>
      <c r="C9" s="471">
        <f>C8/C7-1</f>
        <v>-1.4932093581902839E-2</v>
      </c>
      <c r="D9" s="471">
        <f>D8/D7-1</f>
        <v>-1.1966003239942347E-2</v>
      </c>
      <c r="E9" s="471">
        <f>E8/E7-1</f>
        <v>-2.5035895519769591E-2</v>
      </c>
    </row>
    <row r="10" spans="1:9" x14ac:dyDescent="0.2">
      <c r="B10" s="263" t="s">
        <v>171</v>
      </c>
      <c r="C10" s="465">
        <f>C8-C7</f>
        <v>-0.28867741116150114</v>
      </c>
      <c r="D10" s="465">
        <f>D8-D7</f>
        <v>-0.23603347253940044</v>
      </c>
      <c r="E10" s="465">
        <f>E8-E7</f>
        <v>-0.4950513635955005</v>
      </c>
    </row>
    <row r="11" spans="1:9" x14ac:dyDescent="0.2">
      <c r="C11" s="471"/>
      <c r="D11" s="471"/>
      <c r="E11" s="471"/>
    </row>
    <row r="12" spans="1:9" x14ac:dyDescent="0.2">
      <c r="D12" s="465"/>
      <c r="E12" s="465"/>
    </row>
    <row r="14" spans="1:9" x14ac:dyDescent="0.2">
      <c r="B14" s="263" t="s">
        <v>762</v>
      </c>
      <c r="C14" s="263" t="s">
        <v>763</v>
      </c>
    </row>
    <row r="15" spans="1:9" x14ac:dyDescent="0.2">
      <c r="B15" s="263">
        <v>19.04</v>
      </c>
      <c r="C15" s="263">
        <v>19.329999999999998</v>
      </c>
    </row>
    <row r="16" spans="1:9" x14ac:dyDescent="0.2">
      <c r="C16" s="471">
        <f>B15/C15-1</f>
        <v>-1.500258665287113E-2</v>
      </c>
    </row>
    <row r="17" spans="2:5" x14ac:dyDescent="0.2">
      <c r="C17" s="465">
        <f>B15-C15</f>
        <v>-0.28999999999999915</v>
      </c>
    </row>
    <row r="19" spans="2:5" x14ac:dyDescent="0.2">
      <c r="B19" s="263" t="s">
        <v>764</v>
      </c>
      <c r="C19" s="263" t="s">
        <v>765</v>
      </c>
      <c r="D19" s="471"/>
      <c r="E19" s="471"/>
    </row>
    <row r="20" spans="2:5" x14ac:dyDescent="0.2">
      <c r="B20" s="263">
        <v>19.489999999999998</v>
      </c>
      <c r="C20" s="263">
        <v>19.73</v>
      </c>
    </row>
    <row r="21" spans="2:5" x14ac:dyDescent="0.2">
      <c r="C21" s="471">
        <f>B20/C20-1</f>
        <v>-1.216421692853531E-2</v>
      </c>
    </row>
    <row r="22" spans="2:5" x14ac:dyDescent="0.2">
      <c r="C22" s="465">
        <f>B20-C20</f>
        <v>-0.24000000000000199</v>
      </c>
      <c r="D22" s="472"/>
    </row>
    <row r="23" spans="2:5" x14ac:dyDescent="0.2">
      <c r="B23" s="263" t="s">
        <v>766</v>
      </c>
      <c r="C23" s="263" t="s">
        <v>767</v>
      </c>
      <c r="D23" s="472"/>
    </row>
    <row r="24" spans="2:5" x14ac:dyDescent="0.2">
      <c r="B24" s="263">
        <v>19.28</v>
      </c>
      <c r="C24" s="263">
        <v>19.77</v>
      </c>
      <c r="D24" s="472"/>
    </row>
    <row r="25" spans="2:5" x14ac:dyDescent="0.2">
      <c r="C25" s="471">
        <f>B24/C24-1</f>
        <v>-2.4785027819929084E-2</v>
      </c>
    </row>
    <row r="26" spans="2:5" x14ac:dyDescent="0.2">
      <c r="C26" s="465">
        <f>B24-C24</f>
        <v>-0.48999999999999844</v>
      </c>
    </row>
  </sheetData>
  <mergeCells count="1">
    <mergeCell ref="H1:I1"/>
  </mergeCells>
  <hyperlinks>
    <hyperlink ref="H1:I1" location="Index!A1" display="Regresar al Índice" xr:uid="{5F5061CB-1FF0-4145-B69D-A44566A05CB2}"/>
  </hyperlinks>
  <pageMargins left="0.7" right="0.7" top="0.75" bottom="0.75" header="0.3" footer="0.3"/>
  <pageSetup orientation="portrait" horizontalDpi="4294967295" verticalDpi="4294967295"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EBA1-B726-4379-8030-220DEEF62DF2}">
  <sheetPr codeName="Hoja96"/>
  <dimension ref="A1:M357"/>
  <sheetViews>
    <sheetView topLeftCell="E22" zoomScale="95" zoomScaleNormal="95" workbookViewId="0">
      <selection activeCell="I7" sqref="I7"/>
    </sheetView>
  </sheetViews>
  <sheetFormatPr baseColWidth="10" defaultRowHeight="14.25" x14ac:dyDescent="0.2"/>
  <cols>
    <col min="1" max="16384" width="11.42578125" style="263"/>
  </cols>
  <sheetData>
    <row r="1" spans="1:9" ht="15" x14ac:dyDescent="0.25">
      <c r="A1" s="179" t="s">
        <v>1433</v>
      </c>
      <c r="H1" s="400" t="s">
        <v>39</v>
      </c>
      <c r="I1" s="400"/>
    </row>
    <row r="2" spans="1:9" x14ac:dyDescent="0.2">
      <c r="A2" s="94" t="s">
        <v>166</v>
      </c>
    </row>
    <row r="6" spans="1:9" x14ac:dyDescent="0.2">
      <c r="E6" s="403" t="s">
        <v>167</v>
      </c>
      <c r="F6" s="403"/>
      <c r="G6" s="263" t="s">
        <v>172</v>
      </c>
    </row>
    <row r="7" spans="1:9" x14ac:dyDescent="0.2">
      <c r="B7" s="263" t="s">
        <v>768</v>
      </c>
      <c r="C7" s="263" t="s">
        <v>769</v>
      </c>
      <c r="D7" s="263" t="s">
        <v>770</v>
      </c>
      <c r="E7" s="263" t="s">
        <v>771</v>
      </c>
      <c r="F7" s="263" t="s">
        <v>772</v>
      </c>
      <c r="G7" s="263" t="s">
        <v>0</v>
      </c>
      <c r="H7" s="263" t="s">
        <v>1</v>
      </c>
    </row>
    <row r="8" spans="1:9" x14ac:dyDescent="0.2">
      <c r="A8" s="263">
        <v>2017</v>
      </c>
      <c r="B8" s="263" t="s">
        <v>173</v>
      </c>
      <c r="C8" s="465">
        <v>93.603882444858499</v>
      </c>
      <c r="D8" s="263">
        <v>0.860535444544271</v>
      </c>
      <c r="E8" s="465">
        <v>16.456392632160899</v>
      </c>
      <c r="F8" s="465">
        <v>16.004980490928599</v>
      </c>
      <c r="G8" s="465">
        <v>19.123433830056801</v>
      </c>
      <c r="H8" s="465">
        <v>18.598862594677499</v>
      </c>
    </row>
    <row r="9" spans="1:9" x14ac:dyDescent="0.2">
      <c r="B9" s="263" t="s">
        <v>174</v>
      </c>
      <c r="C9" s="465">
        <v>94.1447803353567</v>
      </c>
      <c r="D9" s="263">
        <v>0.86550812083178597</v>
      </c>
      <c r="E9" s="465">
        <v>16.4444385250086</v>
      </c>
      <c r="F9" s="465">
        <v>15.8508929874362</v>
      </c>
      <c r="G9" s="465">
        <v>18.999750700438099</v>
      </c>
      <c r="H9" s="465">
        <v>18.313973729331298</v>
      </c>
    </row>
    <row r="10" spans="1:9" x14ac:dyDescent="0.2">
      <c r="B10" s="263" t="s">
        <v>175</v>
      </c>
      <c r="C10" s="465">
        <v>94.722489332291602</v>
      </c>
      <c r="D10" s="263">
        <v>0.87081921536664597</v>
      </c>
      <c r="E10" s="465">
        <v>16.3548961058288</v>
      </c>
      <c r="F10" s="465">
        <v>15.7837102260116</v>
      </c>
      <c r="G10" s="465">
        <v>18.781046418392101</v>
      </c>
      <c r="H10" s="465">
        <v>18.125128554227</v>
      </c>
    </row>
    <row r="11" spans="1:9" x14ac:dyDescent="0.2">
      <c r="B11" s="263" t="s">
        <v>176</v>
      </c>
      <c r="C11" s="465">
        <v>94.838932628162794</v>
      </c>
      <c r="D11" s="263">
        <v>0.87188972206743198</v>
      </c>
      <c r="E11" s="465">
        <v>16.356097215837099</v>
      </c>
      <c r="F11" s="465">
        <v>15.777774592384599</v>
      </c>
      <c r="G11" s="465">
        <v>18.7593646327811</v>
      </c>
      <c r="H11" s="465">
        <v>18.096066730746902</v>
      </c>
    </row>
    <row r="12" spans="1:9" x14ac:dyDescent="0.2">
      <c r="B12" s="263" t="s">
        <v>177</v>
      </c>
      <c r="C12" s="465">
        <v>94.725494320572096</v>
      </c>
      <c r="D12" s="263">
        <v>0.87084684134602097</v>
      </c>
      <c r="E12" s="465">
        <v>16.239453203925699</v>
      </c>
      <c r="F12" s="465">
        <v>15.6770200598946</v>
      </c>
      <c r="G12" s="465">
        <v>18.647886669515</v>
      </c>
      <c r="H12" s="465">
        <v>18.0020404456695</v>
      </c>
    </row>
    <row r="13" spans="1:9" x14ac:dyDescent="0.2">
      <c r="B13" s="263" t="s">
        <v>178</v>
      </c>
      <c r="C13" s="465">
        <v>94.963639641805401</v>
      </c>
      <c r="D13" s="263">
        <v>0.87303620021149697</v>
      </c>
      <c r="E13" s="465">
        <v>16.1180677380863</v>
      </c>
      <c r="F13" s="465">
        <v>15.573428010733799</v>
      </c>
      <c r="G13" s="465">
        <v>18.462084085610201</v>
      </c>
      <c r="H13" s="465">
        <v>17.838238559822699</v>
      </c>
    </row>
    <row r="14" spans="1:9" x14ac:dyDescent="0.2">
      <c r="B14" s="263" t="s">
        <v>179</v>
      </c>
      <c r="C14" s="465">
        <v>95.322735741330604</v>
      </c>
      <c r="D14" s="263">
        <v>0.87633750474682004</v>
      </c>
      <c r="E14" s="465">
        <v>16.0274208341791</v>
      </c>
      <c r="F14" s="465">
        <v>15.4830190630821</v>
      </c>
      <c r="G14" s="465">
        <v>18.289096092959699</v>
      </c>
      <c r="H14" s="465">
        <v>17.6678722286971</v>
      </c>
    </row>
    <row r="15" spans="1:9" x14ac:dyDescent="0.2">
      <c r="B15" s="263" t="s">
        <v>180</v>
      </c>
      <c r="C15" s="465">
        <v>95.793767654306095</v>
      </c>
      <c r="D15" s="263">
        <v>0.88066787701386495</v>
      </c>
      <c r="E15" s="465">
        <v>16.091090318572199</v>
      </c>
      <c r="F15" s="465">
        <v>15.559245428145999</v>
      </c>
      <c r="G15" s="465">
        <v>18.271462759756002</v>
      </c>
      <c r="H15" s="465">
        <v>17.667551904928899</v>
      </c>
    </row>
    <row r="16" spans="1:9" x14ac:dyDescent="0.2">
      <c r="B16" s="263" t="s">
        <v>181</v>
      </c>
      <c r="C16" s="465">
        <v>96.093515235290596</v>
      </c>
      <c r="D16" s="263">
        <v>0.88342356845653003</v>
      </c>
      <c r="E16" s="465">
        <v>16.314386868657198</v>
      </c>
      <c r="F16" s="465">
        <v>15.7850845379142</v>
      </c>
      <c r="G16" s="465">
        <v>18.4672307273405</v>
      </c>
      <c r="H16" s="465">
        <v>17.868081746441302</v>
      </c>
    </row>
    <row r="17" spans="1:8" x14ac:dyDescent="0.2">
      <c r="B17" s="263" t="s">
        <v>182</v>
      </c>
      <c r="C17" s="465">
        <v>96.698269126750404</v>
      </c>
      <c r="D17" s="263">
        <v>0.88898329680576604</v>
      </c>
      <c r="E17" s="465">
        <v>16.442916139327501</v>
      </c>
      <c r="F17" s="465">
        <v>15.9176840132329</v>
      </c>
      <c r="G17" s="465">
        <v>18.496316183227599</v>
      </c>
      <c r="H17" s="465">
        <v>17.905492792077499</v>
      </c>
    </row>
    <row r="18" spans="1:8" x14ac:dyDescent="0.2">
      <c r="B18" s="263" t="s">
        <v>183</v>
      </c>
      <c r="C18" s="465">
        <v>97.695173988821495</v>
      </c>
      <c r="D18" s="263">
        <v>0.89814821546345203</v>
      </c>
      <c r="E18" s="465">
        <v>16.522304881777099</v>
      </c>
      <c r="F18" s="465">
        <v>16.017897338022902</v>
      </c>
      <c r="G18" s="465">
        <v>18.395966943219399</v>
      </c>
      <c r="H18" s="465">
        <v>17.834358586079802</v>
      </c>
    </row>
    <row r="19" spans="1:8" x14ac:dyDescent="0.2">
      <c r="B19" s="263" t="s">
        <v>184</v>
      </c>
      <c r="C19" s="465">
        <v>98.272882985756297</v>
      </c>
      <c r="D19" s="263">
        <v>0.90345930999831103</v>
      </c>
      <c r="E19" s="465">
        <v>16.6704789181466</v>
      </c>
      <c r="F19" s="465">
        <v>16.1586334483668</v>
      </c>
      <c r="G19" s="465">
        <v>18.451831458992601</v>
      </c>
      <c r="H19" s="465">
        <v>17.885291865991199</v>
      </c>
    </row>
    <row r="20" spans="1:8" x14ac:dyDescent="0.2">
      <c r="A20" s="263">
        <v>2018</v>
      </c>
      <c r="B20" s="263" t="s">
        <v>173</v>
      </c>
      <c r="C20" s="465">
        <v>98.794999699501204</v>
      </c>
      <c r="D20" s="263">
        <v>0.90825932391473296</v>
      </c>
      <c r="E20" s="465">
        <v>17.285123927708</v>
      </c>
      <c r="F20" s="465">
        <v>16.705832683727301</v>
      </c>
      <c r="G20" s="465">
        <v>19.0310448487405</v>
      </c>
      <c r="H20" s="465">
        <v>18.393241053362001</v>
      </c>
    </row>
    <row r="21" spans="1:8" x14ac:dyDescent="0.2">
      <c r="B21" s="263" t="s">
        <v>174</v>
      </c>
      <c r="C21" s="465">
        <v>99.171374481639504</v>
      </c>
      <c r="D21" s="263">
        <v>0.91171947783146201</v>
      </c>
      <c r="E21" s="465">
        <v>18.083951641280098</v>
      </c>
      <c r="F21" s="465">
        <v>17.3510480320334</v>
      </c>
      <c r="G21" s="465">
        <v>19.834995391667</v>
      </c>
      <c r="H21" s="465">
        <v>19.031125750766101</v>
      </c>
    </row>
    <row r="22" spans="1:8" x14ac:dyDescent="0.2">
      <c r="B22" s="263" t="s">
        <v>175</v>
      </c>
      <c r="C22" s="465">
        <v>99.492156980587794</v>
      </c>
      <c r="D22" s="263">
        <v>0.91466855112975298</v>
      </c>
      <c r="E22" s="465">
        <v>18.328773522058398</v>
      </c>
      <c r="F22" s="465">
        <v>17.579471355799399</v>
      </c>
      <c r="G22" s="465">
        <v>20.038705276812699</v>
      </c>
      <c r="H22" s="465">
        <v>19.219499056883699</v>
      </c>
    </row>
    <row r="23" spans="1:8" x14ac:dyDescent="0.2">
      <c r="B23" s="263" t="s">
        <v>176</v>
      </c>
      <c r="C23" s="465">
        <v>99.154847046096506</v>
      </c>
      <c r="D23" s="263">
        <v>0.91156753494489995</v>
      </c>
      <c r="E23" s="465">
        <v>18.4167612007118</v>
      </c>
      <c r="F23" s="465">
        <v>17.681710016479698</v>
      </c>
      <c r="G23" s="465">
        <v>20.2033974387044</v>
      </c>
      <c r="H23" s="465">
        <v>19.39703789204</v>
      </c>
    </row>
    <row r="24" spans="1:8" x14ac:dyDescent="0.2">
      <c r="B24" s="263" t="s">
        <v>177</v>
      </c>
      <c r="C24" s="465">
        <v>98.994080173087298</v>
      </c>
      <c r="D24" s="263">
        <v>0.91008954504833195</v>
      </c>
      <c r="E24" s="465">
        <v>18.651850570488801</v>
      </c>
      <c r="F24" s="465">
        <v>17.889366376945802</v>
      </c>
      <c r="G24" s="465">
        <v>20.494522403834701</v>
      </c>
      <c r="H24" s="465">
        <v>19.656710127348799</v>
      </c>
    </row>
    <row r="25" spans="1:8" x14ac:dyDescent="0.2">
      <c r="B25" s="263" t="s">
        <v>178</v>
      </c>
      <c r="C25" s="465">
        <v>99.376464931786799</v>
      </c>
      <c r="D25" s="263">
        <v>0.913604950923813</v>
      </c>
      <c r="E25" s="465">
        <v>18.941898614520198</v>
      </c>
      <c r="F25" s="465">
        <v>18.095843377263801</v>
      </c>
      <c r="G25" s="465">
        <v>20.7331391925653</v>
      </c>
      <c r="H25" s="465">
        <v>19.8070767446758</v>
      </c>
    </row>
    <row r="26" spans="1:8" x14ac:dyDescent="0.2">
      <c r="B26" s="263" t="s">
        <v>179</v>
      </c>
      <c r="C26" s="465">
        <v>99.909099104513501</v>
      </c>
      <c r="D26" s="263">
        <v>0.91850165576804699</v>
      </c>
      <c r="E26" s="465">
        <v>19.2196076400867</v>
      </c>
      <c r="F26" s="465">
        <v>18.451393019182198</v>
      </c>
      <c r="G26" s="465">
        <v>20.924956987709901</v>
      </c>
      <c r="H26" s="465">
        <v>20.088578940832999</v>
      </c>
    </row>
    <row r="27" spans="1:8" x14ac:dyDescent="0.2">
      <c r="B27" s="263" t="s">
        <v>180</v>
      </c>
      <c r="C27" s="465">
        <v>100.492</v>
      </c>
      <c r="D27" s="263">
        <v>0.92386048136503196</v>
      </c>
      <c r="E27" s="465">
        <v>19.634224926422402</v>
      </c>
      <c r="F27" s="465">
        <v>18.971086196797899</v>
      </c>
      <c r="G27" s="465">
        <v>21.2523701602782</v>
      </c>
      <c r="H27" s="465">
        <v>20.534579170187602</v>
      </c>
    </row>
    <row r="28" spans="1:8" x14ac:dyDescent="0.2">
      <c r="B28" s="263" t="s">
        <v>181</v>
      </c>
      <c r="C28" s="465">
        <v>100.917</v>
      </c>
      <c r="D28" s="263">
        <v>0.92776766506702002</v>
      </c>
      <c r="E28" s="465">
        <v>19.894079386652599</v>
      </c>
      <c r="F28" s="465">
        <v>19.228593123981401</v>
      </c>
      <c r="G28" s="465">
        <v>21.442954023640699</v>
      </c>
      <c r="H28" s="465">
        <v>20.725655622620099</v>
      </c>
    </row>
    <row r="29" spans="1:8" x14ac:dyDescent="0.2">
      <c r="B29" s="263" t="s">
        <v>182</v>
      </c>
      <c r="C29" s="465">
        <v>101.44</v>
      </c>
      <c r="D29" s="263">
        <v>0.93257579936381896</v>
      </c>
      <c r="E29" s="465">
        <v>20.141253942115199</v>
      </c>
      <c r="F29" s="465">
        <v>19.430086776846899</v>
      </c>
      <c r="G29" s="465">
        <v>21.597444364152601</v>
      </c>
      <c r="H29" s="465">
        <v>20.8348605980357</v>
      </c>
    </row>
    <row r="30" spans="1:8" x14ac:dyDescent="0.2">
      <c r="B30" s="263" t="s">
        <v>183</v>
      </c>
      <c r="C30" s="465">
        <v>102.303</v>
      </c>
      <c r="D30" s="263">
        <v>0.94050968062220797</v>
      </c>
      <c r="E30" s="465">
        <v>20.1839990142598</v>
      </c>
      <c r="F30" s="465">
        <v>19.404950840373999</v>
      </c>
      <c r="G30" s="465">
        <v>21.460703095482</v>
      </c>
      <c r="H30" s="465">
        <v>20.6323775716337</v>
      </c>
    </row>
    <row r="31" spans="1:8" x14ac:dyDescent="0.2">
      <c r="B31" s="263" t="s">
        <v>184</v>
      </c>
      <c r="C31" s="465">
        <v>103.02</v>
      </c>
      <c r="D31" s="263">
        <v>0.94710132936179603</v>
      </c>
      <c r="E31" s="465">
        <v>19.951792481530902</v>
      </c>
      <c r="F31" s="465">
        <v>19.104687517973002</v>
      </c>
      <c r="G31" s="465">
        <v>21.0661645834405</v>
      </c>
      <c r="H31" s="465">
        <v>20.171746069501001</v>
      </c>
    </row>
    <row r="32" spans="1:8" x14ac:dyDescent="0.2">
      <c r="A32" s="263">
        <v>2019</v>
      </c>
      <c r="B32" s="263" t="s">
        <v>173</v>
      </c>
      <c r="C32" s="465">
        <v>103.108</v>
      </c>
      <c r="D32" s="263">
        <v>0.94791034622244297</v>
      </c>
      <c r="E32" s="465">
        <v>19.893147122035298</v>
      </c>
      <c r="F32" s="465">
        <v>18.816270308070301</v>
      </c>
      <c r="G32" s="465">
        <v>20.986317114600901</v>
      </c>
      <c r="H32" s="465">
        <v>19.850263670035599</v>
      </c>
    </row>
    <row r="33" spans="1:13" x14ac:dyDescent="0.2">
      <c r="B33" s="263" t="s">
        <v>174</v>
      </c>
      <c r="C33" s="465">
        <v>103.07899999999999</v>
      </c>
      <c r="D33" s="263">
        <v>0.94764373839336602</v>
      </c>
      <c r="E33" s="465">
        <v>20.301391729917601</v>
      </c>
      <c r="F33" s="465">
        <v>19.238369871747899</v>
      </c>
      <c r="G33" s="465">
        <v>21.423021023002299</v>
      </c>
      <c r="H33" s="465">
        <v>20.30126839055</v>
      </c>
    </row>
    <row r="34" spans="1:13" x14ac:dyDescent="0.2">
      <c r="B34" s="263" t="s">
        <v>175</v>
      </c>
      <c r="C34" s="465">
        <v>103.476</v>
      </c>
      <c r="D34" s="263">
        <v>0.951293507639693</v>
      </c>
      <c r="E34" s="465">
        <v>20.774428473064201</v>
      </c>
      <c r="F34" s="465">
        <v>19.740755868351499</v>
      </c>
      <c r="G34" s="465">
        <v>21.838084992936398</v>
      </c>
      <c r="H34" s="465">
        <v>20.751488063164999</v>
      </c>
    </row>
    <row r="35" spans="1:13" x14ac:dyDescent="0.2">
      <c r="B35" s="263" t="s">
        <v>176</v>
      </c>
      <c r="C35" s="465">
        <v>103.53100000000001</v>
      </c>
      <c r="D35" s="263">
        <v>0.95179914317759795</v>
      </c>
      <c r="E35" s="465">
        <v>20.658890675713199</v>
      </c>
      <c r="F35" s="465">
        <v>19.521537383341101</v>
      </c>
      <c r="G35" s="465">
        <v>21.7050948446362</v>
      </c>
      <c r="H35" s="465">
        <v>20.5101438925109</v>
      </c>
    </row>
    <row r="36" spans="1:13" x14ac:dyDescent="0.2">
      <c r="B36" s="263" t="s">
        <v>177</v>
      </c>
      <c r="C36" s="465">
        <v>103.233</v>
      </c>
      <c r="D36" s="263">
        <v>0.94905951789949805</v>
      </c>
      <c r="E36" s="465">
        <v>20.6614093159045</v>
      </c>
      <c r="F36" s="465">
        <v>19.4420275152358</v>
      </c>
      <c r="G36" s="465">
        <v>21.7704042014491</v>
      </c>
      <c r="H36" s="465">
        <v>20.485572452047901</v>
      </c>
    </row>
    <row r="37" spans="1:13" x14ac:dyDescent="0.2">
      <c r="B37" s="263" t="s">
        <v>178</v>
      </c>
      <c r="C37" s="465">
        <v>103.29900000000001</v>
      </c>
      <c r="D37" s="263">
        <v>0.94966628054498303</v>
      </c>
      <c r="E37" s="465">
        <v>20.5192302672233</v>
      </c>
      <c r="F37" s="465">
        <v>19.3298048986649</v>
      </c>
      <c r="G37" s="465">
        <v>21.6067798631831</v>
      </c>
      <c r="H37" s="465">
        <v>20.354313188388801</v>
      </c>
      <c r="J37" s="263" t="s">
        <v>700</v>
      </c>
      <c r="K37" s="263" t="s">
        <v>700</v>
      </c>
      <c r="L37" s="263" t="s">
        <v>701</v>
      </c>
      <c r="M37" s="263" t="s">
        <v>701</v>
      </c>
    </row>
    <row r="38" spans="1:13" x14ac:dyDescent="0.2">
      <c r="B38" s="263" t="s">
        <v>179</v>
      </c>
      <c r="C38" s="465">
        <v>103.687</v>
      </c>
      <c r="D38" s="263">
        <v>0.95323330943056195</v>
      </c>
      <c r="E38" s="465">
        <v>20.529053710272301</v>
      </c>
      <c r="F38" s="465">
        <v>19.3989640169521</v>
      </c>
      <c r="G38" s="465">
        <v>21.536232008652501</v>
      </c>
      <c r="H38" s="465">
        <v>20.3506988530862</v>
      </c>
      <c r="J38" s="263">
        <v>21.18</v>
      </c>
      <c r="K38" s="263">
        <v>19.04</v>
      </c>
      <c r="L38" s="263">
        <v>20.12</v>
      </c>
      <c r="M38" s="263">
        <v>18.39</v>
      </c>
    </row>
    <row r="39" spans="1:13" x14ac:dyDescent="0.2">
      <c r="B39" s="263" t="s">
        <v>180</v>
      </c>
      <c r="C39" s="465">
        <v>103.67</v>
      </c>
      <c r="D39" s="263">
        <v>0.95307702208248302</v>
      </c>
      <c r="E39" s="465">
        <v>20.3882030396639</v>
      </c>
      <c r="F39" s="465">
        <v>19.284820126811301</v>
      </c>
      <c r="G39" s="465">
        <v>21.391978368249202</v>
      </c>
      <c r="H39" s="465">
        <v>20.2342724459706</v>
      </c>
      <c r="K39" s="471">
        <f>K38/J38-1</f>
        <v>-0.101038715769594</v>
      </c>
      <c r="L39" s="471">
        <f>M38/L38-1</f>
        <v>-8.5984095427435459E-2</v>
      </c>
    </row>
    <row r="40" spans="1:13" x14ac:dyDescent="0.2">
      <c r="B40" s="263" t="s">
        <v>181</v>
      </c>
      <c r="C40" s="465">
        <v>103.94199999999999</v>
      </c>
      <c r="D40" s="263">
        <v>0.95557761965175503</v>
      </c>
      <c r="E40" s="465">
        <v>20.369187842913199</v>
      </c>
      <c r="F40" s="465">
        <v>19.3686493233951</v>
      </c>
      <c r="G40" s="465">
        <v>21.3160997327841</v>
      </c>
      <c r="H40" s="465">
        <v>20.269048714696499</v>
      </c>
      <c r="K40" s="472">
        <f>K38-J38</f>
        <v>-2.1400000000000006</v>
      </c>
      <c r="L40" s="465">
        <f>M38-L38</f>
        <v>-1.7300000000000004</v>
      </c>
    </row>
    <row r="41" spans="1:13" x14ac:dyDescent="0.2">
      <c r="B41" s="263" t="s">
        <v>182</v>
      </c>
      <c r="C41" s="465">
        <v>104.503</v>
      </c>
      <c r="D41" s="263">
        <v>0.96073510213837898</v>
      </c>
      <c r="E41" s="465">
        <v>20.348828349988999</v>
      </c>
      <c r="F41" s="465">
        <v>19.327784184716901</v>
      </c>
      <c r="G41" s="465">
        <v>21.1804776412324</v>
      </c>
      <c r="H41" s="465">
        <v>20.117703768393199</v>
      </c>
      <c r="K41" s="263">
        <f>K38-M38</f>
        <v>0.64999999999999858</v>
      </c>
    </row>
    <row r="42" spans="1:13" x14ac:dyDescent="0.2">
      <c r="B42" s="263" t="s">
        <v>183</v>
      </c>
      <c r="C42" s="465">
        <v>105.346</v>
      </c>
      <c r="D42" s="263">
        <v>0.968485115928439</v>
      </c>
      <c r="E42" s="465">
        <v>20.338896361588901</v>
      </c>
      <c r="F42" s="465">
        <v>19.319981613210199</v>
      </c>
      <c r="G42" s="465">
        <v>21.000731995856299</v>
      </c>
      <c r="H42" s="465">
        <v>19.948661363462499</v>
      </c>
    </row>
    <row r="43" spans="1:13" x14ac:dyDescent="0.2">
      <c r="B43" s="263" t="s">
        <v>184</v>
      </c>
      <c r="C43" s="465">
        <v>105.934</v>
      </c>
      <c r="D43" s="263">
        <v>0.97389081949730605</v>
      </c>
      <c r="E43" s="465">
        <v>20.4740419699867</v>
      </c>
      <c r="F43" s="465">
        <v>19.4418210937631</v>
      </c>
      <c r="G43" s="465">
        <v>21.022933536384301</v>
      </c>
      <c r="H43" s="465">
        <v>19.963039700690899</v>
      </c>
    </row>
    <row r="44" spans="1:13" x14ac:dyDescent="0.2">
      <c r="A44" s="263">
        <v>2020</v>
      </c>
      <c r="B44" s="263" t="s">
        <v>173</v>
      </c>
      <c r="C44" s="465">
        <v>106.447</v>
      </c>
      <c r="D44" s="263">
        <v>0.97860702005994105</v>
      </c>
      <c r="E44" s="465">
        <v>20.578899950059501</v>
      </c>
      <c r="F44" s="465">
        <v>19.5185418298373</v>
      </c>
      <c r="G44" s="465">
        <v>21.028767961218001</v>
      </c>
      <c r="H44" s="465">
        <v>19.945229729336901</v>
      </c>
    </row>
    <row r="45" spans="1:13" x14ac:dyDescent="0.2">
      <c r="B45" s="263" t="s">
        <v>174</v>
      </c>
      <c r="C45" s="465">
        <v>106.889</v>
      </c>
      <c r="D45" s="263">
        <v>0.98267049111000804</v>
      </c>
      <c r="E45" s="465">
        <v>20.427785187324002</v>
      </c>
      <c r="F45" s="465">
        <v>19.404890954363701</v>
      </c>
      <c r="G45" s="465">
        <v>20.788031565137501</v>
      </c>
      <c r="H45" s="465">
        <v>19.747098472901399</v>
      </c>
    </row>
    <row r="46" spans="1:13" x14ac:dyDescent="0.2">
      <c r="B46" s="263" t="s">
        <v>175</v>
      </c>
      <c r="C46" s="465">
        <v>106.83799999999999</v>
      </c>
      <c r="D46" s="263">
        <v>0.98220162906576902</v>
      </c>
      <c r="E46" s="465">
        <v>19.011364567898699</v>
      </c>
      <c r="F46" s="465">
        <v>17.885451920244002</v>
      </c>
      <c r="G46" s="465">
        <v>19.355867477008299</v>
      </c>
      <c r="H46" s="465">
        <v>18.2095522863833</v>
      </c>
    </row>
    <row r="47" spans="1:13" x14ac:dyDescent="0.2">
      <c r="B47" s="263" t="s">
        <v>176</v>
      </c>
      <c r="C47" s="465">
        <v>105.755</v>
      </c>
      <c r="D47" s="263">
        <v>0.972245205655763</v>
      </c>
      <c r="E47" s="465">
        <v>16.015786981416198</v>
      </c>
      <c r="F47" s="465">
        <v>15.1018600996677</v>
      </c>
      <c r="G47" s="465">
        <v>16.4729914719547</v>
      </c>
      <c r="H47" s="465">
        <v>15.5329746156802</v>
      </c>
    </row>
    <row r="48" spans="1:13" x14ac:dyDescent="0.2">
      <c r="B48" s="263" t="s">
        <v>177</v>
      </c>
      <c r="C48" s="25">
        <v>106.16200000000001</v>
      </c>
      <c r="D48" s="263">
        <v>0.97598690863625503</v>
      </c>
      <c r="E48" s="465">
        <v>17.033472637366302</v>
      </c>
      <c r="F48" s="465">
        <v>16.2544161259429</v>
      </c>
      <c r="G48" s="465">
        <v>17.452562618044901</v>
      </c>
      <c r="H48" s="465">
        <v>16.6543382724827</v>
      </c>
    </row>
    <row r="49" spans="2:8" x14ac:dyDescent="0.2">
      <c r="B49" s="263" t="s">
        <v>178</v>
      </c>
      <c r="C49" s="465">
        <v>106.74299999999999</v>
      </c>
      <c r="D49" s="263">
        <v>0.98132825859120698</v>
      </c>
      <c r="E49" s="465">
        <v>18.372366603082298</v>
      </c>
      <c r="F49" s="465">
        <v>17.653376602343201</v>
      </c>
      <c r="G49" s="465">
        <v>18.721937784057701</v>
      </c>
      <c r="H49" s="465">
        <v>17.9892675542497</v>
      </c>
    </row>
    <row r="50" spans="2:8" x14ac:dyDescent="0.2">
      <c r="B50" s="263" t="s">
        <v>179</v>
      </c>
      <c r="C50" s="465">
        <v>107.444</v>
      </c>
      <c r="D50" s="263">
        <v>0.98777281335613298</v>
      </c>
      <c r="E50" s="465">
        <v>19.387937529456401</v>
      </c>
      <c r="F50" s="465">
        <v>18.600588267834599</v>
      </c>
      <c r="G50" s="465">
        <v>19.627931916431699</v>
      </c>
      <c r="H50" s="465">
        <v>18.830836419394601</v>
      </c>
    </row>
    <row r="51" spans="2:8" x14ac:dyDescent="0.2">
      <c r="B51" s="263" t="s">
        <v>180</v>
      </c>
      <c r="C51" s="263">
        <v>107.867</v>
      </c>
      <c r="D51" s="263">
        <v>0.99166161031128797</v>
      </c>
      <c r="E51" s="465">
        <v>19.352307462252199</v>
      </c>
      <c r="F51" s="465">
        <v>18.600627457198101</v>
      </c>
      <c r="G51" s="465">
        <v>19.515031398843199</v>
      </c>
      <c r="H51" s="465">
        <v>18.757030890163499</v>
      </c>
    </row>
    <row r="52" spans="2:8" x14ac:dyDescent="0.2">
      <c r="B52" s="263" t="s">
        <v>181</v>
      </c>
      <c r="C52" s="263">
        <v>108.114</v>
      </c>
      <c r="D52" s="263">
        <v>0.99393237354514896</v>
      </c>
      <c r="E52" s="465">
        <v>19.215378131058799</v>
      </c>
      <c r="F52" s="465">
        <v>18.535020116818199</v>
      </c>
      <c r="G52" s="465">
        <v>19.332681621508701</v>
      </c>
      <c r="H52" s="465">
        <v>18.648170247949199</v>
      </c>
    </row>
    <row r="53" spans="2:8" x14ac:dyDescent="0.2">
      <c r="B53" s="263" t="s">
        <v>182</v>
      </c>
      <c r="C53" s="263">
        <v>108.774</v>
      </c>
      <c r="D53" s="263">
        <v>1</v>
      </c>
      <c r="E53" s="465">
        <v>19.0440042103472</v>
      </c>
      <c r="F53" s="465">
        <v>18.392541717000199</v>
      </c>
      <c r="G53" s="465">
        <v>19.0440042103472</v>
      </c>
      <c r="H53" s="465">
        <v>18.392541717000199</v>
      </c>
    </row>
    <row r="54" spans="2:8" x14ac:dyDescent="0.2">
      <c r="B54" s="263" t="s">
        <v>183</v>
      </c>
      <c r="E54" s="465"/>
      <c r="F54" s="465"/>
      <c r="G54" s="465"/>
      <c r="H54" s="465"/>
    </row>
    <row r="55" spans="2:8" x14ac:dyDescent="0.2">
      <c r="B55" s="263" t="s">
        <v>184</v>
      </c>
      <c r="E55" s="465"/>
      <c r="F55" s="465"/>
      <c r="G55" s="465"/>
      <c r="H55" s="465"/>
    </row>
    <row r="56" spans="2:8" x14ac:dyDescent="0.2">
      <c r="E56" s="465"/>
      <c r="F56" s="465"/>
      <c r="G56" s="465"/>
      <c r="H56" s="465"/>
    </row>
    <row r="57" spans="2:8" x14ac:dyDescent="0.2">
      <c r="E57" s="465"/>
      <c r="F57" s="465"/>
      <c r="G57" s="465"/>
      <c r="H57" s="465"/>
    </row>
    <row r="58" spans="2:8" x14ac:dyDescent="0.2">
      <c r="E58" s="465"/>
      <c r="F58" s="465"/>
      <c r="G58" s="465"/>
      <c r="H58" s="465"/>
    </row>
    <row r="59" spans="2:8" x14ac:dyDescent="0.2">
      <c r="E59" s="465"/>
      <c r="F59" s="465"/>
      <c r="G59" s="465"/>
      <c r="H59" s="465"/>
    </row>
    <row r="60" spans="2:8" x14ac:dyDescent="0.2">
      <c r="E60" s="465"/>
      <c r="F60" s="465"/>
      <c r="G60" s="465"/>
      <c r="H60" s="465"/>
    </row>
    <row r="61" spans="2:8" x14ac:dyDescent="0.2">
      <c r="E61" s="465"/>
      <c r="F61" s="465"/>
      <c r="G61" s="465"/>
      <c r="H61" s="465"/>
    </row>
    <row r="62" spans="2:8" x14ac:dyDescent="0.2">
      <c r="E62" s="465"/>
      <c r="F62" s="465"/>
      <c r="G62" s="465"/>
      <c r="H62" s="465"/>
    </row>
    <row r="63" spans="2:8" x14ac:dyDescent="0.2">
      <c r="E63" s="465"/>
      <c r="F63" s="465"/>
      <c r="G63" s="465"/>
      <c r="H63" s="465"/>
    </row>
    <row r="64" spans="2:8" x14ac:dyDescent="0.2">
      <c r="E64" s="465"/>
      <c r="F64" s="465"/>
      <c r="G64" s="465"/>
      <c r="H64" s="465"/>
    </row>
    <row r="65" spans="5:8" x14ac:dyDescent="0.2">
      <c r="E65" s="465"/>
      <c r="F65" s="465"/>
      <c r="G65" s="465"/>
      <c r="H65" s="465"/>
    </row>
    <row r="66" spans="5:8" x14ac:dyDescent="0.2">
      <c r="E66" s="465"/>
      <c r="F66" s="465"/>
      <c r="G66" s="465"/>
      <c r="H66" s="465"/>
    </row>
    <row r="67" spans="5:8" x14ac:dyDescent="0.2">
      <c r="E67" s="465"/>
      <c r="F67" s="465"/>
      <c r="G67" s="465"/>
      <c r="H67" s="465"/>
    </row>
    <row r="68" spans="5:8" x14ac:dyDescent="0.2">
      <c r="E68" s="465"/>
      <c r="F68" s="465"/>
      <c r="G68" s="465"/>
      <c r="H68" s="465"/>
    </row>
    <row r="69" spans="5:8" x14ac:dyDescent="0.2">
      <c r="E69" s="465"/>
      <c r="F69" s="465"/>
      <c r="G69" s="465"/>
      <c r="H69" s="465"/>
    </row>
    <row r="70" spans="5:8" x14ac:dyDescent="0.2">
      <c r="E70" s="465"/>
      <c r="F70" s="465"/>
      <c r="G70" s="465"/>
      <c r="H70" s="465"/>
    </row>
    <row r="71" spans="5:8" x14ac:dyDescent="0.2">
      <c r="E71" s="465"/>
      <c r="F71" s="465"/>
      <c r="G71" s="465"/>
      <c r="H71" s="465"/>
    </row>
    <row r="72" spans="5:8" x14ac:dyDescent="0.2">
      <c r="E72" s="465"/>
      <c r="F72" s="465"/>
      <c r="G72" s="465"/>
      <c r="H72" s="465"/>
    </row>
    <row r="73" spans="5:8" x14ac:dyDescent="0.2">
      <c r="E73" s="465"/>
      <c r="F73" s="465"/>
      <c r="G73" s="465"/>
      <c r="H73" s="465"/>
    </row>
    <row r="74" spans="5:8" x14ac:dyDescent="0.2">
      <c r="E74" s="465"/>
      <c r="F74" s="465"/>
      <c r="G74" s="465"/>
      <c r="H74" s="465"/>
    </row>
    <row r="75" spans="5:8" x14ac:dyDescent="0.2">
      <c r="E75" s="465"/>
      <c r="F75" s="465"/>
      <c r="G75" s="465"/>
      <c r="H75" s="465"/>
    </row>
    <row r="76" spans="5:8" x14ac:dyDescent="0.2">
      <c r="E76" s="465"/>
      <c r="F76" s="465"/>
      <c r="G76" s="465"/>
      <c r="H76" s="465"/>
    </row>
    <row r="77" spans="5:8" x14ac:dyDescent="0.2">
      <c r="E77" s="465"/>
      <c r="F77" s="465"/>
      <c r="G77" s="465"/>
      <c r="H77" s="465"/>
    </row>
    <row r="78" spans="5:8" x14ac:dyDescent="0.2">
      <c r="E78" s="465"/>
      <c r="F78" s="465"/>
      <c r="G78" s="465"/>
      <c r="H78" s="465"/>
    </row>
    <row r="79" spans="5:8" x14ac:dyDescent="0.2">
      <c r="E79" s="465"/>
      <c r="F79" s="465"/>
      <c r="G79" s="465"/>
      <c r="H79" s="465"/>
    </row>
    <row r="80" spans="5:8" x14ac:dyDescent="0.2">
      <c r="E80" s="465"/>
      <c r="F80" s="465"/>
      <c r="G80" s="465"/>
      <c r="H80" s="465"/>
    </row>
    <row r="81" spans="5:8" x14ac:dyDescent="0.2">
      <c r="E81" s="465"/>
      <c r="F81" s="465"/>
      <c r="G81" s="465"/>
      <c r="H81" s="465"/>
    </row>
    <row r="82" spans="5:8" x14ac:dyDescent="0.2">
      <c r="E82" s="465"/>
      <c r="F82" s="465"/>
      <c r="G82" s="465"/>
      <c r="H82" s="465"/>
    </row>
    <row r="83" spans="5:8" x14ac:dyDescent="0.2">
      <c r="E83" s="465"/>
      <c r="F83" s="465"/>
      <c r="G83" s="465"/>
      <c r="H83" s="465"/>
    </row>
    <row r="84" spans="5:8" x14ac:dyDescent="0.2">
      <c r="E84" s="465"/>
      <c r="F84" s="465"/>
      <c r="G84" s="465"/>
      <c r="H84" s="465"/>
    </row>
    <row r="85" spans="5:8" x14ac:dyDescent="0.2">
      <c r="E85" s="465"/>
      <c r="F85" s="465"/>
      <c r="G85" s="465"/>
      <c r="H85" s="465"/>
    </row>
    <row r="86" spans="5:8" x14ac:dyDescent="0.2">
      <c r="E86" s="465"/>
      <c r="F86" s="465"/>
      <c r="G86" s="465"/>
      <c r="H86" s="465"/>
    </row>
    <row r="87" spans="5:8" x14ac:dyDescent="0.2">
      <c r="E87" s="465"/>
      <c r="F87" s="465"/>
      <c r="G87" s="465"/>
      <c r="H87" s="465"/>
    </row>
    <row r="88" spans="5:8" x14ac:dyDescent="0.2">
      <c r="E88" s="465"/>
      <c r="F88" s="465"/>
      <c r="G88" s="465"/>
      <c r="H88" s="465"/>
    </row>
    <row r="89" spans="5:8" x14ac:dyDescent="0.2">
      <c r="E89" s="465"/>
      <c r="F89" s="465"/>
      <c r="G89" s="465"/>
      <c r="H89" s="465"/>
    </row>
    <row r="90" spans="5:8" x14ac:dyDescent="0.2">
      <c r="E90" s="465"/>
      <c r="F90" s="465"/>
      <c r="G90" s="465"/>
      <c r="H90" s="465"/>
    </row>
    <row r="91" spans="5:8" x14ac:dyDescent="0.2">
      <c r="E91" s="465"/>
      <c r="F91" s="465"/>
      <c r="G91" s="465"/>
      <c r="H91" s="465"/>
    </row>
    <row r="92" spans="5:8" x14ac:dyDescent="0.2">
      <c r="E92" s="465"/>
      <c r="F92" s="465"/>
      <c r="G92" s="465"/>
      <c r="H92" s="465"/>
    </row>
    <row r="93" spans="5:8" x14ac:dyDescent="0.2">
      <c r="E93" s="465"/>
      <c r="F93" s="465"/>
      <c r="G93" s="465"/>
      <c r="H93" s="465"/>
    </row>
    <row r="94" spans="5:8" x14ac:dyDescent="0.2">
      <c r="E94" s="465"/>
      <c r="F94" s="465"/>
      <c r="G94" s="465"/>
      <c r="H94" s="465"/>
    </row>
    <row r="95" spans="5:8" x14ac:dyDescent="0.2">
      <c r="E95" s="465"/>
      <c r="F95" s="465"/>
      <c r="G95" s="465"/>
      <c r="H95" s="465"/>
    </row>
    <row r="96" spans="5:8" x14ac:dyDescent="0.2">
      <c r="E96" s="465"/>
      <c r="F96" s="465"/>
      <c r="G96" s="465"/>
      <c r="H96" s="465"/>
    </row>
    <row r="97" spans="5:8" x14ac:dyDescent="0.2">
      <c r="E97" s="465"/>
      <c r="F97" s="465"/>
      <c r="G97" s="465"/>
      <c r="H97" s="465"/>
    </row>
    <row r="98" spans="5:8" x14ac:dyDescent="0.2">
      <c r="E98" s="465"/>
      <c r="F98" s="465"/>
      <c r="G98" s="465"/>
      <c r="H98" s="465"/>
    </row>
    <row r="99" spans="5:8" x14ac:dyDescent="0.2">
      <c r="E99" s="465"/>
      <c r="F99" s="465"/>
      <c r="G99" s="465"/>
      <c r="H99" s="465"/>
    </row>
    <row r="100" spans="5:8" x14ac:dyDescent="0.2">
      <c r="E100" s="465"/>
      <c r="F100" s="465"/>
      <c r="G100" s="465"/>
      <c r="H100" s="465"/>
    </row>
    <row r="101" spans="5:8" x14ac:dyDescent="0.2">
      <c r="E101" s="465"/>
      <c r="F101" s="465"/>
      <c r="G101" s="465"/>
      <c r="H101" s="465"/>
    </row>
    <row r="102" spans="5:8" x14ac:dyDescent="0.2">
      <c r="E102" s="465"/>
      <c r="F102" s="465"/>
      <c r="G102" s="465"/>
      <c r="H102" s="465"/>
    </row>
    <row r="103" spans="5:8" x14ac:dyDescent="0.2">
      <c r="E103" s="465"/>
      <c r="F103" s="465"/>
      <c r="G103" s="465"/>
      <c r="H103" s="465"/>
    </row>
    <row r="104" spans="5:8" x14ac:dyDescent="0.2">
      <c r="E104" s="465"/>
      <c r="F104" s="465"/>
      <c r="G104" s="465"/>
      <c r="H104" s="465"/>
    </row>
    <row r="105" spans="5:8" x14ac:dyDescent="0.2">
      <c r="E105" s="465"/>
      <c r="F105" s="465"/>
      <c r="G105" s="465"/>
      <c r="H105" s="465"/>
    </row>
    <row r="106" spans="5:8" x14ac:dyDescent="0.2">
      <c r="E106" s="465"/>
      <c r="F106" s="465"/>
      <c r="G106" s="465"/>
      <c r="H106" s="465"/>
    </row>
    <row r="107" spans="5:8" x14ac:dyDescent="0.2">
      <c r="E107" s="465"/>
      <c r="F107" s="465"/>
      <c r="G107" s="465"/>
      <c r="H107" s="465"/>
    </row>
    <row r="108" spans="5:8" x14ac:dyDescent="0.2">
      <c r="E108" s="465"/>
      <c r="F108" s="465"/>
      <c r="G108" s="465"/>
      <c r="H108" s="465"/>
    </row>
    <row r="109" spans="5:8" x14ac:dyDescent="0.2">
      <c r="E109" s="465"/>
      <c r="F109" s="465"/>
      <c r="G109" s="465"/>
      <c r="H109" s="465"/>
    </row>
    <row r="110" spans="5:8" x14ac:dyDescent="0.2">
      <c r="E110" s="465"/>
      <c r="F110" s="465"/>
      <c r="G110" s="465"/>
      <c r="H110" s="465"/>
    </row>
    <row r="111" spans="5:8" x14ac:dyDescent="0.2">
      <c r="E111" s="465"/>
      <c r="F111" s="465"/>
      <c r="G111" s="465"/>
      <c r="H111" s="465"/>
    </row>
    <row r="112" spans="5:8" x14ac:dyDescent="0.2">
      <c r="E112" s="465"/>
      <c r="F112" s="465"/>
      <c r="G112" s="465"/>
      <c r="H112" s="465"/>
    </row>
    <row r="113" spans="5:8" x14ac:dyDescent="0.2">
      <c r="E113" s="465"/>
      <c r="F113" s="465"/>
      <c r="G113" s="465"/>
      <c r="H113" s="465"/>
    </row>
    <row r="114" spans="5:8" x14ac:dyDescent="0.2">
      <c r="E114" s="465"/>
      <c r="F114" s="465"/>
      <c r="G114" s="465"/>
      <c r="H114" s="465"/>
    </row>
    <row r="115" spans="5:8" x14ac:dyDescent="0.2">
      <c r="E115" s="465"/>
      <c r="F115" s="465"/>
      <c r="G115" s="465"/>
      <c r="H115" s="465"/>
    </row>
    <row r="116" spans="5:8" x14ac:dyDescent="0.2">
      <c r="E116" s="465"/>
      <c r="F116" s="465"/>
      <c r="G116" s="465"/>
      <c r="H116" s="465"/>
    </row>
    <row r="117" spans="5:8" x14ac:dyDescent="0.2">
      <c r="E117" s="465"/>
      <c r="F117" s="465"/>
      <c r="G117" s="465"/>
      <c r="H117" s="465"/>
    </row>
    <row r="118" spans="5:8" x14ac:dyDescent="0.2">
      <c r="E118" s="465"/>
      <c r="F118" s="465"/>
      <c r="G118" s="465"/>
      <c r="H118" s="465"/>
    </row>
    <row r="119" spans="5:8" x14ac:dyDescent="0.2">
      <c r="E119" s="465"/>
      <c r="F119" s="465"/>
      <c r="G119" s="465"/>
      <c r="H119" s="465"/>
    </row>
    <row r="120" spans="5:8" x14ac:dyDescent="0.2">
      <c r="E120" s="465"/>
      <c r="F120" s="465"/>
      <c r="G120" s="465"/>
      <c r="H120" s="465"/>
    </row>
    <row r="121" spans="5:8" x14ac:dyDescent="0.2">
      <c r="E121" s="465"/>
      <c r="F121" s="465"/>
      <c r="G121" s="465"/>
      <c r="H121" s="465"/>
    </row>
    <row r="122" spans="5:8" x14ac:dyDescent="0.2">
      <c r="E122" s="465"/>
      <c r="F122" s="465"/>
      <c r="G122" s="465"/>
      <c r="H122" s="465"/>
    </row>
    <row r="123" spans="5:8" x14ac:dyDescent="0.2">
      <c r="E123" s="465"/>
      <c r="F123" s="465"/>
      <c r="G123" s="465"/>
      <c r="H123" s="465"/>
    </row>
    <row r="124" spans="5:8" x14ac:dyDescent="0.2">
      <c r="E124" s="465"/>
      <c r="F124" s="465"/>
      <c r="G124" s="465"/>
      <c r="H124" s="465"/>
    </row>
    <row r="125" spans="5:8" x14ac:dyDescent="0.2">
      <c r="E125" s="465"/>
      <c r="F125" s="465"/>
      <c r="G125" s="465"/>
      <c r="H125" s="465"/>
    </row>
    <row r="126" spans="5:8" x14ac:dyDescent="0.2">
      <c r="E126" s="465"/>
      <c r="F126" s="465"/>
      <c r="G126" s="465"/>
      <c r="H126" s="465"/>
    </row>
    <row r="127" spans="5:8" x14ac:dyDescent="0.2">
      <c r="E127" s="465"/>
      <c r="F127" s="465"/>
      <c r="G127" s="465"/>
      <c r="H127" s="465"/>
    </row>
    <row r="128" spans="5:8" x14ac:dyDescent="0.2">
      <c r="E128" s="465"/>
      <c r="F128" s="465"/>
      <c r="G128" s="465"/>
      <c r="H128" s="465"/>
    </row>
    <row r="129" spans="5:8" x14ac:dyDescent="0.2">
      <c r="E129" s="465"/>
      <c r="F129" s="465"/>
      <c r="G129" s="465"/>
      <c r="H129" s="465"/>
    </row>
    <row r="130" spans="5:8" x14ac:dyDescent="0.2">
      <c r="E130" s="465"/>
      <c r="F130" s="465"/>
      <c r="G130" s="465"/>
      <c r="H130" s="465"/>
    </row>
    <row r="131" spans="5:8" x14ac:dyDescent="0.2">
      <c r="E131" s="465"/>
      <c r="F131" s="465"/>
      <c r="G131" s="465"/>
      <c r="H131" s="465"/>
    </row>
    <row r="132" spans="5:8" x14ac:dyDescent="0.2">
      <c r="E132" s="465"/>
      <c r="F132" s="465"/>
      <c r="G132" s="465"/>
      <c r="H132" s="465"/>
    </row>
    <row r="133" spans="5:8" x14ac:dyDescent="0.2">
      <c r="E133" s="465"/>
      <c r="F133" s="465"/>
      <c r="G133" s="465"/>
      <c r="H133" s="465"/>
    </row>
    <row r="134" spans="5:8" x14ac:dyDescent="0.2">
      <c r="E134" s="465"/>
      <c r="F134" s="465"/>
      <c r="G134" s="465"/>
      <c r="H134" s="465"/>
    </row>
    <row r="135" spans="5:8" x14ac:dyDescent="0.2">
      <c r="E135" s="465"/>
      <c r="F135" s="465"/>
      <c r="G135" s="465"/>
      <c r="H135" s="465"/>
    </row>
    <row r="136" spans="5:8" x14ac:dyDescent="0.2">
      <c r="E136" s="465"/>
      <c r="F136" s="465"/>
      <c r="G136" s="465"/>
      <c r="H136" s="465"/>
    </row>
    <row r="137" spans="5:8" x14ac:dyDescent="0.2">
      <c r="E137" s="465"/>
      <c r="F137" s="465"/>
      <c r="G137" s="465"/>
      <c r="H137" s="465"/>
    </row>
    <row r="138" spans="5:8" x14ac:dyDescent="0.2">
      <c r="E138" s="465"/>
      <c r="F138" s="465"/>
      <c r="G138" s="465"/>
      <c r="H138" s="465"/>
    </row>
    <row r="139" spans="5:8" x14ac:dyDescent="0.2">
      <c r="E139" s="465"/>
      <c r="F139" s="465"/>
      <c r="G139" s="465"/>
      <c r="H139" s="465"/>
    </row>
    <row r="140" spans="5:8" x14ac:dyDescent="0.2">
      <c r="E140" s="465"/>
      <c r="F140" s="465"/>
      <c r="G140" s="465"/>
      <c r="H140" s="465"/>
    </row>
    <row r="141" spans="5:8" x14ac:dyDescent="0.2">
      <c r="E141" s="465"/>
      <c r="F141" s="465"/>
      <c r="G141" s="465"/>
      <c r="H141" s="465"/>
    </row>
    <row r="142" spans="5:8" x14ac:dyDescent="0.2">
      <c r="E142" s="465"/>
      <c r="F142" s="465"/>
      <c r="G142" s="465"/>
      <c r="H142" s="465"/>
    </row>
    <row r="143" spans="5:8" x14ac:dyDescent="0.2">
      <c r="E143" s="465"/>
      <c r="F143" s="465"/>
      <c r="G143" s="465"/>
      <c r="H143" s="465"/>
    </row>
    <row r="144" spans="5:8" x14ac:dyDescent="0.2">
      <c r="E144" s="465"/>
      <c r="F144" s="465"/>
      <c r="G144" s="465"/>
      <c r="H144" s="465"/>
    </row>
    <row r="145" spans="5:8" x14ac:dyDescent="0.2">
      <c r="E145" s="465"/>
      <c r="F145" s="465"/>
      <c r="G145" s="465"/>
      <c r="H145" s="465"/>
    </row>
    <row r="146" spans="5:8" x14ac:dyDescent="0.2">
      <c r="E146" s="465"/>
      <c r="F146" s="465"/>
      <c r="G146" s="465"/>
      <c r="H146" s="465"/>
    </row>
    <row r="147" spans="5:8" x14ac:dyDescent="0.2">
      <c r="E147" s="465"/>
      <c r="F147" s="465"/>
      <c r="G147" s="465"/>
      <c r="H147" s="465"/>
    </row>
    <row r="148" spans="5:8" x14ac:dyDescent="0.2">
      <c r="E148" s="465"/>
      <c r="F148" s="465"/>
      <c r="G148" s="465"/>
      <c r="H148" s="465"/>
    </row>
    <row r="149" spans="5:8" x14ac:dyDescent="0.2">
      <c r="E149" s="465"/>
      <c r="F149" s="465"/>
      <c r="G149" s="465"/>
      <c r="H149" s="465"/>
    </row>
    <row r="150" spans="5:8" x14ac:dyDescent="0.2">
      <c r="E150" s="465"/>
      <c r="F150" s="465"/>
      <c r="G150" s="465"/>
      <c r="H150" s="465"/>
    </row>
    <row r="151" spans="5:8" x14ac:dyDescent="0.2">
      <c r="E151" s="465"/>
      <c r="F151" s="465"/>
      <c r="G151" s="465"/>
      <c r="H151" s="465"/>
    </row>
    <row r="152" spans="5:8" x14ac:dyDescent="0.2">
      <c r="E152" s="465"/>
      <c r="F152" s="465"/>
      <c r="G152" s="465"/>
      <c r="H152" s="465"/>
    </row>
    <row r="153" spans="5:8" x14ac:dyDescent="0.2">
      <c r="E153" s="465"/>
      <c r="F153" s="465"/>
      <c r="G153" s="465"/>
      <c r="H153" s="465"/>
    </row>
    <row r="154" spans="5:8" x14ac:dyDescent="0.2">
      <c r="E154" s="465"/>
      <c r="F154" s="465"/>
      <c r="G154" s="465"/>
      <c r="H154" s="465"/>
    </row>
    <row r="155" spans="5:8" x14ac:dyDescent="0.2">
      <c r="E155" s="465"/>
      <c r="F155" s="465"/>
      <c r="G155" s="465"/>
      <c r="H155" s="465"/>
    </row>
    <row r="156" spans="5:8" x14ac:dyDescent="0.2">
      <c r="E156" s="465"/>
      <c r="F156" s="465"/>
      <c r="G156" s="465"/>
      <c r="H156" s="465"/>
    </row>
    <row r="157" spans="5:8" x14ac:dyDescent="0.2">
      <c r="E157" s="465"/>
      <c r="F157" s="465"/>
      <c r="G157" s="465"/>
      <c r="H157" s="465"/>
    </row>
    <row r="158" spans="5:8" x14ac:dyDescent="0.2">
      <c r="E158" s="465"/>
      <c r="F158" s="465"/>
      <c r="G158" s="465"/>
      <c r="H158" s="465"/>
    </row>
    <row r="159" spans="5:8" x14ac:dyDescent="0.2">
      <c r="E159" s="465"/>
      <c r="F159" s="465"/>
      <c r="G159" s="465"/>
      <c r="H159" s="465"/>
    </row>
    <row r="160" spans="5:8" x14ac:dyDescent="0.2">
      <c r="E160" s="465"/>
      <c r="F160" s="465"/>
      <c r="G160" s="465"/>
      <c r="H160" s="465"/>
    </row>
    <row r="161" spans="5:8" x14ac:dyDescent="0.2">
      <c r="E161" s="465"/>
      <c r="F161" s="465"/>
      <c r="G161" s="465"/>
      <c r="H161" s="465"/>
    </row>
    <row r="162" spans="5:8" x14ac:dyDescent="0.2">
      <c r="E162" s="465"/>
      <c r="F162" s="465"/>
      <c r="G162" s="465"/>
      <c r="H162" s="465"/>
    </row>
    <row r="163" spans="5:8" x14ac:dyDescent="0.2">
      <c r="E163" s="465"/>
      <c r="F163" s="465"/>
      <c r="G163" s="465"/>
      <c r="H163" s="465"/>
    </row>
    <row r="164" spans="5:8" x14ac:dyDescent="0.2">
      <c r="E164" s="465"/>
      <c r="F164" s="465"/>
      <c r="G164" s="465"/>
      <c r="H164" s="465"/>
    </row>
    <row r="165" spans="5:8" x14ac:dyDescent="0.2">
      <c r="E165" s="465"/>
      <c r="F165" s="465"/>
      <c r="G165" s="465"/>
      <c r="H165" s="465"/>
    </row>
    <row r="166" spans="5:8" x14ac:dyDescent="0.2">
      <c r="E166" s="465"/>
      <c r="F166" s="465"/>
      <c r="G166" s="465"/>
      <c r="H166" s="465"/>
    </row>
    <row r="167" spans="5:8" x14ac:dyDescent="0.2">
      <c r="E167" s="465"/>
      <c r="F167" s="465"/>
      <c r="G167" s="465"/>
      <c r="H167" s="465"/>
    </row>
    <row r="168" spans="5:8" x14ac:dyDescent="0.2">
      <c r="E168" s="465"/>
      <c r="F168" s="465"/>
      <c r="G168" s="465"/>
      <c r="H168" s="465"/>
    </row>
    <row r="169" spans="5:8" x14ac:dyDescent="0.2">
      <c r="E169" s="465"/>
      <c r="F169" s="465"/>
      <c r="G169" s="465"/>
      <c r="H169" s="465"/>
    </row>
    <row r="170" spans="5:8" x14ac:dyDescent="0.2">
      <c r="E170" s="465"/>
      <c r="F170" s="465"/>
      <c r="G170" s="465"/>
      <c r="H170" s="465"/>
    </row>
    <row r="171" spans="5:8" x14ac:dyDescent="0.2">
      <c r="E171" s="465"/>
      <c r="F171" s="465"/>
      <c r="G171" s="465"/>
      <c r="H171" s="465"/>
    </row>
    <row r="172" spans="5:8" x14ac:dyDescent="0.2">
      <c r="E172" s="465"/>
      <c r="F172" s="465"/>
      <c r="G172" s="465"/>
      <c r="H172" s="465"/>
    </row>
    <row r="173" spans="5:8" x14ac:dyDescent="0.2">
      <c r="E173" s="465"/>
      <c r="F173" s="465"/>
      <c r="G173" s="465"/>
      <c r="H173" s="465"/>
    </row>
    <row r="174" spans="5:8" x14ac:dyDescent="0.2">
      <c r="E174" s="465"/>
      <c r="F174" s="465"/>
      <c r="G174" s="465"/>
      <c r="H174" s="465"/>
    </row>
    <row r="175" spans="5:8" x14ac:dyDescent="0.2">
      <c r="E175" s="465"/>
      <c r="F175" s="465"/>
      <c r="G175" s="465"/>
      <c r="H175" s="465"/>
    </row>
    <row r="176" spans="5:8" x14ac:dyDescent="0.2">
      <c r="E176" s="465"/>
      <c r="F176" s="465"/>
      <c r="G176" s="465"/>
      <c r="H176" s="465"/>
    </row>
    <row r="177" spans="5:8" x14ac:dyDescent="0.2">
      <c r="E177" s="465"/>
      <c r="F177" s="465"/>
      <c r="G177" s="465"/>
      <c r="H177" s="465"/>
    </row>
    <row r="178" spans="5:8" x14ac:dyDescent="0.2">
      <c r="E178" s="465"/>
      <c r="F178" s="465"/>
      <c r="G178" s="465"/>
      <c r="H178" s="465"/>
    </row>
    <row r="179" spans="5:8" x14ac:dyDescent="0.2">
      <c r="E179" s="465"/>
      <c r="F179" s="465"/>
      <c r="G179" s="465"/>
      <c r="H179" s="465"/>
    </row>
    <row r="180" spans="5:8" x14ac:dyDescent="0.2">
      <c r="E180" s="465"/>
      <c r="F180" s="465"/>
      <c r="G180" s="465"/>
      <c r="H180" s="465"/>
    </row>
    <row r="181" spans="5:8" x14ac:dyDescent="0.2">
      <c r="E181" s="465"/>
      <c r="F181" s="465"/>
      <c r="G181" s="465"/>
      <c r="H181" s="465"/>
    </row>
    <row r="182" spans="5:8" x14ac:dyDescent="0.2">
      <c r="E182" s="465"/>
      <c r="F182" s="465"/>
      <c r="G182" s="465"/>
      <c r="H182" s="465"/>
    </row>
    <row r="183" spans="5:8" x14ac:dyDescent="0.2">
      <c r="E183" s="465"/>
      <c r="F183" s="465"/>
      <c r="G183" s="465"/>
      <c r="H183" s="465"/>
    </row>
    <row r="184" spans="5:8" x14ac:dyDescent="0.2">
      <c r="E184" s="465"/>
      <c r="F184" s="465"/>
      <c r="G184" s="465"/>
      <c r="H184" s="465"/>
    </row>
    <row r="185" spans="5:8" x14ac:dyDescent="0.2">
      <c r="E185" s="465"/>
      <c r="F185" s="465"/>
      <c r="G185" s="465"/>
      <c r="H185" s="465"/>
    </row>
    <row r="186" spans="5:8" x14ac:dyDescent="0.2">
      <c r="E186" s="465"/>
      <c r="F186" s="465"/>
      <c r="G186" s="465"/>
      <c r="H186" s="465"/>
    </row>
    <row r="187" spans="5:8" x14ac:dyDescent="0.2">
      <c r="E187" s="465"/>
      <c r="F187" s="465"/>
      <c r="G187" s="465"/>
      <c r="H187" s="465"/>
    </row>
    <row r="188" spans="5:8" x14ac:dyDescent="0.2">
      <c r="E188" s="465"/>
      <c r="F188" s="465"/>
      <c r="G188" s="465"/>
      <c r="H188" s="465"/>
    </row>
    <row r="189" spans="5:8" x14ac:dyDescent="0.2">
      <c r="E189" s="465"/>
      <c r="F189" s="465"/>
      <c r="G189" s="465"/>
      <c r="H189" s="465"/>
    </row>
    <row r="190" spans="5:8" x14ac:dyDescent="0.2">
      <c r="E190" s="465"/>
      <c r="F190" s="465"/>
      <c r="G190" s="465"/>
      <c r="H190" s="465"/>
    </row>
    <row r="191" spans="5:8" x14ac:dyDescent="0.2">
      <c r="E191" s="465"/>
      <c r="F191" s="465"/>
      <c r="G191" s="465"/>
      <c r="H191" s="465"/>
    </row>
    <row r="192" spans="5:8" x14ac:dyDescent="0.2">
      <c r="E192" s="465"/>
      <c r="F192" s="465"/>
      <c r="G192" s="465"/>
      <c r="H192" s="465"/>
    </row>
    <row r="193" spans="5:8" x14ac:dyDescent="0.2">
      <c r="E193" s="465"/>
      <c r="F193" s="465"/>
      <c r="G193" s="465"/>
      <c r="H193" s="465"/>
    </row>
    <row r="194" spans="5:8" x14ac:dyDescent="0.2">
      <c r="E194" s="465"/>
      <c r="F194" s="465"/>
      <c r="G194" s="465"/>
      <c r="H194" s="465"/>
    </row>
    <row r="195" spans="5:8" x14ac:dyDescent="0.2">
      <c r="E195" s="465"/>
      <c r="F195" s="465"/>
      <c r="G195" s="465"/>
      <c r="H195" s="465"/>
    </row>
    <row r="196" spans="5:8" x14ac:dyDescent="0.2">
      <c r="E196" s="465"/>
      <c r="F196" s="465"/>
      <c r="G196" s="465"/>
      <c r="H196" s="465"/>
    </row>
    <row r="197" spans="5:8" x14ac:dyDescent="0.2">
      <c r="E197" s="465"/>
      <c r="F197" s="465"/>
      <c r="G197" s="465"/>
      <c r="H197" s="465"/>
    </row>
    <row r="198" spans="5:8" x14ac:dyDescent="0.2">
      <c r="E198" s="465"/>
      <c r="F198" s="465"/>
      <c r="G198" s="465"/>
      <c r="H198" s="465"/>
    </row>
    <row r="199" spans="5:8" x14ac:dyDescent="0.2">
      <c r="E199" s="465"/>
      <c r="F199" s="465"/>
      <c r="G199" s="465"/>
      <c r="H199" s="465"/>
    </row>
    <row r="200" spans="5:8" x14ac:dyDescent="0.2">
      <c r="E200" s="465"/>
      <c r="F200" s="465"/>
      <c r="G200" s="465"/>
      <c r="H200" s="465"/>
    </row>
    <row r="201" spans="5:8" x14ac:dyDescent="0.2">
      <c r="E201" s="465"/>
      <c r="F201" s="465"/>
      <c r="G201" s="465"/>
      <c r="H201" s="465"/>
    </row>
    <row r="202" spans="5:8" x14ac:dyDescent="0.2">
      <c r="E202" s="465"/>
      <c r="F202" s="465"/>
      <c r="G202" s="465"/>
      <c r="H202" s="465"/>
    </row>
    <row r="203" spans="5:8" x14ac:dyDescent="0.2">
      <c r="E203" s="465"/>
      <c r="F203" s="465"/>
      <c r="G203" s="465"/>
      <c r="H203" s="465"/>
    </row>
    <row r="204" spans="5:8" x14ac:dyDescent="0.2">
      <c r="E204" s="465"/>
      <c r="F204" s="465"/>
      <c r="G204" s="465"/>
      <c r="H204" s="465"/>
    </row>
    <row r="205" spans="5:8" x14ac:dyDescent="0.2">
      <c r="E205" s="465"/>
      <c r="F205" s="465"/>
      <c r="G205" s="465"/>
      <c r="H205" s="465"/>
    </row>
    <row r="206" spans="5:8" x14ac:dyDescent="0.2">
      <c r="E206" s="465"/>
      <c r="F206" s="465"/>
      <c r="G206" s="465"/>
      <c r="H206" s="465"/>
    </row>
    <row r="207" spans="5:8" x14ac:dyDescent="0.2">
      <c r="E207" s="465"/>
      <c r="F207" s="465"/>
      <c r="G207" s="465"/>
      <c r="H207" s="465"/>
    </row>
    <row r="208" spans="5:8" x14ac:dyDescent="0.2">
      <c r="E208" s="465"/>
      <c r="F208" s="465"/>
      <c r="G208" s="465"/>
      <c r="H208" s="465"/>
    </row>
    <row r="209" spans="5:8" x14ac:dyDescent="0.2">
      <c r="E209" s="465"/>
      <c r="F209" s="465"/>
      <c r="G209" s="465"/>
      <c r="H209" s="465"/>
    </row>
    <row r="210" spans="5:8" x14ac:dyDescent="0.2">
      <c r="E210" s="465"/>
      <c r="F210" s="465"/>
      <c r="G210" s="465"/>
      <c r="H210" s="465"/>
    </row>
    <row r="211" spans="5:8" x14ac:dyDescent="0.2">
      <c r="E211" s="465"/>
      <c r="F211" s="465"/>
      <c r="G211" s="465"/>
      <c r="H211" s="465"/>
    </row>
    <row r="212" spans="5:8" x14ac:dyDescent="0.2">
      <c r="E212" s="465"/>
      <c r="F212" s="465"/>
      <c r="G212" s="465"/>
      <c r="H212" s="465"/>
    </row>
    <row r="213" spans="5:8" x14ac:dyDescent="0.2">
      <c r="E213" s="465"/>
      <c r="F213" s="465"/>
      <c r="G213" s="465"/>
      <c r="H213" s="465"/>
    </row>
    <row r="214" spans="5:8" x14ac:dyDescent="0.2">
      <c r="E214" s="465"/>
      <c r="F214" s="465"/>
      <c r="G214" s="465"/>
      <c r="H214" s="465"/>
    </row>
    <row r="215" spans="5:8" x14ac:dyDescent="0.2">
      <c r="E215" s="465"/>
      <c r="F215" s="465"/>
      <c r="G215" s="465"/>
      <c r="H215" s="465"/>
    </row>
    <row r="216" spans="5:8" x14ac:dyDescent="0.2">
      <c r="E216" s="465"/>
      <c r="F216" s="465"/>
      <c r="G216" s="465"/>
      <c r="H216" s="465"/>
    </row>
    <row r="217" spans="5:8" x14ac:dyDescent="0.2">
      <c r="E217" s="465"/>
      <c r="F217" s="465"/>
      <c r="G217" s="465"/>
      <c r="H217" s="465"/>
    </row>
    <row r="218" spans="5:8" x14ac:dyDescent="0.2">
      <c r="E218" s="465"/>
      <c r="F218" s="465"/>
      <c r="G218" s="465"/>
      <c r="H218" s="465"/>
    </row>
    <row r="219" spans="5:8" x14ac:dyDescent="0.2">
      <c r="E219" s="465"/>
      <c r="F219" s="465"/>
      <c r="G219" s="465"/>
      <c r="H219" s="465"/>
    </row>
    <row r="220" spans="5:8" x14ac:dyDescent="0.2">
      <c r="E220" s="465"/>
      <c r="F220" s="465"/>
      <c r="G220" s="465"/>
      <c r="H220" s="465"/>
    </row>
    <row r="221" spans="5:8" x14ac:dyDescent="0.2">
      <c r="E221" s="465"/>
      <c r="F221" s="465"/>
      <c r="G221" s="465"/>
      <c r="H221" s="465"/>
    </row>
    <row r="222" spans="5:8" x14ac:dyDescent="0.2">
      <c r="E222" s="465"/>
      <c r="F222" s="465"/>
      <c r="G222" s="465"/>
      <c r="H222" s="465"/>
    </row>
    <row r="223" spans="5:8" x14ac:dyDescent="0.2">
      <c r="E223" s="465"/>
      <c r="F223" s="465"/>
      <c r="G223" s="465"/>
      <c r="H223" s="465"/>
    </row>
    <row r="224" spans="5:8" x14ac:dyDescent="0.2">
      <c r="E224" s="465"/>
      <c r="F224" s="465"/>
      <c r="G224" s="465"/>
      <c r="H224" s="465"/>
    </row>
    <row r="225" spans="5:8" x14ac:dyDescent="0.2">
      <c r="E225" s="465"/>
      <c r="F225" s="465"/>
      <c r="G225" s="465"/>
      <c r="H225" s="465"/>
    </row>
    <row r="226" spans="5:8" x14ac:dyDescent="0.2">
      <c r="E226" s="465"/>
      <c r="F226" s="465"/>
      <c r="G226" s="465"/>
      <c r="H226" s="465"/>
    </row>
    <row r="227" spans="5:8" x14ac:dyDescent="0.2">
      <c r="E227" s="465"/>
      <c r="F227" s="465"/>
      <c r="G227" s="465"/>
      <c r="H227" s="465"/>
    </row>
    <row r="228" spans="5:8" x14ac:dyDescent="0.2">
      <c r="E228" s="465"/>
      <c r="F228" s="465"/>
      <c r="G228" s="465"/>
      <c r="H228" s="465"/>
    </row>
    <row r="229" spans="5:8" x14ac:dyDescent="0.2">
      <c r="E229" s="465"/>
      <c r="F229" s="465"/>
      <c r="G229" s="465"/>
      <c r="H229" s="465"/>
    </row>
    <row r="230" spans="5:8" x14ac:dyDescent="0.2">
      <c r="E230" s="465"/>
      <c r="F230" s="465"/>
      <c r="G230" s="465"/>
      <c r="H230" s="465"/>
    </row>
    <row r="231" spans="5:8" x14ac:dyDescent="0.2">
      <c r="E231" s="465"/>
      <c r="F231" s="465"/>
      <c r="G231" s="465"/>
      <c r="H231" s="465"/>
    </row>
    <row r="232" spans="5:8" x14ac:dyDescent="0.2">
      <c r="E232" s="465"/>
      <c r="F232" s="465"/>
      <c r="G232" s="465"/>
      <c r="H232" s="465"/>
    </row>
    <row r="233" spans="5:8" x14ac:dyDescent="0.2">
      <c r="E233" s="465"/>
      <c r="F233" s="465"/>
      <c r="G233" s="465"/>
      <c r="H233" s="465"/>
    </row>
    <row r="234" spans="5:8" x14ac:dyDescent="0.2">
      <c r="E234" s="465"/>
      <c r="F234" s="465"/>
      <c r="G234" s="465"/>
      <c r="H234" s="465"/>
    </row>
    <row r="235" spans="5:8" x14ac:dyDescent="0.2">
      <c r="E235" s="465"/>
      <c r="F235" s="465"/>
      <c r="G235" s="465"/>
      <c r="H235" s="465"/>
    </row>
    <row r="236" spans="5:8" x14ac:dyDescent="0.2">
      <c r="E236" s="465"/>
      <c r="F236" s="465"/>
      <c r="G236" s="465"/>
      <c r="H236" s="465"/>
    </row>
    <row r="237" spans="5:8" x14ac:dyDescent="0.2">
      <c r="E237" s="465"/>
      <c r="F237" s="465"/>
      <c r="G237" s="465"/>
      <c r="H237" s="465"/>
    </row>
    <row r="238" spans="5:8" x14ac:dyDescent="0.2">
      <c r="E238" s="465"/>
      <c r="F238" s="465"/>
      <c r="G238" s="465"/>
      <c r="H238" s="465"/>
    </row>
    <row r="239" spans="5:8" x14ac:dyDescent="0.2">
      <c r="E239" s="465"/>
      <c r="F239" s="465"/>
      <c r="G239" s="465"/>
      <c r="H239" s="465"/>
    </row>
    <row r="240" spans="5:8" x14ac:dyDescent="0.2">
      <c r="E240" s="465"/>
      <c r="F240" s="465"/>
      <c r="G240" s="465"/>
      <c r="H240" s="465"/>
    </row>
    <row r="241" spans="5:8" x14ac:dyDescent="0.2">
      <c r="E241" s="465"/>
      <c r="F241" s="465"/>
      <c r="G241" s="465"/>
      <c r="H241" s="465"/>
    </row>
    <row r="242" spans="5:8" x14ac:dyDescent="0.2">
      <c r="E242" s="465"/>
      <c r="F242" s="465"/>
      <c r="G242" s="465"/>
      <c r="H242" s="465"/>
    </row>
    <row r="243" spans="5:8" x14ac:dyDescent="0.2">
      <c r="E243" s="465"/>
      <c r="F243" s="465"/>
      <c r="G243" s="465"/>
      <c r="H243" s="465"/>
    </row>
    <row r="244" spans="5:8" x14ac:dyDescent="0.2">
      <c r="E244" s="465"/>
      <c r="F244" s="465"/>
      <c r="G244" s="465"/>
      <c r="H244" s="465"/>
    </row>
    <row r="245" spans="5:8" x14ac:dyDescent="0.2">
      <c r="E245" s="465"/>
      <c r="F245" s="465"/>
      <c r="G245" s="465"/>
      <c r="H245" s="465"/>
    </row>
    <row r="246" spans="5:8" x14ac:dyDescent="0.2">
      <c r="E246" s="465"/>
      <c r="F246" s="465"/>
      <c r="G246" s="465"/>
      <c r="H246" s="465"/>
    </row>
    <row r="247" spans="5:8" x14ac:dyDescent="0.2">
      <c r="E247" s="465"/>
      <c r="F247" s="465"/>
      <c r="G247" s="465"/>
      <c r="H247" s="465"/>
    </row>
    <row r="248" spans="5:8" x14ac:dyDescent="0.2">
      <c r="E248" s="465"/>
      <c r="F248" s="465"/>
      <c r="G248" s="465"/>
      <c r="H248" s="465"/>
    </row>
    <row r="249" spans="5:8" x14ac:dyDescent="0.2">
      <c r="E249" s="465"/>
      <c r="F249" s="465"/>
      <c r="G249" s="465"/>
      <c r="H249" s="465"/>
    </row>
    <row r="250" spans="5:8" x14ac:dyDescent="0.2">
      <c r="E250" s="465"/>
      <c r="F250" s="465"/>
      <c r="G250" s="465"/>
      <c r="H250" s="465"/>
    </row>
    <row r="251" spans="5:8" x14ac:dyDescent="0.2">
      <c r="E251" s="465"/>
      <c r="F251" s="465"/>
      <c r="G251" s="465"/>
      <c r="H251" s="465"/>
    </row>
    <row r="252" spans="5:8" x14ac:dyDescent="0.2">
      <c r="E252" s="465"/>
      <c r="F252" s="465"/>
      <c r="G252" s="465"/>
      <c r="H252" s="465"/>
    </row>
    <row r="253" spans="5:8" x14ac:dyDescent="0.2">
      <c r="E253" s="465"/>
      <c r="F253" s="465"/>
      <c r="G253" s="465"/>
      <c r="H253" s="465"/>
    </row>
    <row r="254" spans="5:8" x14ac:dyDescent="0.2">
      <c r="E254" s="465"/>
      <c r="F254" s="465"/>
      <c r="G254" s="465"/>
      <c r="H254" s="465"/>
    </row>
    <row r="255" spans="5:8" x14ac:dyDescent="0.2">
      <c r="E255" s="465"/>
      <c r="F255" s="465"/>
      <c r="G255" s="465"/>
      <c r="H255" s="465"/>
    </row>
    <row r="256" spans="5:8" x14ac:dyDescent="0.2">
      <c r="E256" s="465"/>
      <c r="F256" s="465"/>
      <c r="G256" s="465"/>
      <c r="H256" s="465"/>
    </row>
    <row r="257" spans="5:8" x14ac:dyDescent="0.2">
      <c r="E257" s="465"/>
      <c r="F257" s="465"/>
      <c r="G257" s="465"/>
      <c r="H257" s="465"/>
    </row>
    <row r="258" spans="5:8" x14ac:dyDescent="0.2">
      <c r="E258" s="465"/>
      <c r="F258" s="465"/>
      <c r="G258" s="465"/>
      <c r="H258" s="465"/>
    </row>
    <row r="259" spans="5:8" x14ac:dyDescent="0.2">
      <c r="E259" s="465"/>
      <c r="F259" s="465"/>
      <c r="G259" s="465"/>
      <c r="H259" s="465"/>
    </row>
    <row r="260" spans="5:8" x14ac:dyDescent="0.2">
      <c r="E260" s="465"/>
      <c r="F260" s="465"/>
      <c r="G260" s="465"/>
      <c r="H260" s="465"/>
    </row>
    <row r="261" spans="5:8" x14ac:dyDescent="0.2">
      <c r="E261" s="465"/>
      <c r="F261" s="465"/>
      <c r="G261" s="465"/>
      <c r="H261" s="465"/>
    </row>
    <row r="262" spans="5:8" x14ac:dyDescent="0.2">
      <c r="E262" s="465"/>
      <c r="F262" s="465"/>
      <c r="G262" s="465"/>
      <c r="H262" s="465"/>
    </row>
    <row r="263" spans="5:8" x14ac:dyDescent="0.2">
      <c r="E263" s="465"/>
      <c r="F263" s="465"/>
      <c r="G263" s="465"/>
      <c r="H263" s="465"/>
    </row>
    <row r="264" spans="5:8" x14ac:dyDescent="0.2">
      <c r="E264" s="465"/>
      <c r="F264" s="465"/>
      <c r="G264" s="465"/>
      <c r="H264" s="465"/>
    </row>
    <row r="265" spans="5:8" x14ac:dyDescent="0.2">
      <c r="E265" s="465"/>
      <c r="F265" s="465"/>
      <c r="G265" s="465"/>
      <c r="H265" s="465"/>
    </row>
    <row r="266" spans="5:8" x14ac:dyDescent="0.2">
      <c r="E266" s="465"/>
      <c r="F266" s="465"/>
      <c r="G266" s="465"/>
      <c r="H266" s="465"/>
    </row>
    <row r="267" spans="5:8" x14ac:dyDescent="0.2">
      <c r="E267" s="465"/>
      <c r="F267" s="465"/>
      <c r="G267" s="465"/>
      <c r="H267" s="465"/>
    </row>
    <row r="268" spans="5:8" x14ac:dyDescent="0.2">
      <c r="E268" s="465"/>
      <c r="F268" s="465"/>
      <c r="G268" s="465"/>
      <c r="H268" s="465"/>
    </row>
    <row r="269" spans="5:8" x14ac:dyDescent="0.2">
      <c r="E269" s="465"/>
      <c r="F269" s="465"/>
      <c r="G269" s="465"/>
      <c r="H269" s="465"/>
    </row>
    <row r="270" spans="5:8" x14ac:dyDescent="0.2">
      <c r="E270" s="465"/>
      <c r="F270" s="465"/>
      <c r="G270" s="465"/>
      <c r="H270" s="465"/>
    </row>
    <row r="271" spans="5:8" x14ac:dyDescent="0.2">
      <c r="E271" s="465"/>
      <c r="F271" s="465"/>
      <c r="G271" s="465"/>
      <c r="H271" s="465"/>
    </row>
    <row r="272" spans="5:8" x14ac:dyDescent="0.2">
      <c r="E272" s="465"/>
      <c r="F272" s="465"/>
      <c r="G272" s="465"/>
      <c r="H272" s="465"/>
    </row>
    <row r="273" spans="5:8" x14ac:dyDescent="0.2">
      <c r="E273" s="465"/>
      <c r="F273" s="465"/>
      <c r="G273" s="465"/>
      <c r="H273" s="465"/>
    </row>
    <row r="274" spans="5:8" x14ac:dyDescent="0.2">
      <c r="E274" s="465"/>
      <c r="F274" s="465"/>
      <c r="G274" s="465"/>
      <c r="H274" s="465"/>
    </row>
    <row r="275" spans="5:8" x14ac:dyDescent="0.2">
      <c r="E275" s="465"/>
      <c r="F275" s="465"/>
      <c r="G275" s="465"/>
      <c r="H275" s="465"/>
    </row>
    <row r="276" spans="5:8" x14ac:dyDescent="0.2">
      <c r="E276" s="465"/>
      <c r="F276" s="465"/>
      <c r="G276" s="465"/>
      <c r="H276" s="465"/>
    </row>
    <row r="277" spans="5:8" x14ac:dyDescent="0.2">
      <c r="E277" s="465"/>
      <c r="F277" s="465"/>
      <c r="G277" s="465"/>
      <c r="H277" s="465"/>
    </row>
    <row r="278" spans="5:8" x14ac:dyDescent="0.2">
      <c r="E278" s="465"/>
      <c r="F278" s="465"/>
      <c r="G278" s="465"/>
      <c r="H278" s="465"/>
    </row>
    <row r="279" spans="5:8" x14ac:dyDescent="0.2">
      <c r="E279" s="465"/>
      <c r="F279" s="465"/>
      <c r="G279" s="465"/>
      <c r="H279" s="465"/>
    </row>
    <row r="280" spans="5:8" x14ac:dyDescent="0.2">
      <c r="E280" s="465"/>
      <c r="F280" s="465"/>
      <c r="G280" s="465"/>
      <c r="H280" s="465"/>
    </row>
    <row r="281" spans="5:8" x14ac:dyDescent="0.2">
      <c r="E281" s="465"/>
      <c r="F281" s="465"/>
      <c r="G281" s="465"/>
      <c r="H281" s="465"/>
    </row>
    <row r="282" spans="5:8" x14ac:dyDescent="0.2">
      <c r="E282" s="465"/>
      <c r="F282" s="465"/>
      <c r="G282" s="465"/>
      <c r="H282" s="465"/>
    </row>
    <row r="283" spans="5:8" x14ac:dyDescent="0.2">
      <c r="E283" s="465"/>
      <c r="F283" s="465"/>
      <c r="G283" s="465"/>
      <c r="H283" s="465"/>
    </row>
    <row r="284" spans="5:8" x14ac:dyDescent="0.2">
      <c r="E284" s="465"/>
      <c r="F284" s="465"/>
      <c r="G284" s="465"/>
      <c r="H284" s="465"/>
    </row>
    <row r="285" spans="5:8" x14ac:dyDescent="0.2">
      <c r="E285" s="465"/>
      <c r="F285" s="465"/>
      <c r="G285" s="465"/>
      <c r="H285" s="465"/>
    </row>
    <row r="286" spans="5:8" x14ac:dyDescent="0.2">
      <c r="E286" s="465"/>
      <c r="F286" s="465"/>
      <c r="G286" s="465"/>
      <c r="H286" s="465"/>
    </row>
    <row r="287" spans="5:8" x14ac:dyDescent="0.2">
      <c r="E287" s="465"/>
      <c r="F287" s="465"/>
      <c r="G287" s="465"/>
      <c r="H287" s="465"/>
    </row>
    <row r="288" spans="5:8" x14ac:dyDescent="0.2">
      <c r="E288" s="465"/>
      <c r="F288" s="465"/>
      <c r="G288" s="465"/>
      <c r="H288" s="465"/>
    </row>
    <row r="289" spans="5:8" x14ac:dyDescent="0.2">
      <c r="E289" s="465"/>
      <c r="F289" s="465"/>
      <c r="G289" s="465"/>
      <c r="H289" s="465"/>
    </row>
    <row r="290" spans="5:8" x14ac:dyDescent="0.2">
      <c r="E290" s="465"/>
      <c r="F290" s="465"/>
      <c r="G290" s="465"/>
      <c r="H290" s="465"/>
    </row>
    <row r="291" spans="5:8" x14ac:dyDescent="0.2">
      <c r="E291" s="465"/>
      <c r="F291" s="465"/>
      <c r="G291" s="465"/>
      <c r="H291" s="465"/>
    </row>
    <row r="292" spans="5:8" x14ac:dyDescent="0.2">
      <c r="E292" s="465"/>
      <c r="F292" s="465"/>
      <c r="G292" s="465"/>
      <c r="H292" s="465"/>
    </row>
    <row r="293" spans="5:8" x14ac:dyDescent="0.2">
      <c r="E293" s="465"/>
      <c r="F293" s="465"/>
      <c r="G293" s="465"/>
      <c r="H293" s="465"/>
    </row>
    <row r="294" spans="5:8" x14ac:dyDescent="0.2">
      <c r="E294" s="465"/>
      <c r="F294" s="465"/>
      <c r="G294" s="465"/>
      <c r="H294" s="465"/>
    </row>
    <row r="295" spans="5:8" x14ac:dyDescent="0.2">
      <c r="E295" s="465"/>
      <c r="F295" s="465"/>
      <c r="G295" s="465"/>
      <c r="H295" s="465"/>
    </row>
    <row r="296" spans="5:8" x14ac:dyDescent="0.2">
      <c r="E296" s="465"/>
      <c r="F296" s="465"/>
      <c r="G296" s="465"/>
      <c r="H296" s="465"/>
    </row>
    <row r="297" spans="5:8" x14ac:dyDescent="0.2">
      <c r="E297" s="465"/>
      <c r="F297" s="465"/>
      <c r="G297" s="465"/>
      <c r="H297" s="465"/>
    </row>
    <row r="298" spans="5:8" x14ac:dyDescent="0.2">
      <c r="E298" s="465"/>
      <c r="F298" s="465"/>
      <c r="G298" s="465"/>
      <c r="H298" s="465"/>
    </row>
    <row r="299" spans="5:8" x14ac:dyDescent="0.2">
      <c r="E299" s="465"/>
      <c r="F299" s="465"/>
      <c r="G299" s="465"/>
      <c r="H299" s="465"/>
    </row>
    <row r="300" spans="5:8" x14ac:dyDescent="0.2">
      <c r="E300" s="465"/>
      <c r="F300" s="465"/>
      <c r="G300" s="465"/>
      <c r="H300" s="465"/>
    </row>
    <row r="301" spans="5:8" x14ac:dyDescent="0.2">
      <c r="E301" s="465"/>
      <c r="F301" s="465"/>
      <c r="G301" s="465"/>
      <c r="H301" s="465"/>
    </row>
    <row r="302" spans="5:8" x14ac:dyDescent="0.2">
      <c r="E302" s="465"/>
      <c r="F302" s="465"/>
      <c r="G302" s="465"/>
      <c r="H302" s="465"/>
    </row>
    <row r="303" spans="5:8" x14ac:dyDescent="0.2">
      <c r="E303" s="465"/>
      <c r="F303" s="465"/>
      <c r="G303" s="465"/>
      <c r="H303" s="465"/>
    </row>
    <row r="304" spans="5:8" x14ac:dyDescent="0.2">
      <c r="E304" s="465"/>
      <c r="F304" s="465"/>
      <c r="G304" s="465"/>
      <c r="H304" s="465"/>
    </row>
    <row r="305" spans="5:8" x14ac:dyDescent="0.2">
      <c r="E305" s="465"/>
      <c r="F305" s="465"/>
      <c r="G305" s="465"/>
      <c r="H305" s="465"/>
    </row>
    <row r="306" spans="5:8" x14ac:dyDescent="0.2">
      <c r="E306" s="465"/>
      <c r="F306" s="465"/>
      <c r="G306" s="465"/>
      <c r="H306" s="465"/>
    </row>
    <row r="307" spans="5:8" x14ac:dyDescent="0.2">
      <c r="E307" s="465"/>
      <c r="F307" s="465"/>
      <c r="G307" s="465"/>
      <c r="H307" s="465"/>
    </row>
    <row r="308" spans="5:8" x14ac:dyDescent="0.2">
      <c r="E308" s="465"/>
      <c r="F308" s="465"/>
      <c r="G308" s="465"/>
      <c r="H308" s="465"/>
    </row>
    <row r="309" spans="5:8" x14ac:dyDescent="0.2">
      <c r="E309" s="465"/>
      <c r="F309" s="465"/>
      <c r="G309" s="465"/>
      <c r="H309" s="465"/>
    </row>
    <row r="310" spans="5:8" x14ac:dyDescent="0.2">
      <c r="E310" s="465"/>
      <c r="F310" s="465"/>
      <c r="G310" s="465"/>
      <c r="H310" s="465"/>
    </row>
    <row r="311" spans="5:8" x14ac:dyDescent="0.2">
      <c r="E311" s="465"/>
      <c r="F311" s="465"/>
      <c r="G311" s="465"/>
      <c r="H311" s="465"/>
    </row>
    <row r="312" spans="5:8" x14ac:dyDescent="0.2">
      <c r="E312" s="465"/>
      <c r="F312" s="465"/>
      <c r="G312" s="465"/>
      <c r="H312" s="465"/>
    </row>
    <row r="313" spans="5:8" x14ac:dyDescent="0.2">
      <c r="E313" s="465"/>
      <c r="F313" s="465"/>
      <c r="G313" s="465"/>
      <c r="H313" s="465"/>
    </row>
    <row r="314" spans="5:8" x14ac:dyDescent="0.2">
      <c r="E314" s="465"/>
      <c r="F314" s="465"/>
      <c r="G314" s="465"/>
      <c r="H314" s="465"/>
    </row>
    <row r="315" spans="5:8" x14ac:dyDescent="0.2">
      <c r="E315" s="465"/>
      <c r="F315" s="465"/>
      <c r="G315" s="465"/>
      <c r="H315" s="465"/>
    </row>
    <row r="316" spans="5:8" x14ac:dyDescent="0.2">
      <c r="E316" s="465"/>
      <c r="F316" s="465"/>
      <c r="G316" s="465"/>
      <c r="H316" s="465"/>
    </row>
    <row r="317" spans="5:8" x14ac:dyDescent="0.2">
      <c r="E317" s="465"/>
      <c r="F317" s="465"/>
      <c r="G317" s="465"/>
      <c r="H317" s="465"/>
    </row>
    <row r="318" spans="5:8" x14ac:dyDescent="0.2">
      <c r="E318" s="465"/>
      <c r="F318" s="465"/>
      <c r="G318" s="465"/>
      <c r="H318" s="465"/>
    </row>
    <row r="319" spans="5:8" x14ac:dyDescent="0.2">
      <c r="E319" s="465"/>
      <c r="F319" s="465"/>
      <c r="G319" s="465"/>
      <c r="H319" s="465"/>
    </row>
    <row r="320" spans="5:8" x14ac:dyDescent="0.2">
      <c r="E320" s="465"/>
      <c r="F320" s="465"/>
      <c r="G320" s="465"/>
      <c r="H320" s="465"/>
    </row>
    <row r="321" spans="5:8" x14ac:dyDescent="0.2">
      <c r="E321" s="465"/>
      <c r="F321" s="465"/>
      <c r="G321" s="465"/>
      <c r="H321" s="465"/>
    </row>
    <row r="322" spans="5:8" x14ac:dyDescent="0.2">
      <c r="E322" s="465"/>
      <c r="F322" s="465"/>
      <c r="G322" s="465"/>
      <c r="H322" s="465"/>
    </row>
    <row r="323" spans="5:8" x14ac:dyDescent="0.2">
      <c r="E323" s="465"/>
      <c r="F323" s="465"/>
      <c r="G323" s="465"/>
      <c r="H323" s="465"/>
    </row>
    <row r="324" spans="5:8" x14ac:dyDescent="0.2">
      <c r="E324" s="465"/>
      <c r="F324" s="465"/>
      <c r="G324" s="465"/>
      <c r="H324" s="465"/>
    </row>
    <row r="325" spans="5:8" x14ac:dyDescent="0.2">
      <c r="E325" s="465"/>
      <c r="F325" s="465"/>
      <c r="G325" s="465"/>
      <c r="H325" s="465"/>
    </row>
    <row r="326" spans="5:8" x14ac:dyDescent="0.2">
      <c r="E326" s="465"/>
      <c r="F326" s="465"/>
      <c r="G326" s="465"/>
      <c r="H326" s="465"/>
    </row>
    <row r="327" spans="5:8" x14ac:dyDescent="0.2">
      <c r="E327" s="465"/>
      <c r="F327" s="465"/>
      <c r="G327" s="465"/>
      <c r="H327" s="465"/>
    </row>
    <row r="328" spans="5:8" x14ac:dyDescent="0.2">
      <c r="E328" s="465"/>
      <c r="F328" s="465"/>
      <c r="G328" s="465"/>
      <c r="H328" s="465"/>
    </row>
    <row r="329" spans="5:8" x14ac:dyDescent="0.2">
      <c r="E329" s="465"/>
      <c r="F329" s="465"/>
      <c r="G329" s="465"/>
      <c r="H329" s="465"/>
    </row>
    <row r="330" spans="5:8" x14ac:dyDescent="0.2">
      <c r="E330" s="465"/>
      <c r="F330" s="465"/>
      <c r="G330" s="465"/>
      <c r="H330" s="465"/>
    </row>
    <row r="331" spans="5:8" x14ac:dyDescent="0.2">
      <c r="E331" s="465"/>
      <c r="F331" s="465"/>
      <c r="G331" s="465"/>
      <c r="H331" s="465"/>
    </row>
    <row r="332" spans="5:8" x14ac:dyDescent="0.2">
      <c r="E332" s="465"/>
      <c r="F332" s="465"/>
      <c r="G332" s="465"/>
      <c r="H332" s="465"/>
    </row>
    <row r="333" spans="5:8" x14ac:dyDescent="0.2">
      <c r="E333" s="465"/>
      <c r="F333" s="465"/>
      <c r="G333" s="465"/>
      <c r="H333" s="465"/>
    </row>
    <row r="334" spans="5:8" x14ac:dyDescent="0.2">
      <c r="E334" s="465"/>
      <c r="F334" s="465"/>
      <c r="G334" s="465"/>
      <c r="H334" s="465"/>
    </row>
    <row r="335" spans="5:8" x14ac:dyDescent="0.2">
      <c r="E335" s="465"/>
      <c r="F335" s="465"/>
      <c r="G335" s="465"/>
      <c r="H335" s="465"/>
    </row>
    <row r="336" spans="5:8" x14ac:dyDescent="0.2">
      <c r="E336" s="465"/>
      <c r="F336" s="465"/>
      <c r="G336" s="465"/>
      <c r="H336" s="465"/>
    </row>
    <row r="337" spans="5:8" x14ac:dyDescent="0.2">
      <c r="E337" s="465"/>
      <c r="F337" s="465"/>
      <c r="G337" s="465"/>
      <c r="H337" s="465"/>
    </row>
    <row r="338" spans="5:8" x14ac:dyDescent="0.2">
      <c r="E338" s="465"/>
      <c r="F338" s="465"/>
      <c r="G338" s="465"/>
      <c r="H338" s="465"/>
    </row>
    <row r="339" spans="5:8" x14ac:dyDescent="0.2">
      <c r="E339" s="465"/>
      <c r="F339" s="465"/>
      <c r="G339" s="465"/>
      <c r="H339" s="465"/>
    </row>
    <row r="340" spans="5:8" x14ac:dyDescent="0.2">
      <c r="E340" s="465"/>
      <c r="F340" s="465"/>
      <c r="G340" s="465"/>
      <c r="H340" s="465"/>
    </row>
    <row r="341" spans="5:8" x14ac:dyDescent="0.2">
      <c r="E341" s="465"/>
      <c r="F341" s="465"/>
      <c r="G341" s="465"/>
      <c r="H341" s="465"/>
    </row>
    <row r="342" spans="5:8" x14ac:dyDescent="0.2">
      <c r="E342" s="465"/>
      <c r="F342" s="465"/>
      <c r="G342" s="465"/>
      <c r="H342" s="465"/>
    </row>
    <row r="343" spans="5:8" x14ac:dyDescent="0.2">
      <c r="E343" s="465"/>
      <c r="F343" s="465"/>
      <c r="G343" s="465"/>
      <c r="H343" s="465"/>
    </row>
    <row r="344" spans="5:8" x14ac:dyDescent="0.2">
      <c r="E344" s="465"/>
      <c r="F344" s="465"/>
      <c r="G344" s="465"/>
      <c r="H344" s="465"/>
    </row>
    <row r="345" spans="5:8" x14ac:dyDescent="0.2">
      <c r="E345" s="465"/>
      <c r="F345" s="465"/>
      <c r="G345" s="465"/>
      <c r="H345" s="465"/>
    </row>
    <row r="346" spans="5:8" x14ac:dyDescent="0.2">
      <c r="E346" s="465"/>
      <c r="F346" s="465"/>
      <c r="G346" s="465"/>
      <c r="H346" s="465"/>
    </row>
    <row r="347" spans="5:8" x14ac:dyDescent="0.2">
      <c r="E347" s="465"/>
      <c r="F347" s="465"/>
      <c r="G347" s="465"/>
      <c r="H347" s="465"/>
    </row>
    <row r="348" spans="5:8" x14ac:dyDescent="0.2">
      <c r="E348" s="465"/>
      <c r="F348" s="465"/>
      <c r="G348" s="465"/>
      <c r="H348" s="465"/>
    </row>
    <row r="349" spans="5:8" x14ac:dyDescent="0.2">
      <c r="E349" s="465"/>
      <c r="F349" s="465"/>
      <c r="G349" s="465"/>
      <c r="H349" s="465"/>
    </row>
    <row r="350" spans="5:8" x14ac:dyDescent="0.2">
      <c r="E350" s="465"/>
      <c r="F350" s="465"/>
      <c r="G350" s="465"/>
      <c r="H350" s="465"/>
    </row>
    <row r="351" spans="5:8" x14ac:dyDescent="0.2">
      <c r="E351" s="465"/>
      <c r="F351" s="465"/>
      <c r="G351" s="465"/>
      <c r="H351" s="465"/>
    </row>
    <row r="352" spans="5:8" x14ac:dyDescent="0.2">
      <c r="E352" s="465"/>
      <c r="F352" s="465"/>
      <c r="G352" s="465"/>
      <c r="H352" s="465"/>
    </row>
    <row r="353" spans="5:8" x14ac:dyDescent="0.2">
      <c r="E353" s="465"/>
      <c r="F353" s="465"/>
      <c r="G353" s="465"/>
      <c r="H353" s="465"/>
    </row>
    <row r="354" spans="5:8" x14ac:dyDescent="0.2">
      <c r="E354" s="465"/>
      <c r="F354" s="465"/>
      <c r="G354" s="465"/>
      <c r="H354" s="465"/>
    </row>
    <row r="355" spans="5:8" x14ac:dyDescent="0.2">
      <c r="E355" s="465"/>
      <c r="F355" s="465"/>
      <c r="G355" s="465"/>
      <c r="H355" s="465"/>
    </row>
    <row r="356" spans="5:8" x14ac:dyDescent="0.2">
      <c r="E356" s="465"/>
      <c r="F356" s="465"/>
      <c r="G356" s="465"/>
      <c r="H356" s="465"/>
    </row>
    <row r="357" spans="5:8" x14ac:dyDescent="0.2">
      <c r="E357" s="465"/>
      <c r="F357" s="465"/>
      <c r="G357" s="465"/>
      <c r="H357" s="465"/>
    </row>
  </sheetData>
  <mergeCells count="2">
    <mergeCell ref="E6:F6"/>
    <mergeCell ref="H1:I1"/>
  </mergeCells>
  <hyperlinks>
    <hyperlink ref="H1:I1" location="Index!A1" display="Regresar al Índice" xr:uid="{083A673E-5E5C-4055-8E73-B137D2A388D8}"/>
  </hyperlinks>
  <pageMargins left="0.7" right="0.7" top="0.75" bottom="0.75" header="0.3" footer="0.3"/>
  <pageSetup orientation="portrait" horizontalDpi="4294967295" verticalDpi="4294967295"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729A-48BF-4A14-837B-87269F1D47AF}">
  <sheetPr codeName="Hoja97"/>
  <dimension ref="A1:M192"/>
  <sheetViews>
    <sheetView topLeftCell="G30" zoomScaleNormal="100" workbookViewId="0">
      <selection activeCell="I7" sqref="I7"/>
    </sheetView>
  </sheetViews>
  <sheetFormatPr baseColWidth="10" defaultRowHeight="14.25" x14ac:dyDescent="0.2"/>
  <cols>
    <col min="1" max="16384" width="11.42578125" style="263"/>
  </cols>
  <sheetData>
    <row r="1" spans="1:9" ht="15" x14ac:dyDescent="0.25">
      <c r="A1" s="179" t="s">
        <v>1434</v>
      </c>
      <c r="H1" s="400" t="s">
        <v>39</v>
      </c>
      <c r="I1" s="400"/>
    </row>
    <row r="2" spans="1:9" x14ac:dyDescent="0.2">
      <c r="A2" s="94" t="s">
        <v>166</v>
      </c>
    </row>
    <row r="6" spans="1:9" x14ac:dyDescent="0.2">
      <c r="E6" s="263" t="s">
        <v>168</v>
      </c>
      <c r="G6" s="263" t="s">
        <v>185</v>
      </c>
    </row>
    <row r="7" spans="1:9" x14ac:dyDescent="0.2">
      <c r="B7" s="263" t="s">
        <v>768</v>
      </c>
      <c r="C7" s="263" t="s">
        <v>769</v>
      </c>
      <c r="D7" s="263" t="s">
        <v>770</v>
      </c>
      <c r="E7" s="263" t="s">
        <v>773</v>
      </c>
      <c r="F7" s="263" t="s">
        <v>774</v>
      </c>
      <c r="G7" s="263" t="s">
        <v>0</v>
      </c>
      <c r="H7" s="263" t="s">
        <v>1</v>
      </c>
    </row>
    <row r="8" spans="1:9" x14ac:dyDescent="0.2">
      <c r="A8" s="263">
        <v>2017</v>
      </c>
      <c r="B8" s="263" t="s">
        <v>173</v>
      </c>
      <c r="C8" s="465">
        <v>93.603882444858499</v>
      </c>
      <c r="D8" s="263">
        <v>0.860535444544271</v>
      </c>
      <c r="E8" s="465">
        <v>18.304750999844799</v>
      </c>
      <c r="F8" s="465">
        <v>17.8167725639798</v>
      </c>
      <c r="G8" s="465">
        <v>21.2713504317522</v>
      </c>
      <c r="H8" s="465">
        <v>20.704286705372599</v>
      </c>
    </row>
    <row r="9" spans="1:9" x14ac:dyDescent="0.2">
      <c r="B9" s="263" t="s">
        <v>174</v>
      </c>
      <c r="C9" s="465">
        <v>94.1447803353567</v>
      </c>
      <c r="D9" s="263">
        <v>0.86550812083178597</v>
      </c>
      <c r="E9" s="465">
        <v>18.292751290365601</v>
      </c>
      <c r="F9" s="465">
        <v>17.7165134606824</v>
      </c>
      <c r="G9" s="465">
        <v>21.1352740085044</v>
      </c>
      <c r="H9" s="465">
        <v>20.469494201459501</v>
      </c>
    </row>
    <row r="10" spans="1:9" x14ac:dyDescent="0.2">
      <c r="B10" s="263" t="s">
        <v>175</v>
      </c>
      <c r="C10" s="465">
        <v>94.722489332291602</v>
      </c>
      <c r="D10" s="263">
        <v>0.87081921536664597</v>
      </c>
      <c r="E10" s="465">
        <v>18.2049051372082</v>
      </c>
      <c r="F10" s="465">
        <v>17.6380595611068</v>
      </c>
      <c r="G10" s="465">
        <v>20.905493144800701</v>
      </c>
      <c r="H10" s="465">
        <v>20.254559442260899</v>
      </c>
    </row>
    <row r="11" spans="1:9" x14ac:dyDescent="0.2">
      <c r="B11" s="263" t="s">
        <v>176</v>
      </c>
      <c r="C11" s="465">
        <v>94.838932628162794</v>
      </c>
      <c r="D11" s="263">
        <v>0.87188972206743198</v>
      </c>
      <c r="E11" s="465">
        <v>18.1811923048406</v>
      </c>
      <c r="F11" s="465">
        <v>17.601157731083401</v>
      </c>
      <c r="G11" s="465">
        <v>20.852628313738101</v>
      </c>
      <c r="H11" s="465">
        <v>20.187366917627301</v>
      </c>
    </row>
    <row r="12" spans="1:9" x14ac:dyDescent="0.2">
      <c r="B12" s="263" t="s">
        <v>177</v>
      </c>
      <c r="C12" s="465">
        <v>94.725494320572096</v>
      </c>
      <c r="D12" s="263">
        <v>0.87084684134602097</v>
      </c>
      <c r="E12" s="465">
        <v>18.108295383600399</v>
      </c>
      <c r="F12" s="465">
        <v>17.531369362613201</v>
      </c>
      <c r="G12" s="465">
        <v>20.793892248160901</v>
      </c>
      <c r="H12" s="465">
        <v>20.1314037443323</v>
      </c>
    </row>
    <row r="13" spans="1:9" x14ac:dyDescent="0.2">
      <c r="B13" s="263" t="s">
        <v>178</v>
      </c>
      <c r="C13" s="465">
        <v>94.963639641805401</v>
      </c>
      <c r="D13" s="263">
        <v>0.87303620021149697</v>
      </c>
      <c r="E13" s="465">
        <v>17.9783785441807</v>
      </c>
      <c r="F13" s="465">
        <v>17.403503717607499</v>
      </c>
      <c r="G13" s="465">
        <v>20.5929359399133</v>
      </c>
      <c r="H13" s="465">
        <v>19.9344582886614</v>
      </c>
    </row>
    <row r="14" spans="1:9" x14ac:dyDescent="0.2">
      <c r="B14" s="263" t="s">
        <v>179</v>
      </c>
      <c r="C14" s="465">
        <v>95.322735741330604</v>
      </c>
      <c r="D14" s="263">
        <v>0.87633750474682004</v>
      </c>
      <c r="E14" s="465">
        <v>17.8771113713502</v>
      </c>
      <c r="F14" s="465">
        <v>17.3030561538725</v>
      </c>
      <c r="G14" s="465">
        <v>20.399801759614402</v>
      </c>
      <c r="H14" s="465">
        <v>19.7447399662205</v>
      </c>
    </row>
    <row r="15" spans="1:9" x14ac:dyDescent="0.2">
      <c r="B15" s="263" t="s">
        <v>180</v>
      </c>
      <c r="C15" s="465">
        <v>95.793767654306095</v>
      </c>
      <c r="D15" s="263">
        <v>0.88066787701386495</v>
      </c>
      <c r="E15" s="465">
        <v>17.9545830945797</v>
      </c>
      <c r="F15" s="465">
        <v>17.3895679098543</v>
      </c>
      <c r="G15" s="465">
        <v>20.387462246788701</v>
      </c>
      <c r="H15" s="465">
        <v>19.7458864615548</v>
      </c>
    </row>
    <row r="16" spans="1:9" x14ac:dyDescent="0.2">
      <c r="B16" s="263" t="s">
        <v>181</v>
      </c>
      <c r="C16" s="465">
        <v>96.093515235290596</v>
      </c>
      <c r="D16" s="263">
        <v>0.88342356845653003</v>
      </c>
      <c r="E16" s="465">
        <v>18.2042669066836</v>
      </c>
      <c r="F16" s="465">
        <v>17.6390110492795</v>
      </c>
      <c r="G16" s="465">
        <v>20.606499030232001</v>
      </c>
      <c r="H16" s="465">
        <v>19.9666521010951</v>
      </c>
    </row>
    <row r="17" spans="1:8" x14ac:dyDescent="0.2">
      <c r="B17" s="263" t="s">
        <v>182</v>
      </c>
      <c r="C17" s="465">
        <v>96.698269126750404</v>
      </c>
      <c r="D17" s="263">
        <v>0.88898329680576604</v>
      </c>
      <c r="E17" s="465">
        <v>18.295529773988399</v>
      </c>
      <c r="F17" s="465">
        <v>17.7402570952788</v>
      </c>
      <c r="G17" s="465">
        <v>20.5802851861521</v>
      </c>
      <c r="H17" s="465">
        <v>19.955669762325002</v>
      </c>
    </row>
    <row r="18" spans="1:8" x14ac:dyDescent="0.2">
      <c r="B18" s="263" t="s">
        <v>183</v>
      </c>
      <c r="C18" s="465">
        <v>97.695173988821495</v>
      </c>
      <c r="D18" s="263">
        <v>0.89814821546345203</v>
      </c>
      <c r="E18" s="465">
        <v>18.396479799622</v>
      </c>
      <c r="F18" s="465">
        <v>17.8530751466045</v>
      </c>
      <c r="G18" s="465">
        <v>20.482677004629199</v>
      </c>
      <c r="H18" s="465">
        <v>19.877649188883701</v>
      </c>
    </row>
    <row r="19" spans="1:8" x14ac:dyDescent="0.2">
      <c r="B19" s="263" t="s">
        <v>184</v>
      </c>
      <c r="C19" s="465">
        <v>98.272882985756297</v>
      </c>
      <c r="D19" s="263">
        <v>0.90345930999831103</v>
      </c>
      <c r="E19" s="465">
        <v>18.523943589996499</v>
      </c>
      <c r="F19" s="465">
        <v>17.975312596087701</v>
      </c>
      <c r="G19" s="465">
        <v>20.5033512688371</v>
      </c>
      <c r="H19" s="465">
        <v>19.896095371601501</v>
      </c>
    </row>
    <row r="20" spans="1:8" x14ac:dyDescent="0.2">
      <c r="A20" s="263">
        <v>2018</v>
      </c>
      <c r="B20" s="263" t="s">
        <v>173</v>
      </c>
      <c r="C20" s="465">
        <v>98.794999699501204</v>
      </c>
      <c r="D20" s="263">
        <v>0.90825932391473296</v>
      </c>
      <c r="E20" s="465">
        <v>19.024288658666499</v>
      </c>
      <c r="F20" s="465">
        <v>18.457378818045701</v>
      </c>
      <c r="G20" s="465">
        <v>20.945877634009801</v>
      </c>
      <c r="H20" s="465">
        <v>20.321705852125699</v>
      </c>
    </row>
    <row r="21" spans="1:8" x14ac:dyDescent="0.2">
      <c r="B21" s="263" t="s">
        <v>174</v>
      </c>
      <c r="C21" s="465">
        <v>99.171374481639504</v>
      </c>
      <c r="D21" s="263">
        <v>0.91171947783146201</v>
      </c>
      <c r="E21" s="465">
        <v>19.672678653362599</v>
      </c>
      <c r="F21" s="465">
        <v>19.000681143001199</v>
      </c>
      <c r="G21" s="465">
        <v>21.577556618790599</v>
      </c>
      <c r="H21" s="465">
        <v>20.840490529164299</v>
      </c>
    </row>
    <row r="22" spans="1:8" x14ac:dyDescent="0.2">
      <c r="B22" s="263" t="s">
        <v>175</v>
      </c>
      <c r="C22" s="465">
        <v>99.492156980587794</v>
      </c>
      <c r="D22" s="263">
        <v>0.91466855112975298</v>
      </c>
      <c r="E22" s="465">
        <v>19.833617385576499</v>
      </c>
      <c r="F22" s="465">
        <v>19.156907630994901</v>
      </c>
      <c r="G22" s="465">
        <v>21.683939347295802</v>
      </c>
      <c r="H22" s="465">
        <v>20.944097845425301</v>
      </c>
    </row>
    <row r="23" spans="1:8" x14ac:dyDescent="0.2">
      <c r="B23" s="263" t="s">
        <v>176</v>
      </c>
      <c r="C23" s="465">
        <v>99.154847046096506</v>
      </c>
      <c r="D23" s="263">
        <v>0.91156753494489995</v>
      </c>
      <c r="E23" s="465">
        <v>19.888948705648801</v>
      </c>
      <c r="F23" s="465">
        <v>19.232866862971601</v>
      </c>
      <c r="G23" s="465">
        <v>21.818403950565202</v>
      </c>
      <c r="H23" s="465">
        <v>21.098674673768599</v>
      </c>
    </row>
    <row r="24" spans="1:8" x14ac:dyDescent="0.2">
      <c r="B24" s="263" t="s">
        <v>177</v>
      </c>
      <c r="C24" s="465">
        <v>98.994080173087298</v>
      </c>
      <c r="D24" s="263">
        <v>0.91008954504833195</v>
      </c>
      <c r="E24" s="465">
        <v>20.096047236078999</v>
      </c>
      <c r="F24" s="465">
        <v>19.3941031740233</v>
      </c>
      <c r="G24" s="465">
        <v>22.081395556534702</v>
      </c>
      <c r="H24" s="465">
        <v>21.310104351317801</v>
      </c>
    </row>
    <row r="25" spans="1:8" x14ac:dyDescent="0.2">
      <c r="B25" s="263" t="s">
        <v>178</v>
      </c>
      <c r="C25" s="465">
        <v>99.376464931786799</v>
      </c>
      <c r="D25" s="263">
        <v>0.913604950923813</v>
      </c>
      <c r="E25" s="465">
        <v>20.387638871360501</v>
      </c>
      <c r="F25" s="465">
        <v>19.613708460782501</v>
      </c>
      <c r="G25" s="465">
        <v>22.315595871875601</v>
      </c>
      <c r="H25" s="465">
        <v>21.468478734653999</v>
      </c>
    </row>
    <row r="26" spans="1:8" x14ac:dyDescent="0.2">
      <c r="B26" s="263" t="s">
        <v>179</v>
      </c>
      <c r="C26" s="465">
        <v>99.909099104513501</v>
      </c>
      <c r="D26" s="263">
        <v>0.91850165576804699</v>
      </c>
      <c r="E26" s="465">
        <v>20.651965053037301</v>
      </c>
      <c r="F26" s="465">
        <v>19.966742706737101</v>
      </c>
      <c r="G26" s="465">
        <v>22.484406994093199</v>
      </c>
      <c r="H26" s="465">
        <v>21.738385098545098</v>
      </c>
    </row>
    <row r="27" spans="1:8" x14ac:dyDescent="0.2">
      <c r="B27" s="263" t="s">
        <v>180</v>
      </c>
      <c r="C27" s="465">
        <v>100.492</v>
      </c>
      <c r="D27" s="263">
        <v>0.92386048136503196</v>
      </c>
      <c r="E27" s="465">
        <v>21.002538750951</v>
      </c>
      <c r="F27" s="465">
        <v>20.469377318415699</v>
      </c>
      <c r="G27" s="465">
        <v>22.7334529126293</v>
      </c>
      <c r="H27" s="465">
        <v>22.156351236251101</v>
      </c>
    </row>
    <row r="28" spans="1:8" x14ac:dyDescent="0.2">
      <c r="B28" s="263" t="s">
        <v>181</v>
      </c>
      <c r="C28" s="465">
        <v>100.917</v>
      </c>
      <c r="D28" s="263">
        <v>0.92776766506702002</v>
      </c>
      <c r="E28" s="465">
        <v>21.2367617556413</v>
      </c>
      <c r="F28" s="465">
        <v>20.700351267900899</v>
      </c>
      <c r="G28" s="465">
        <v>22.890172351616901</v>
      </c>
      <c r="H28" s="465">
        <v>22.311999056795699</v>
      </c>
    </row>
    <row r="29" spans="1:8" x14ac:dyDescent="0.2">
      <c r="B29" s="263" t="s">
        <v>182</v>
      </c>
      <c r="C29" s="465">
        <v>101.44</v>
      </c>
      <c r="D29" s="263">
        <v>0.93257579936381896</v>
      </c>
      <c r="E29" s="465">
        <v>21.483532211701601</v>
      </c>
      <c r="F29" s="465">
        <v>20.940549107522699</v>
      </c>
      <c r="G29" s="465">
        <v>23.0367678706194</v>
      </c>
      <c r="H29" s="465">
        <v>22.454527687516499</v>
      </c>
    </row>
    <row r="30" spans="1:8" x14ac:dyDescent="0.2">
      <c r="B30" s="263" t="s">
        <v>183</v>
      </c>
      <c r="C30" s="465">
        <v>102.303</v>
      </c>
      <c r="D30" s="263">
        <v>0.94050968062220797</v>
      </c>
      <c r="E30" s="465">
        <v>21.518779872235601</v>
      </c>
      <c r="F30" s="465">
        <v>20.9440410360925</v>
      </c>
      <c r="G30" s="465">
        <v>22.8799132168417</v>
      </c>
      <c r="H30" s="465">
        <v>22.268820265876101</v>
      </c>
    </row>
    <row r="31" spans="1:8" x14ac:dyDescent="0.2">
      <c r="B31" s="263" t="s">
        <v>184</v>
      </c>
      <c r="C31" s="465">
        <v>103.02</v>
      </c>
      <c r="D31" s="263">
        <v>0.94710132936179603</v>
      </c>
      <c r="E31" s="465">
        <v>21.284876922345301</v>
      </c>
      <c r="F31" s="465">
        <v>20.651064462578798</v>
      </c>
      <c r="G31" s="465">
        <v>22.4737060993127</v>
      </c>
      <c r="H31" s="465">
        <v>21.804493164944201</v>
      </c>
    </row>
    <row r="32" spans="1:8" x14ac:dyDescent="0.2">
      <c r="A32" s="263">
        <v>2019</v>
      </c>
      <c r="B32" s="263" t="s">
        <v>173</v>
      </c>
      <c r="C32" s="465">
        <v>103.108</v>
      </c>
      <c r="D32" s="263">
        <v>0.94791034622244297</v>
      </c>
      <c r="E32" s="465">
        <v>21.106521638174598</v>
      </c>
      <c r="F32" s="465">
        <v>20.199890236574301</v>
      </c>
      <c r="G32" s="465">
        <v>22.266369095228299</v>
      </c>
      <c r="H32" s="465">
        <v>21.309916404092199</v>
      </c>
    </row>
    <row r="33" spans="1:13" x14ac:dyDescent="0.2">
      <c r="B33" s="263" t="s">
        <v>174</v>
      </c>
      <c r="C33" s="465">
        <v>103.07899999999999</v>
      </c>
      <c r="D33" s="263">
        <v>0.94764373839336602</v>
      </c>
      <c r="E33" s="465">
        <v>21.224040062011198</v>
      </c>
      <c r="F33" s="465">
        <v>20.185578709819598</v>
      </c>
      <c r="G33" s="465">
        <v>22.39664464833</v>
      </c>
      <c r="H33" s="465">
        <v>21.300809462469701</v>
      </c>
    </row>
    <row r="34" spans="1:13" x14ac:dyDescent="0.2">
      <c r="B34" s="263" t="s">
        <v>175</v>
      </c>
      <c r="C34" s="465">
        <v>103.476</v>
      </c>
      <c r="D34" s="263">
        <v>0.951293507639693</v>
      </c>
      <c r="E34" s="465">
        <v>21.643084682984501</v>
      </c>
      <c r="F34" s="465">
        <v>20.838610197293299</v>
      </c>
      <c r="G34" s="465">
        <v>22.751216642573699</v>
      </c>
      <c r="H34" s="465">
        <v>21.905552839309401</v>
      </c>
    </row>
    <row r="35" spans="1:13" x14ac:dyDescent="0.2">
      <c r="B35" s="263" t="s">
        <v>176</v>
      </c>
      <c r="C35" s="465">
        <v>103.53100000000001</v>
      </c>
      <c r="D35" s="263">
        <v>0.95179914317759795</v>
      </c>
      <c r="E35" s="465">
        <v>21.744275061458499</v>
      </c>
      <c r="F35" s="465">
        <v>20.941999805617201</v>
      </c>
      <c r="G35" s="465">
        <v>22.845445089249498</v>
      </c>
      <c r="H35" s="465">
        <v>22.0025411408776</v>
      </c>
    </row>
    <row r="36" spans="1:13" x14ac:dyDescent="0.2">
      <c r="B36" s="263" t="s">
        <v>177</v>
      </c>
      <c r="C36" s="465">
        <v>103.233</v>
      </c>
      <c r="D36" s="263">
        <v>0.94905951789949805</v>
      </c>
      <c r="E36" s="465">
        <v>21.766378688694498</v>
      </c>
      <c r="F36" s="465">
        <v>20.946684539063199</v>
      </c>
      <c r="G36" s="465">
        <v>22.9346824705672</v>
      </c>
      <c r="H36" s="465">
        <v>22.0709914857851</v>
      </c>
      <c r="J36" s="263" t="s">
        <v>700</v>
      </c>
      <c r="K36" s="263" t="s">
        <v>700</v>
      </c>
      <c r="L36" s="263" t="s">
        <v>701</v>
      </c>
      <c r="M36" s="263" t="s">
        <v>701</v>
      </c>
    </row>
    <row r="37" spans="1:13" x14ac:dyDescent="0.2">
      <c r="B37" s="263" t="s">
        <v>178</v>
      </c>
      <c r="C37" s="465">
        <v>103.29900000000001</v>
      </c>
      <c r="D37" s="263">
        <v>0.94966628054498303</v>
      </c>
      <c r="E37" s="465">
        <v>21.750355039393</v>
      </c>
      <c r="F37" s="465">
        <v>20.9520787833364</v>
      </c>
      <c r="G37" s="465">
        <v>22.9031560717426</v>
      </c>
      <c r="H37" s="465">
        <v>22.062569991758199</v>
      </c>
      <c r="J37" s="263">
        <v>22.63</v>
      </c>
      <c r="K37" s="263">
        <v>19.489999999999998</v>
      </c>
      <c r="L37" s="263">
        <v>21.75</v>
      </c>
      <c r="M37" s="263">
        <v>18.93</v>
      </c>
    </row>
    <row r="38" spans="1:13" x14ac:dyDescent="0.2">
      <c r="B38" s="263" t="s">
        <v>179</v>
      </c>
      <c r="C38" s="465">
        <v>103.687</v>
      </c>
      <c r="D38" s="263">
        <v>0.95323330943056195</v>
      </c>
      <c r="E38" s="465">
        <v>21.764494735663401</v>
      </c>
      <c r="F38" s="465">
        <v>20.966359350314502</v>
      </c>
      <c r="G38" s="465">
        <v>22.832285150279599</v>
      </c>
      <c r="H38" s="465">
        <v>21.9949923517038</v>
      </c>
      <c r="K38" s="471">
        <f>K37/J37-1</f>
        <v>-0.13875386654882904</v>
      </c>
      <c r="L38" s="471">
        <f>M37/L37-1</f>
        <v>-0.1296551724137931</v>
      </c>
    </row>
    <row r="39" spans="1:13" x14ac:dyDescent="0.2">
      <c r="B39" s="263" t="s">
        <v>180</v>
      </c>
      <c r="C39" s="465">
        <v>103.67</v>
      </c>
      <c r="D39" s="263">
        <v>0.95307702208248302</v>
      </c>
      <c r="E39" s="465">
        <v>21.747309264843199</v>
      </c>
      <c r="F39" s="465">
        <v>20.944220147738399</v>
      </c>
      <c r="G39" s="465">
        <v>22.8179976654197</v>
      </c>
      <c r="H39" s="465">
        <v>21.975369946465701</v>
      </c>
      <c r="K39" s="472">
        <f>K37-J37</f>
        <v>-3.1400000000000006</v>
      </c>
      <c r="L39" s="465">
        <f>M37-L37</f>
        <v>-2.8200000000000003</v>
      </c>
    </row>
    <row r="40" spans="1:13" x14ac:dyDescent="0.2">
      <c r="B40" s="263" t="s">
        <v>181</v>
      </c>
      <c r="C40" s="465">
        <v>103.94199999999999</v>
      </c>
      <c r="D40" s="263">
        <v>0.95557761965175503</v>
      </c>
      <c r="E40" s="465">
        <v>21.753996962319899</v>
      </c>
      <c r="F40" s="465">
        <v>20.9440418045859</v>
      </c>
      <c r="G40" s="465">
        <v>22.765285116501399</v>
      </c>
      <c r="H40" s="465">
        <v>21.917677197398799</v>
      </c>
      <c r="K40" s="263">
        <f>K37-M37</f>
        <v>0.55999999999999872</v>
      </c>
    </row>
    <row r="41" spans="1:13" x14ac:dyDescent="0.2">
      <c r="B41" s="263" t="s">
        <v>182</v>
      </c>
      <c r="C41" s="465">
        <v>104.503</v>
      </c>
      <c r="D41" s="263">
        <v>0.96073510213837898</v>
      </c>
      <c r="E41" s="465">
        <v>21.745397300140802</v>
      </c>
      <c r="F41" s="465">
        <v>20.892977023114302</v>
      </c>
      <c r="G41" s="465">
        <v>22.634123861760099</v>
      </c>
      <c r="H41" s="465">
        <v>21.7468654747925</v>
      </c>
    </row>
    <row r="42" spans="1:13" x14ac:dyDescent="0.2">
      <c r="B42" s="263" t="s">
        <v>183</v>
      </c>
      <c r="C42" s="465">
        <v>105.346</v>
      </c>
      <c r="D42" s="263">
        <v>0.968485115928439</v>
      </c>
      <c r="E42" s="465">
        <v>21.709391924084802</v>
      </c>
      <c r="F42" s="465">
        <v>20.730972049745599</v>
      </c>
      <c r="G42" s="465">
        <v>22.4158240194255</v>
      </c>
      <c r="H42" s="465">
        <v>21.405565980094401</v>
      </c>
    </row>
    <row r="43" spans="1:13" x14ac:dyDescent="0.2">
      <c r="B43" s="263" t="s">
        <v>184</v>
      </c>
      <c r="C43" s="465">
        <v>105.934</v>
      </c>
      <c r="D43" s="263">
        <v>0.97389081949730605</v>
      </c>
      <c r="E43" s="465">
        <v>21.760670042574901</v>
      </c>
      <c r="F43" s="465">
        <v>20.776717092973499</v>
      </c>
      <c r="G43" s="465">
        <v>22.3440550079393</v>
      </c>
      <c r="H43" s="465">
        <v>21.3337231207271</v>
      </c>
    </row>
    <row r="44" spans="1:13" x14ac:dyDescent="0.2">
      <c r="A44" s="263">
        <v>2020</v>
      </c>
      <c r="B44" s="263" t="s">
        <v>173</v>
      </c>
      <c r="C44" s="465">
        <v>106.447</v>
      </c>
      <c r="D44" s="263">
        <v>0.97860702005994105</v>
      </c>
      <c r="E44" s="465">
        <v>21.810516789534901</v>
      </c>
      <c r="F44" s="465">
        <v>20.827147521872998</v>
      </c>
      <c r="G44" s="465">
        <v>22.287308738290999</v>
      </c>
      <c r="H44" s="465">
        <v>21.282442384888402</v>
      </c>
    </row>
    <row r="45" spans="1:13" x14ac:dyDescent="0.2">
      <c r="B45" s="263" t="s">
        <v>174</v>
      </c>
      <c r="C45" s="465">
        <v>106.889</v>
      </c>
      <c r="D45" s="263">
        <v>0.98267049111000804</v>
      </c>
      <c r="E45" s="465">
        <v>21.5328682302756</v>
      </c>
      <c r="F45" s="465">
        <v>20.506375511637302</v>
      </c>
      <c r="G45" s="465">
        <v>21.912602876628998</v>
      </c>
      <c r="H45" s="465">
        <v>20.868007838999699</v>
      </c>
    </row>
    <row r="46" spans="1:13" x14ac:dyDescent="0.2">
      <c r="B46" s="263" t="s">
        <v>175</v>
      </c>
      <c r="C46" s="465">
        <v>106.83799999999999</v>
      </c>
      <c r="D46" s="263">
        <v>0.98220162906576902</v>
      </c>
      <c r="E46" s="465">
        <v>20.1297724134579</v>
      </c>
      <c r="F46" s="465">
        <v>19.108611289763399</v>
      </c>
      <c r="G46" s="465">
        <v>20.4945418718196</v>
      </c>
      <c r="H46" s="465">
        <v>19.454876396345199</v>
      </c>
    </row>
    <row r="47" spans="1:13" x14ac:dyDescent="0.2">
      <c r="B47" s="263" t="s">
        <v>176</v>
      </c>
      <c r="C47" s="465">
        <v>105.755</v>
      </c>
      <c r="D47" s="263">
        <v>0.972245205655763</v>
      </c>
      <c r="E47" s="465">
        <v>17.277065919848901</v>
      </c>
      <c r="F47" s="465">
        <v>16.444850437266801</v>
      </c>
      <c r="G47" s="465">
        <v>17.770276283538799</v>
      </c>
      <c r="H47" s="465">
        <v>16.9143034510261</v>
      </c>
    </row>
    <row r="48" spans="1:13" x14ac:dyDescent="0.2">
      <c r="B48" s="263" t="s">
        <v>177</v>
      </c>
      <c r="C48" s="465">
        <v>106.16200000000001</v>
      </c>
      <c r="D48" s="263">
        <v>0.97598690863625503</v>
      </c>
      <c r="E48" s="465">
        <v>17.7779940960842</v>
      </c>
      <c r="F48" s="465">
        <v>17.061953767463599</v>
      </c>
      <c r="G48" s="465">
        <v>18.215402213668401</v>
      </c>
      <c r="H48" s="465">
        <v>17.481744495225101</v>
      </c>
    </row>
    <row r="49" spans="2:8" x14ac:dyDescent="0.2">
      <c r="B49" s="263" t="s">
        <v>178</v>
      </c>
      <c r="C49" s="465">
        <v>106.74299999999999</v>
      </c>
      <c r="D49" s="263">
        <v>0.98132825859120698</v>
      </c>
      <c r="E49" s="465">
        <v>18.849194387029701</v>
      </c>
      <c r="F49" s="465">
        <v>18.161831372714001</v>
      </c>
      <c r="G49" s="465">
        <v>19.207838174444898</v>
      </c>
      <c r="H49" s="465">
        <v>18.507396698009199</v>
      </c>
    </row>
    <row r="50" spans="2:8" x14ac:dyDescent="0.2">
      <c r="B50" s="263" t="s">
        <v>179</v>
      </c>
      <c r="C50" s="465">
        <v>107.444</v>
      </c>
      <c r="D50" s="263">
        <v>0.98777281335613298</v>
      </c>
      <c r="E50" s="465">
        <v>19.738074946522701</v>
      </c>
      <c r="F50" s="465">
        <v>19.076752334181599</v>
      </c>
      <c r="G50" s="465">
        <v>19.9824035240038</v>
      </c>
      <c r="H50" s="465">
        <v>19.3128947023405</v>
      </c>
    </row>
    <row r="51" spans="2:8" x14ac:dyDescent="0.2">
      <c r="B51" s="263" t="s">
        <v>180</v>
      </c>
      <c r="C51" s="465">
        <v>107.867</v>
      </c>
      <c r="D51" s="263">
        <v>0.99166161031128797</v>
      </c>
      <c r="E51" s="465">
        <v>19.716997644168</v>
      </c>
      <c r="F51" s="465">
        <v>19.0867437962678</v>
      </c>
      <c r="G51" s="465">
        <v>19.882788079270998</v>
      </c>
      <c r="H51" s="465">
        <v>19.247234739959701</v>
      </c>
    </row>
    <row r="52" spans="2:8" x14ac:dyDescent="0.2">
      <c r="B52" s="263" t="s">
        <v>181</v>
      </c>
      <c r="C52" s="465">
        <v>108.114</v>
      </c>
      <c r="D52" s="263">
        <v>0.99393237354514896</v>
      </c>
      <c r="E52" s="465">
        <v>19.605653190373101</v>
      </c>
      <c r="F52" s="465">
        <v>19.045064756374501</v>
      </c>
      <c r="G52" s="465">
        <v>19.725339180213901</v>
      </c>
      <c r="H52" s="465">
        <v>19.161328540335901</v>
      </c>
    </row>
    <row r="53" spans="2:8" x14ac:dyDescent="0.2">
      <c r="B53" s="263" t="s">
        <v>182</v>
      </c>
      <c r="C53" s="465">
        <v>108.774</v>
      </c>
      <c r="D53" s="263">
        <v>1</v>
      </c>
      <c r="E53" s="465">
        <v>19.4893057076745</v>
      </c>
      <c r="F53" s="465">
        <v>18.928910366778599</v>
      </c>
      <c r="G53" s="465">
        <v>19.4893057076745</v>
      </c>
      <c r="H53" s="465">
        <v>18.928910366778599</v>
      </c>
    </row>
    <row r="54" spans="2:8" x14ac:dyDescent="0.2">
      <c r="B54" s="263" t="s">
        <v>183</v>
      </c>
      <c r="C54" s="465">
        <f>'F51'!C54</f>
        <v>0</v>
      </c>
      <c r="E54" s="465"/>
      <c r="F54" s="465"/>
      <c r="G54" s="465"/>
      <c r="H54" s="465"/>
    </row>
    <row r="55" spans="2:8" x14ac:dyDescent="0.2">
      <c r="B55" s="263" t="s">
        <v>184</v>
      </c>
      <c r="C55" s="465">
        <f>'F51'!C55</f>
        <v>0</v>
      </c>
      <c r="E55" s="465"/>
      <c r="F55" s="465"/>
      <c r="G55" s="465"/>
      <c r="H55" s="465"/>
    </row>
    <row r="56" spans="2:8" x14ac:dyDescent="0.2">
      <c r="E56" s="465"/>
      <c r="F56" s="465"/>
      <c r="G56" s="465"/>
      <c r="H56" s="465"/>
    </row>
    <row r="57" spans="2:8" x14ac:dyDescent="0.2">
      <c r="E57" s="465"/>
      <c r="F57" s="465"/>
      <c r="G57" s="465"/>
      <c r="H57" s="465"/>
    </row>
    <row r="58" spans="2:8" x14ac:dyDescent="0.2">
      <c r="E58" s="465"/>
      <c r="F58" s="465"/>
      <c r="G58" s="465"/>
      <c r="H58" s="465"/>
    </row>
    <row r="59" spans="2:8" x14ac:dyDescent="0.2">
      <c r="E59" s="465"/>
      <c r="F59" s="465"/>
      <c r="G59" s="465"/>
      <c r="H59" s="465"/>
    </row>
    <row r="60" spans="2:8" x14ac:dyDescent="0.2">
      <c r="E60" s="465"/>
      <c r="F60" s="465"/>
      <c r="G60" s="465"/>
      <c r="H60" s="465"/>
    </row>
    <row r="61" spans="2:8" x14ac:dyDescent="0.2">
      <c r="E61" s="465"/>
      <c r="F61" s="465"/>
      <c r="G61" s="465"/>
      <c r="H61" s="465"/>
    </row>
    <row r="62" spans="2:8" x14ac:dyDescent="0.2">
      <c r="E62" s="465"/>
      <c r="F62" s="465"/>
      <c r="G62" s="465"/>
      <c r="H62" s="465"/>
    </row>
    <row r="63" spans="2:8" x14ac:dyDescent="0.2">
      <c r="E63" s="465"/>
      <c r="F63" s="465"/>
      <c r="G63" s="465"/>
      <c r="H63" s="465"/>
    </row>
    <row r="64" spans="2:8" x14ac:dyDescent="0.2">
      <c r="E64" s="465"/>
      <c r="F64" s="465"/>
      <c r="G64" s="465"/>
      <c r="H64" s="465"/>
    </row>
    <row r="65" spans="5:8" x14ac:dyDescent="0.2">
      <c r="E65" s="465"/>
      <c r="F65" s="465"/>
      <c r="G65" s="465"/>
      <c r="H65" s="465"/>
    </row>
    <row r="66" spans="5:8" x14ac:dyDescent="0.2">
      <c r="E66" s="465"/>
      <c r="F66" s="465"/>
      <c r="G66" s="465"/>
      <c r="H66" s="465"/>
    </row>
    <row r="67" spans="5:8" x14ac:dyDescent="0.2">
      <c r="E67" s="465"/>
      <c r="F67" s="465"/>
      <c r="G67" s="465"/>
      <c r="H67" s="465"/>
    </row>
    <row r="68" spans="5:8" x14ac:dyDescent="0.2">
      <c r="E68" s="465"/>
      <c r="F68" s="465"/>
      <c r="G68" s="465"/>
      <c r="H68" s="465"/>
    </row>
    <row r="69" spans="5:8" x14ac:dyDescent="0.2">
      <c r="E69" s="465"/>
      <c r="F69" s="465"/>
      <c r="G69" s="465"/>
      <c r="H69" s="465"/>
    </row>
    <row r="70" spans="5:8" x14ac:dyDescent="0.2">
      <c r="E70" s="465"/>
      <c r="F70" s="465"/>
      <c r="G70" s="465"/>
      <c r="H70" s="465"/>
    </row>
    <row r="71" spans="5:8" x14ac:dyDescent="0.2">
      <c r="E71" s="465"/>
      <c r="F71" s="465"/>
      <c r="G71" s="465"/>
      <c r="H71" s="465"/>
    </row>
    <row r="72" spans="5:8" x14ac:dyDescent="0.2">
      <c r="E72" s="465"/>
      <c r="F72" s="465"/>
      <c r="G72" s="465"/>
      <c r="H72" s="465"/>
    </row>
    <row r="73" spans="5:8" x14ac:dyDescent="0.2">
      <c r="E73" s="465"/>
      <c r="F73" s="465"/>
      <c r="G73" s="465"/>
      <c r="H73" s="465"/>
    </row>
    <row r="74" spans="5:8" x14ac:dyDescent="0.2">
      <c r="E74" s="465"/>
      <c r="F74" s="465"/>
      <c r="G74" s="465"/>
      <c r="H74" s="465"/>
    </row>
    <row r="75" spans="5:8" x14ac:dyDescent="0.2">
      <c r="E75" s="465"/>
      <c r="F75" s="465"/>
      <c r="G75" s="465"/>
      <c r="H75" s="465"/>
    </row>
    <row r="76" spans="5:8" x14ac:dyDescent="0.2">
      <c r="E76" s="465"/>
      <c r="F76" s="465"/>
      <c r="G76" s="465"/>
      <c r="H76" s="465"/>
    </row>
    <row r="77" spans="5:8" x14ac:dyDescent="0.2">
      <c r="E77" s="465"/>
      <c r="F77" s="465"/>
      <c r="G77" s="465"/>
      <c r="H77" s="465"/>
    </row>
    <row r="78" spans="5:8" x14ac:dyDescent="0.2">
      <c r="E78" s="465"/>
      <c r="F78" s="465"/>
      <c r="G78" s="465"/>
      <c r="H78" s="465"/>
    </row>
    <row r="79" spans="5:8" x14ac:dyDescent="0.2">
      <c r="E79" s="465"/>
      <c r="F79" s="465"/>
      <c r="G79" s="465"/>
      <c r="H79" s="465"/>
    </row>
    <row r="80" spans="5:8" x14ac:dyDescent="0.2">
      <c r="E80" s="465"/>
      <c r="F80" s="465"/>
      <c r="G80" s="465"/>
      <c r="H80" s="465"/>
    </row>
    <row r="81" spans="5:8" x14ac:dyDescent="0.2">
      <c r="E81" s="465"/>
      <c r="F81" s="465"/>
      <c r="G81" s="465"/>
      <c r="H81" s="465"/>
    </row>
    <row r="82" spans="5:8" x14ac:dyDescent="0.2">
      <c r="E82" s="465"/>
      <c r="F82" s="465"/>
      <c r="G82" s="465"/>
      <c r="H82" s="465"/>
    </row>
    <row r="83" spans="5:8" x14ac:dyDescent="0.2">
      <c r="E83" s="465"/>
      <c r="F83" s="465"/>
      <c r="G83" s="465"/>
      <c r="H83" s="465"/>
    </row>
    <row r="84" spans="5:8" x14ac:dyDescent="0.2">
      <c r="E84" s="465"/>
      <c r="F84" s="465"/>
      <c r="G84" s="465"/>
      <c r="H84" s="465"/>
    </row>
    <row r="85" spans="5:8" x14ac:dyDescent="0.2">
      <c r="E85" s="465"/>
      <c r="F85" s="465"/>
      <c r="G85" s="465"/>
      <c r="H85" s="465"/>
    </row>
    <row r="86" spans="5:8" x14ac:dyDescent="0.2">
      <c r="E86" s="465"/>
      <c r="F86" s="465"/>
      <c r="G86" s="465"/>
      <c r="H86" s="465"/>
    </row>
    <row r="87" spans="5:8" x14ac:dyDescent="0.2">
      <c r="E87" s="465"/>
      <c r="F87" s="465"/>
      <c r="G87" s="465"/>
      <c r="H87" s="465"/>
    </row>
    <row r="88" spans="5:8" x14ac:dyDescent="0.2">
      <c r="E88" s="465"/>
      <c r="F88" s="465"/>
      <c r="G88" s="465"/>
      <c r="H88" s="465"/>
    </row>
    <row r="89" spans="5:8" x14ac:dyDescent="0.2">
      <c r="E89" s="465"/>
      <c r="F89" s="465"/>
      <c r="G89" s="465"/>
      <c r="H89" s="465"/>
    </row>
    <row r="90" spans="5:8" x14ac:dyDescent="0.2">
      <c r="E90" s="465"/>
      <c r="F90" s="465"/>
      <c r="G90" s="465"/>
      <c r="H90" s="465"/>
    </row>
    <row r="91" spans="5:8" x14ac:dyDescent="0.2">
      <c r="E91" s="465"/>
      <c r="F91" s="465"/>
      <c r="G91" s="465"/>
      <c r="H91" s="465"/>
    </row>
    <row r="92" spans="5:8" x14ac:dyDescent="0.2">
      <c r="E92" s="465"/>
      <c r="F92" s="465"/>
      <c r="G92" s="465"/>
      <c r="H92" s="465"/>
    </row>
    <row r="93" spans="5:8" x14ac:dyDescent="0.2">
      <c r="E93" s="465"/>
      <c r="F93" s="465"/>
      <c r="G93" s="465"/>
      <c r="H93" s="465"/>
    </row>
    <row r="94" spans="5:8" x14ac:dyDescent="0.2">
      <c r="E94" s="465"/>
      <c r="F94" s="465"/>
      <c r="G94" s="465"/>
      <c r="H94" s="465"/>
    </row>
    <row r="95" spans="5:8" x14ac:dyDescent="0.2">
      <c r="E95" s="465"/>
      <c r="F95" s="465"/>
      <c r="G95" s="465"/>
      <c r="H95" s="465"/>
    </row>
    <row r="96" spans="5:8" x14ac:dyDescent="0.2">
      <c r="E96" s="465"/>
      <c r="F96" s="465"/>
      <c r="G96" s="465"/>
      <c r="H96" s="465"/>
    </row>
    <row r="97" spans="5:8" x14ac:dyDescent="0.2">
      <c r="E97" s="465"/>
      <c r="F97" s="465"/>
      <c r="G97" s="465"/>
      <c r="H97" s="465"/>
    </row>
    <row r="98" spans="5:8" x14ac:dyDescent="0.2">
      <c r="E98" s="465"/>
      <c r="F98" s="465"/>
      <c r="G98" s="465"/>
      <c r="H98" s="465"/>
    </row>
    <row r="99" spans="5:8" x14ac:dyDescent="0.2">
      <c r="E99" s="465"/>
      <c r="F99" s="465"/>
      <c r="G99" s="465"/>
      <c r="H99" s="465"/>
    </row>
    <row r="100" spans="5:8" x14ac:dyDescent="0.2">
      <c r="E100" s="465"/>
      <c r="F100" s="465"/>
      <c r="G100" s="465"/>
      <c r="H100" s="465"/>
    </row>
    <row r="101" spans="5:8" x14ac:dyDescent="0.2">
      <c r="E101" s="465"/>
      <c r="F101" s="465"/>
      <c r="G101" s="465"/>
      <c r="H101" s="465"/>
    </row>
    <row r="102" spans="5:8" x14ac:dyDescent="0.2">
      <c r="E102" s="465"/>
      <c r="F102" s="465"/>
      <c r="G102" s="465"/>
      <c r="H102" s="465"/>
    </row>
    <row r="103" spans="5:8" x14ac:dyDescent="0.2">
      <c r="E103" s="465"/>
      <c r="F103" s="465"/>
      <c r="G103" s="465"/>
      <c r="H103" s="465"/>
    </row>
    <row r="104" spans="5:8" x14ac:dyDescent="0.2">
      <c r="E104" s="465"/>
      <c r="F104" s="465"/>
      <c r="G104" s="465"/>
      <c r="H104" s="465"/>
    </row>
    <row r="105" spans="5:8" x14ac:dyDescent="0.2">
      <c r="E105" s="465"/>
      <c r="F105" s="465"/>
      <c r="G105" s="465"/>
      <c r="H105" s="465"/>
    </row>
    <row r="106" spans="5:8" x14ac:dyDescent="0.2">
      <c r="E106" s="465"/>
      <c r="F106" s="465"/>
      <c r="G106" s="465"/>
      <c r="H106" s="465"/>
    </row>
    <row r="107" spans="5:8" x14ac:dyDescent="0.2">
      <c r="E107" s="465"/>
      <c r="F107" s="465"/>
      <c r="G107" s="465"/>
      <c r="H107" s="465"/>
    </row>
    <row r="108" spans="5:8" x14ac:dyDescent="0.2">
      <c r="E108" s="465"/>
      <c r="F108" s="465"/>
      <c r="G108" s="465"/>
      <c r="H108" s="465"/>
    </row>
    <row r="109" spans="5:8" x14ac:dyDescent="0.2">
      <c r="E109" s="465"/>
      <c r="F109" s="465"/>
      <c r="G109" s="465"/>
      <c r="H109" s="465"/>
    </row>
    <row r="110" spans="5:8" x14ac:dyDescent="0.2">
      <c r="E110" s="465"/>
      <c r="F110" s="465"/>
      <c r="G110" s="465"/>
      <c r="H110" s="465"/>
    </row>
    <row r="111" spans="5:8" x14ac:dyDescent="0.2">
      <c r="E111" s="465"/>
      <c r="F111" s="465"/>
      <c r="G111" s="465"/>
      <c r="H111" s="465"/>
    </row>
    <row r="112" spans="5:8" x14ac:dyDescent="0.2">
      <c r="E112" s="465"/>
      <c r="F112" s="465"/>
      <c r="G112" s="465"/>
      <c r="H112" s="465"/>
    </row>
    <row r="113" spans="5:8" x14ac:dyDescent="0.2">
      <c r="E113" s="465"/>
      <c r="F113" s="465"/>
      <c r="G113" s="465"/>
      <c r="H113" s="465"/>
    </row>
    <row r="114" spans="5:8" x14ac:dyDescent="0.2">
      <c r="E114" s="465"/>
      <c r="F114" s="465"/>
      <c r="G114" s="465"/>
      <c r="H114" s="465"/>
    </row>
    <row r="115" spans="5:8" x14ac:dyDescent="0.2">
      <c r="E115" s="465"/>
      <c r="F115" s="465"/>
      <c r="G115" s="465"/>
      <c r="H115" s="465"/>
    </row>
    <row r="116" spans="5:8" x14ac:dyDescent="0.2">
      <c r="E116" s="465"/>
      <c r="F116" s="465"/>
      <c r="G116" s="465"/>
      <c r="H116" s="465"/>
    </row>
    <row r="117" spans="5:8" x14ac:dyDescent="0.2">
      <c r="E117" s="465"/>
      <c r="F117" s="465"/>
      <c r="G117" s="465"/>
      <c r="H117" s="465"/>
    </row>
    <row r="118" spans="5:8" x14ac:dyDescent="0.2">
      <c r="E118" s="465"/>
      <c r="F118" s="465"/>
      <c r="G118" s="465"/>
      <c r="H118" s="465"/>
    </row>
    <row r="119" spans="5:8" x14ac:dyDescent="0.2">
      <c r="E119" s="465"/>
      <c r="F119" s="465"/>
      <c r="G119" s="465"/>
      <c r="H119" s="465"/>
    </row>
    <row r="120" spans="5:8" x14ac:dyDescent="0.2">
      <c r="E120" s="465"/>
      <c r="F120" s="465"/>
      <c r="G120" s="465"/>
      <c r="H120" s="465"/>
    </row>
    <row r="121" spans="5:8" x14ac:dyDescent="0.2">
      <c r="E121" s="465"/>
      <c r="F121" s="465"/>
      <c r="G121" s="465"/>
      <c r="H121" s="465"/>
    </row>
    <row r="122" spans="5:8" x14ac:dyDescent="0.2">
      <c r="E122" s="465"/>
      <c r="F122" s="465"/>
      <c r="G122" s="465"/>
      <c r="H122" s="465"/>
    </row>
    <row r="123" spans="5:8" x14ac:dyDescent="0.2">
      <c r="E123" s="465"/>
      <c r="F123" s="465"/>
      <c r="G123" s="465"/>
      <c r="H123" s="465"/>
    </row>
    <row r="124" spans="5:8" x14ac:dyDescent="0.2">
      <c r="E124" s="465"/>
      <c r="F124" s="465"/>
      <c r="G124" s="465"/>
      <c r="H124" s="465"/>
    </row>
    <row r="125" spans="5:8" x14ac:dyDescent="0.2">
      <c r="E125" s="465"/>
      <c r="F125" s="465"/>
      <c r="G125" s="465"/>
      <c r="H125" s="465"/>
    </row>
    <row r="126" spans="5:8" x14ac:dyDescent="0.2">
      <c r="E126" s="465"/>
      <c r="F126" s="465"/>
      <c r="G126" s="465"/>
      <c r="H126" s="465"/>
    </row>
    <row r="127" spans="5:8" x14ac:dyDescent="0.2">
      <c r="E127" s="465"/>
      <c r="F127" s="465"/>
      <c r="G127" s="465"/>
      <c r="H127" s="465"/>
    </row>
    <row r="128" spans="5:8" x14ac:dyDescent="0.2">
      <c r="E128" s="465"/>
      <c r="F128" s="465"/>
      <c r="G128" s="465"/>
      <c r="H128" s="465"/>
    </row>
    <row r="129" spans="5:8" x14ac:dyDescent="0.2">
      <c r="E129" s="465"/>
      <c r="F129" s="465"/>
      <c r="G129" s="465"/>
      <c r="H129" s="465"/>
    </row>
    <row r="130" spans="5:8" x14ac:dyDescent="0.2">
      <c r="E130" s="465"/>
      <c r="F130" s="465"/>
      <c r="G130" s="465"/>
      <c r="H130" s="465"/>
    </row>
    <row r="131" spans="5:8" x14ac:dyDescent="0.2">
      <c r="E131" s="465"/>
      <c r="F131" s="465"/>
      <c r="G131" s="465"/>
      <c r="H131" s="465"/>
    </row>
    <row r="132" spans="5:8" x14ac:dyDescent="0.2">
      <c r="E132" s="465"/>
      <c r="F132" s="465"/>
      <c r="G132" s="465"/>
      <c r="H132" s="465"/>
    </row>
    <row r="133" spans="5:8" x14ac:dyDescent="0.2">
      <c r="E133" s="465"/>
      <c r="F133" s="465"/>
      <c r="G133" s="465"/>
      <c r="H133" s="465"/>
    </row>
    <row r="134" spans="5:8" x14ac:dyDescent="0.2">
      <c r="E134" s="465"/>
      <c r="F134" s="465"/>
      <c r="G134" s="465"/>
      <c r="H134" s="465"/>
    </row>
    <row r="135" spans="5:8" x14ac:dyDescent="0.2">
      <c r="E135" s="465"/>
      <c r="F135" s="465"/>
      <c r="G135" s="465"/>
      <c r="H135" s="465"/>
    </row>
    <row r="136" spans="5:8" x14ac:dyDescent="0.2">
      <c r="E136" s="465"/>
      <c r="F136" s="465"/>
      <c r="G136" s="465"/>
      <c r="H136" s="465"/>
    </row>
    <row r="137" spans="5:8" x14ac:dyDescent="0.2">
      <c r="E137" s="465"/>
      <c r="F137" s="465"/>
      <c r="G137" s="465"/>
      <c r="H137" s="465"/>
    </row>
    <row r="138" spans="5:8" x14ac:dyDescent="0.2">
      <c r="E138" s="465"/>
      <c r="F138" s="465"/>
      <c r="G138" s="465"/>
      <c r="H138" s="465"/>
    </row>
    <row r="139" spans="5:8" x14ac:dyDescent="0.2">
      <c r="E139" s="465"/>
      <c r="F139" s="465"/>
      <c r="G139" s="465"/>
      <c r="H139" s="465"/>
    </row>
    <row r="140" spans="5:8" x14ac:dyDescent="0.2">
      <c r="E140" s="465"/>
      <c r="F140" s="465"/>
      <c r="G140" s="465"/>
      <c r="H140" s="465"/>
    </row>
    <row r="141" spans="5:8" x14ac:dyDescent="0.2">
      <c r="E141" s="465"/>
      <c r="F141" s="465"/>
      <c r="G141" s="465"/>
      <c r="H141" s="465"/>
    </row>
    <row r="142" spans="5:8" x14ac:dyDescent="0.2">
      <c r="E142" s="465"/>
      <c r="F142" s="465"/>
      <c r="G142" s="465"/>
      <c r="H142" s="465"/>
    </row>
    <row r="143" spans="5:8" x14ac:dyDescent="0.2">
      <c r="E143" s="465"/>
      <c r="F143" s="465"/>
      <c r="G143" s="465"/>
      <c r="H143" s="465"/>
    </row>
    <row r="144" spans="5:8" x14ac:dyDescent="0.2">
      <c r="E144" s="465"/>
      <c r="F144" s="465"/>
      <c r="G144" s="465"/>
      <c r="H144" s="465"/>
    </row>
    <row r="145" spans="5:8" x14ac:dyDescent="0.2">
      <c r="E145" s="465"/>
      <c r="F145" s="465"/>
      <c r="G145" s="465"/>
      <c r="H145" s="465"/>
    </row>
    <row r="146" spans="5:8" x14ac:dyDescent="0.2">
      <c r="E146" s="465"/>
      <c r="F146" s="465"/>
      <c r="G146" s="465"/>
      <c r="H146" s="465"/>
    </row>
    <row r="147" spans="5:8" x14ac:dyDescent="0.2">
      <c r="E147" s="465"/>
      <c r="F147" s="465"/>
      <c r="G147" s="465"/>
      <c r="H147" s="465"/>
    </row>
    <row r="148" spans="5:8" x14ac:dyDescent="0.2">
      <c r="E148" s="465"/>
      <c r="F148" s="465"/>
      <c r="G148" s="465"/>
      <c r="H148" s="465"/>
    </row>
    <row r="149" spans="5:8" x14ac:dyDescent="0.2">
      <c r="E149" s="465"/>
      <c r="F149" s="465"/>
      <c r="G149" s="465"/>
      <c r="H149" s="465"/>
    </row>
    <row r="150" spans="5:8" x14ac:dyDescent="0.2">
      <c r="E150" s="465"/>
      <c r="F150" s="465"/>
      <c r="G150" s="465"/>
      <c r="H150" s="465"/>
    </row>
    <row r="151" spans="5:8" x14ac:dyDescent="0.2">
      <c r="E151" s="465"/>
      <c r="F151" s="465"/>
      <c r="G151" s="465"/>
      <c r="H151" s="465"/>
    </row>
    <row r="152" spans="5:8" x14ac:dyDescent="0.2">
      <c r="E152" s="465"/>
      <c r="F152" s="465"/>
      <c r="G152" s="465"/>
      <c r="H152" s="465"/>
    </row>
    <row r="153" spans="5:8" x14ac:dyDescent="0.2">
      <c r="E153" s="465"/>
      <c r="F153" s="465"/>
      <c r="G153" s="465"/>
      <c r="H153" s="465"/>
    </row>
    <row r="154" spans="5:8" x14ac:dyDescent="0.2">
      <c r="E154" s="465"/>
      <c r="F154" s="465"/>
      <c r="G154" s="465"/>
      <c r="H154" s="465"/>
    </row>
    <row r="155" spans="5:8" x14ac:dyDescent="0.2">
      <c r="E155" s="465"/>
      <c r="F155" s="465"/>
      <c r="G155" s="465"/>
      <c r="H155" s="465"/>
    </row>
    <row r="156" spans="5:8" x14ac:dyDescent="0.2">
      <c r="E156" s="465"/>
      <c r="F156" s="465"/>
      <c r="G156" s="465"/>
      <c r="H156" s="465"/>
    </row>
    <row r="157" spans="5:8" x14ac:dyDescent="0.2">
      <c r="E157" s="465"/>
      <c r="F157" s="465"/>
      <c r="G157" s="465"/>
      <c r="H157" s="465"/>
    </row>
    <row r="158" spans="5:8" x14ac:dyDescent="0.2">
      <c r="E158" s="465"/>
      <c r="F158" s="465"/>
      <c r="G158" s="465"/>
      <c r="H158" s="465"/>
    </row>
    <row r="159" spans="5:8" x14ac:dyDescent="0.2">
      <c r="E159" s="465"/>
      <c r="F159" s="465"/>
      <c r="G159" s="465"/>
      <c r="H159" s="465"/>
    </row>
    <row r="160" spans="5:8" x14ac:dyDescent="0.2">
      <c r="E160" s="465"/>
      <c r="F160" s="465"/>
      <c r="G160" s="465"/>
      <c r="H160" s="465"/>
    </row>
    <row r="161" spans="5:8" x14ac:dyDescent="0.2">
      <c r="E161" s="465"/>
      <c r="F161" s="465"/>
      <c r="G161" s="465"/>
      <c r="H161" s="465"/>
    </row>
    <row r="162" spans="5:8" x14ac:dyDescent="0.2">
      <c r="E162" s="465"/>
      <c r="F162" s="465"/>
      <c r="G162" s="465"/>
      <c r="H162" s="465"/>
    </row>
    <row r="163" spans="5:8" x14ac:dyDescent="0.2">
      <c r="E163" s="465"/>
      <c r="F163" s="465"/>
      <c r="G163" s="465"/>
      <c r="H163" s="465"/>
    </row>
    <row r="164" spans="5:8" x14ac:dyDescent="0.2">
      <c r="E164" s="465"/>
      <c r="F164" s="465"/>
      <c r="G164" s="465"/>
      <c r="H164" s="465"/>
    </row>
    <row r="165" spans="5:8" x14ac:dyDescent="0.2">
      <c r="E165" s="465"/>
      <c r="F165" s="465"/>
      <c r="G165" s="465"/>
      <c r="H165" s="465"/>
    </row>
    <row r="166" spans="5:8" x14ac:dyDescent="0.2">
      <c r="E166" s="465"/>
      <c r="F166" s="465"/>
      <c r="G166" s="465"/>
      <c r="H166" s="465"/>
    </row>
    <row r="167" spans="5:8" x14ac:dyDescent="0.2">
      <c r="E167" s="465"/>
      <c r="F167" s="465"/>
      <c r="G167" s="465"/>
      <c r="H167" s="465"/>
    </row>
    <row r="168" spans="5:8" x14ac:dyDescent="0.2">
      <c r="E168" s="465"/>
      <c r="F168" s="465"/>
      <c r="G168" s="465"/>
      <c r="H168" s="465"/>
    </row>
    <row r="169" spans="5:8" x14ac:dyDescent="0.2">
      <c r="E169" s="465"/>
      <c r="F169" s="465"/>
      <c r="G169" s="465"/>
      <c r="H169" s="465"/>
    </row>
    <row r="170" spans="5:8" x14ac:dyDescent="0.2">
      <c r="E170" s="465"/>
      <c r="F170" s="465"/>
      <c r="G170" s="465"/>
      <c r="H170" s="465"/>
    </row>
    <row r="171" spans="5:8" x14ac:dyDescent="0.2">
      <c r="E171" s="465"/>
      <c r="F171" s="465"/>
      <c r="G171" s="465"/>
      <c r="H171" s="465"/>
    </row>
    <row r="172" spans="5:8" x14ac:dyDescent="0.2">
      <c r="E172" s="465"/>
      <c r="F172" s="465"/>
      <c r="G172" s="465"/>
      <c r="H172" s="465"/>
    </row>
    <row r="173" spans="5:8" x14ac:dyDescent="0.2">
      <c r="E173" s="465"/>
      <c r="F173" s="465"/>
      <c r="G173" s="465"/>
      <c r="H173" s="465"/>
    </row>
    <row r="174" spans="5:8" x14ac:dyDescent="0.2">
      <c r="E174" s="465"/>
      <c r="F174" s="465"/>
      <c r="G174" s="465"/>
      <c r="H174" s="465"/>
    </row>
    <row r="175" spans="5:8" x14ac:dyDescent="0.2">
      <c r="E175" s="465"/>
      <c r="F175" s="465"/>
      <c r="G175" s="465"/>
      <c r="H175" s="465"/>
    </row>
    <row r="176" spans="5:8" x14ac:dyDescent="0.2">
      <c r="E176" s="465"/>
      <c r="F176" s="465"/>
      <c r="G176" s="465"/>
      <c r="H176" s="465"/>
    </row>
    <row r="177" spans="5:8" x14ac:dyDescent="0.2">
      <c r="E177" s="465"/>
      <c r="F177" s="465"/>
      <c r="G177" s="465"/>
      <c r="H177" s="465"/>
    </row>
    <row r="178" spans="5:8" x14ac:dyDescent="0.2">
      <c r="E178" s="465"/>
      <c r="F178" s="465"/>
      <c r="G178" s="465"/>
      <c r="H178" s="465"/>
    </row>
    <row r="179" spans="5:8" x14ac:dyDescent="0.2">
      <c r="E179" s="465"/>
      <c r="F179" s="465"/>
      <c r="G179" s="465"/>
      <c r="H179" s="465"/>
    </row>
    <row r="180" spans="5:8" x14ac:dyDescent="0.2">
      <c r="E180" s="465"/>
      <c r="F180" s="465"/>
      <c r="G180" s="465"/>
      <c r="H180" s="465"/>
    </row>
    <row r="181" spans="5:8" x14ac:dyDescent="0.2">
      <c r="E181" s="465"/>
      <c r="F181" s="465"/>
      <c r="G181" s="465"/>
      <c r="H181" s="465"/>
    </row>
    <row r="182" spans="5:8" x14ac:dyDescent="0.2">
      <c r="E182" s="465"/>
      <c r="F182" s="465"/>
      <c r="G182" s="465"/>
      <c r="H182" s="465"/>
    </row>
    <row r="183" spans="5:8" x14ac:dyDescent="0.2">
      <c r="E183" s="465"/>
      <c r="F183" s="465"/>
      <c r="G183" s="465"/>
      <c r="H183" s="465"/>
    </row>
    <row r="184" spans="5:8" x14ac:dyDescent="0.2">
      <c r="E184" s="465"/>
      <c r="F184" s="465"/>
      <c r="G184" s="465"/>
      <c r="H184" s="465"/>
    </row>
    <row r="185" spans="5:8" x14ac:dyDescent="0.2">
      <c r="E185" s="465"/>
      <c r="F185" s="465"/>
      <c r="G185" s="465"/>
      <c r="H185" s="465"/>
    </row>
    <row r="186" spans="5:8" x14ac:dyDescent="0.2">
      <c r="E186" s="465"/>
      <c r="F186" s="465"/>
      <c r="G186" s="465"/>
      <c r="H186" s="465"/>
    </row>
    <row r="187" spans="5:8" x14ac:dyDescent="0.2">
      <c r="E187" s="465"/>
      <c r="F187" s="465"/>
      <c r="G187" s="465"/>
      <c r="H187" s="465"/>
    </row>
    <row r="188" spans="5:8" x14ac:dyDescent="0.2">
      <c r="E188" s="465"/>
      <c r="F188" s="465"/>
      <c r="G188" s="465"/>
      <c r="H188" s="465"/>
    </row>
    <row r="189" spans="5:8" x14ac:dyDescent="0.2">
      <c r="E189" s="465"/>
      <c r="F189" s="465"/>
      <c r="G189" s="465"/>
      <c r="H189" s="465"/>
    </row>
    <row r="190" spans="5:8" x14ac:dyDescent="0.2">
      <c r="E190" s="465"/>
      <c r="F190" s="465"/>
      <c r="G190" s="465"/>
      <c r="H190" s="465"/>
    </row>
    <row r="191" spans="5:8" x14ac:dyDescent="0.2">
      <c r="E191" s="465"/>
      <c r="F191" s="465"/>
      <c r="G191" s="465"/>
      <c r="H191" s="465"/>
    </row>
    <row r="192" spans="5:8" x14ac:dyDescent="0.2">
      <c r="E192" s="465"/>
      <c r="F192" s="465"/>
      <c r="G192" s="465"/>
      <c r="H192" s="465"/>
    </row>
  </sheetData>
  <mergeCells count="1">
    <mergeCell ref="H1:I1"/>
  </mergeCells>
  <hyperlinks>
    <hyperlink ref="H1:I1" location="Index!A1" display="Regresar al Índice" xr:uid="{011C9E0A-DB22-4449-8A6B-746AF571A416}"/>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3BD3-E838-4E38-ABE9-F1E7C7C1CD62}">
  <sheetPr codeName="Hoja98"/>
  <dimension ref="A1:M351"/>
  <sheetViews>
    <sheetView topLeftCell="H28" zoomScale="112" zoomScaleNormal="112" workbookViewId="0">
      <selection activeCell="I7" sqref="I7"/>
    </sheetView>
  </sheetViews>
  <sheetFormatPr baseColWidth="10" defaultRowHeight="14.25" x14ac:dyDescent="0.2"/>
  <cols>
    <col min="1" max="16384" width="11.42578125" style="263"/>
  </cols>
  <sheetData>
    <row r="1" spans="1:9" ht="15" x14ac:dyDescent="0.25">
      <c r="A1" s="179" t="s">
        <v>1435</v>
      </c>
      <c r="H1" s="400" t="s">
        <v>39</v>
      </c>
      <c r="I1" s="400"/>
    </row>
    <row r="2" spans="1:9" x14ac:dyDescent="0.2">
      <c r="A2" s="94" t="s">
        <v>166</v>
      </c>
    </row>
    <row r="6" spans="1:9" x14ac:dyDescent="0.2">
      <c r="E6" s="469" t="s">
        <v>186</v>
      </c>
      <c r="F6" s="469"/>
      <c r="G6" s="263" t="s">
        <v>187</v>
      </c>
    </row>
    <row r="7" spans="1:9" x14ac:dyDescent="0.2">
      <c r="B7" s="263" t="s">
        <v>768</v>
      </c>
      <c r="C7" s="263" t="s">
        <v>769</v>
      </c>
      <c r="D7" s="263" t="s">
        <v>770</v>
      </c>
      <c r="E7" s="263" t="s">
        <v>775</v>
      </c>
      <c r="F7" s="263" t="s">
        <v>776</v>
      </c>
      <c r="G7" s="263" t="s">
        <v>0</v>
      </c>
      <c r="H7" s="263" t="s">
        <v>1</v>
      </c>
    </row>
    <row r="8" spans="1:9" x14ac:dyDescent="0.2">
      <c r="A8" s="263">
        <v>2017</v>
      </c>
      <c r="B8" s="263" t="s">
        <v>173</v>
      </c>
      <c r="C8" s="465">
        <v>93.603882444858499</v>
      </c>
      <c r="D8" s="263">
        <v>0.860535444544271</v>
      </c>
      <c r="E8" s="470">
        <v>17.294502752644501</v>
      </c>
      <c r="F8" s="470">
        <v>17.074313615121401</v>
      </c>
      <c r="G8" s="465">
        <v>20.097374096895599</v>
      </c>
      <c r="H8" s="465">
        <v>19.841499526104698</v>
      </c>
    </row>
    <row r="9" spans="1:9" x14ac:dyDescent="0.2">
      <c r="B9" s="263" t="s">
        <v>174</v>
      </c>
      <c r="C9" s="465">
        <v>94.1447803353567</v>
      </c>
      <c r="D9" s="263">
        <v>0.86550812083178597</v>
      </c>
      <c r="E9" s="470">
        <v>17.288462738507501</v>
      </c>
      <c r="F9" s="470">
        <v>17.065597703047501</v>
      </c>
      <c r="G9" s="465">
        <v>19.974928394539599</v>
      </c>
      <c r="H9" s="465">
        <v>19.717432213861599</v>
      </c>
    </row>
    <row r="10" spans="1:9" x14ac:dyDescent="0.2">
      <c r="B10" s="263" t="s">
        <v>175</v>
      </c>
      <c r="C10" s="465">
        <v>94.722489332291602</v>
      </c>
      <c r="D10" s="263">
        <v>0.87081921536664597</v>
      </c>
      <c r="E10" s="470">
        <v>17.164721707315</v>
      </c>
      <c r="F10" s="470">
        <v>16.9498532895533</v>
      </c>
      <c r="G10" s="465">
        <v>19.711004769328699</v>
      </c>
      <c r="H10" s="465">
        <v>19.464261916196701</v>
      </c>
    </row>
    <row r="11" spans="1:9" x14ac:dyDescent="0.2">
      <c r="B11" s="263" t="s">
        <v>176</v>
      </c>
      <c r="C11" s="465">
        <v>94.838932628162794</v>
      </c>
      <c r="D11" s="263">
        <v>0.87188972206743198</v>
      </c>
      <c r="E11" s="470">
        <v>17.095617316134099</v>
      </c>
      <c r="F11" s="470">
        <v>16.883721073636501</v>
      </c>
      <c r="G11" s="465">
        <v>19.607545407918</v>
      </c>
      <c r="H11" s="465">
        <v>19.3645143947812</v>
      </c>
    </row>
    <row r="12" spans="1:9" x14ac:dyDescent="0.2">
      <c r="B12" s="263" t="s">
        <v>177</v>
      </c>
      <c r="C12" s="465">
        <v>94.725494320572096</v>
      </c>
      <c r="D12" s="263">
        <v>0.87084684134602097</v>
      </c>
      <c r="E12" s="470">
        <v>16.9757140270933</v>
      </c>
      <c r="F12" s="470">
        <v>16.7661412693482</v>
      </c>
      <c r="G12" s="465">
        <v>19.4933405291507</v>
      </c>
      <c r="H12" s="465">
        <v>19.252686549834198</v>
      </c>
    </row>
    <row r="13" spans="1:9" x14ac:dyDescent="0.2">
      <c r="B13" s="263" t="s">
        <v>178</v>
      </c>
      <c r="C13" s="465">
        <v>94.963639641805401</v>
      </c>
      <c r="D13" s="263">
        <v>0.87303620021149697</v>
      </c>
      <c r="E13" s="470">
        <v>16.796238753919098</v>
      </c>
      <c r="F13" s="470">
        <v>16.590894011054701</v>
      </c>
      <c r="G13" s="465">
        <v>19.2388800714679</v>
      </c>
      <c r="H13" s="465">
        <v>19.003672478913799</v>
      </c>
    </row>
    <row r="14" spans="1:9" x14ac:dyDescent="0.2">
      <c r="B14" s="263" t="s">
        <v>179</v>
      </c>
      <c r="C14" s="465">
        <v>95.322735741330604</v>
      </c>
      <c r="D14" s="263">
        <v>0.87633750474682004</v>
      </c>
      <c r="E14" s="470">
        <v>16.670035932285199</v>
      </c>
      <c r="F14" s="470">
        <v>16.4629208193249</v>
      </c>
      <c r="G14" s="465">
        <v>19.022392448102799</v>
      </c>
      <c r="H14" s="465">
        <v>18.7860507283449</v>
      </c>
    </row>
    <row r="15" spans="1:9" x14ac:dyDescent="0.2">
      <c r="B15" s="263" t="s">
        <v>180</v>
      </c>
      <c r="C15" s="465">
        <v>95.793767654306095</v>
      </c>
      <c r="D15" s="263">
        <v>0.88066787701386495</v>
      </c>
      <c r="E15" s="470">
        <v>16.723212340993602</v>
      </c>
      <c r="F15" s="470">
        <v>16.5154317053887</v>
      </c>
      <c r="G15" s="465">
        <v>18.9892384830681</v>
      </c>
      <c r="H15" s="465">
        <v>18.753303187790401</v>
      </c>
    </row>
    <row r="16" spans="1:9" x14ac:dyDescent="0.2">
      <c r="B16" s="263" t="s">
        <v>181</v>
      </c>
      <c r="C16" s="465">
        <v>96.093515235290596</v>
      </c>
      <c r="D16" s="263">
        <v>0.88342356845653003</v>
      </c>
      <c r="E16" s="470">
        <v>16.974701176247599</v>
      </c>
      <c r="F16" s="470">
        <v>16.768190704804798</v>
      </c>
      <c r="G16" s="465">
        <v>19.214680004411601</v>
      </c>
      <c r="H16" s="465">
        <v>18.980918444479901</v>
      </c>
    </row>
    <row r="17" spans="1:8" x14ac:dyDescent="0.2">
      <c r="B17" s="263" t="s">
        <v>182</v>
      </c>
      <c r="C17" s="465">
        <v>96.698269126750404</v>
      </c>
      <c r="D17" s="263">
        <v>0.88898329680576604</v>
      </c>
      <c r="E17" s="470">
        <v>17.166011289959801</v>
      </c>
      <c r="F17" s="470">
        <v>16.9593770088327</v>
      </c>
      <c r="G17" s="465">
        <v>19.309711837825901</v>
      </c>
      <c r="H17" s="465">
        <v>19.077272958637099</v>
      </c>
    </row>
    <row r="18" spans="1:8" x14ac:dyDescent="0.2">
      <c r="B18" s="263" t="s">
        <v>183</v>
      </c>
      <c r="C18" s="465">
        <v>97.695173988821495</v>
      </c>
      <c r="D18" s="263">
        <v>0.89814821546345203</v>
      </c>
      <c r="E18" s="470">
        <v>17.286427085808</v>
      </c>
      <c r="F18" s="470">
        <v>17.083504831977798</v>
      </c>
      <c r="G18" s="465">
        <v>19.2467421169322</v>
      </c>
      <c r="H18" s="465">
        <v>19.020808078054898</v>
      </c>
    </row>
    <row r="19" spans="1:8" x14ac:dyDescent="0.2">
      <c r="B19" s="263" t="s">
        <v>184</v>
      </c>
      <c r="C19" s="465">
        <v>98.272882985756297</v>
      </c>
      <c r="D19" s="263">
        <v>0.90345930999831103</v>
      </c>
      <c r="E19" s="470">
        <v>17.4418023401089</v>
      </c>
      <c r="F19" s="470">
        <v>17.241641537202</v>
      </c>
      <c r="G19" s="465">
        <v>19.305575964612601</v>
      </c>
      <c r="H19" s="465">
        <v>19.084026636721799</v>
      </c>
    </row>
    <row r="20" spans="1:8" x14ac:dyDescent="0.2">
      <c r="A20" s="263">
        <v>2018</v>
      </c>
      <c r="B20" s="263" t="s">
        <v>173</v>
      </c>
      <c r="C20" s="465">
        <v>98.794999699501204</v>
      </c>
      <c r="D20" s="263">
        <v>0.90825932391473296</v>
      </c>
      <c r="E20" s="470">
        <v>18.026870105317599</v>
      </c>
      <c r="F20" s="470">
        <v>17.783892527658899</v>
      </c>
      <c r="G20" s="465">
        <v>19.847712685864899</v>
      </c>
      <c r="H20" s="465">
        <v>19.580192638163801</v>
      </c>
    </row>
    <row r="21" spans="1:8" x14ac:dyDescent="0.2">
      <c r="B21" s="263" t="s">
        <v>174</v>
      </c>
      <c r="C21" s="465">
        <v>99.171374481639504</v>
      </c>
      <c r="D21" s="263">
        <v>0.91171947783146201</v>
      </c>
      <c r="E21" s="470">
        <v>18.783817413091501</v>
      </c>
      <c r="F21" s="470">
        <v>18.447064021845001</v>
      </c>
      <c r="G21" s="465">
        <v>20.602628187531</v>
      </c>
      <c r="H21" s="465">
        <v>20.233267436296899</v>
      </c>
    </row>
    <row r="22" spans="1:8" x14ac:dyDescent="0.2">
      <c r="B22" s="263" t="s">
        <v>175</v>
      </c>
      <c r="C22" s="465">
        <v>99.492156980587794</v>
      </c>
      <c r="D22" s="263">
        <v>0.91466855112975298</v>
      </c>
      <c r="E22" s="470">
        <v>19.043688534307101</v>
      </c>
      <c r="F22" s="470">
        <v>18.689965982853</v>
      </c>
      <c r="G22" s="465">
        <v>20.8203162892015</v>
      </c>
      <c r="H22" s="465">
        <v>20.433594179845901</v>
      </c>
    </row>
    <row r="23" spans="1:8" x14ac:dyDescent="0.2">
      <c r="B23" s="263" t="s">
        <v>176</v>
      </c>
      <c r="C23" s="465">
        <v>99.154847046096506</v>
      </c>
      <c r="D23" s="263">
        <v>0.91156753494489995</v>
      </c>
      <c r="E23" s="470">
        <v>19.121714415335099</v>
      </c>
      <c r="F23" s="470">
        <v>18.780545247240202</v>
      </c>
      <c r="G23" s="465">
        <v>20.976739168854799</v>
      </c>
      <c r="H23" s="465">
        <v>20.602472693781699</v>
      </c>
    </row>
    <row r="24" spans="1:8" x14ac:dyDescent="0.2">
      <c r="B24" s="263" t="s">
        <v>177</v>
      </c>
      <c r="C24" s="465">
        <v>98.994080173087298</v>
      </c>
      <c r="D24" s="263">
        <v>0.91008954504833195</v>
      </c>
      <c r="E24" s="470">
        <v>19.3331360333347</v>
      </c>
      <c r="F24" s="470">
        <v>18.938496349444002</v>
      </c>
      <c r="G24" s="465">
        <v>21.243114085337599</v>
      </c>
      <c r="H24" s="465">
        <v>20.809486772467199</v>
      </c>
    </row>
    <row r="25" spans="1:8" x14ac:dyDescent="0.2">
      <c r="B25" s="263" t="s">
        <v>178</v>
      </c>
      <c r="C25" s="465">
        <v>99.376464931786799</v>
      </c>
      <c r="D25" s="263">
        <v>0.913604950923813</v>
      </c>
      <c r="E25" s="470">
        <v>19.6214311331807</v>
      </c>
      <c r="F25" s="470">
        <v>19.174175412531898</v>
      </c>
      <c r="G25" s="465">
        <v>21.4769317015413</v>
      </c>
      <c r="H25" s="465">
        <v>20.9873812451908</v>
      </c>
    </row>
    <row r="26" spans="1:8" x14ac:dyDescent="0.2">
      <c r="B26" s="263" t="s">
        <v>179</v>
      </c>
      <c r="C26" s="465">
        <v>99.909099104513501</v>
      </c>
      <c r="D26" s="263">
        <v>0.91850165576804699</v>
      </c>
      <c r="E26" s="470">
        <v>19.913286092365801</v>
      </c>
      <c r="F26" s="470">
        <v>19.532149325649101</v>
      </c>
      <c r="G26" s="465">
        <v>21.680185296687799</v>
      </c>
      <c r="H26" s="465">
        <v>21.2652303923355</v>
      </c>
    </row>
    <row r="27" spans="1:8" x14ac:dyDescent="0.2">
      <c r="B27" s="263" t="s">
        <v>180</v>
      </c>
      <c r="C27" s="465">
        <v>100.492</v>
      </c>
      <c r="D27" s="263">
        <v>0.92386048136503196</v>
      </c>
      <c r="E27" s="470">
        <v>20.344545886245399</v>
      </c>
      <c r="F27" s="470">
        <v>20.045081185363902</v>
      </c>
      <c r="G27" s="465">
        <v>22.0212318814478</v>
      </c>
      <c r="H27" s="465">
        <v>21.697086940818899</v>
      </c>
    </row>
    <row r="28" spans="1:8" x14ac:dyDescent="0.2">
      <c r="B28" s="263" t="s">
        <v>181</v>
      </c>
      <c r="C28" s="465">
        <v>100.917</v>
      </c>
      <c r="D28" s="263">
        <v>0.92776766506702002</v>
      </c>
      <c r="E28" s="470">
        <v>20.591370578587899</v>
      </c>
      <c r="F28" s="470">
        <v>20.3218888119059</v>
      </c>
      <c r="G28" s="465">
        <v>22.194533560404299</v>
      </c>
      <c r="H28" s="465">
        <v>21.904071005145401</v>
      </c>
    </row>
    <row r="29" spans="1:8" x14ac:dyDescent="0.2">
      <c r="B29" s="263" t="s">
        <v>182</v>
      </c>
      <c r="C29" s="465">
        <v>101.44</v>
      </c>
      <c r="D29" s="263">
        <v>0.93257579936381896</v>
      </c>
      <c r="E29" s="470">
        <v>20.875385654755299</v>
      </c>
      <c r="F29" s="470">
        <v>20.6111327612014</v>
      </c>
      <c r="G29" s="465">
        <v>22.384652989061099</v>
      </c>
      <c r="H29" s="465">
        <v>22.101294903065099</v>
      </c>
    </row>
    <row r="30" spans="1:8" x14ac:dyDescent="0.2">
      <c r="B30" s="263" t="s">
        <v>183</v>
      </c>
      <c r="C30" s="465">
        <v>102.303</v>
      </c>
      <c r="D30" s="263">
        <v>0.94050968062220797</v>
      </c>
      <c r="E30" s="470">
        <v>21.044528167723399</v>
      </c>
      <c r="F30" s="470">
        <v>20.782250757103199</v>
      </c>
      <c r="G30" s="465">
        <v>22.375663537882001</v>
      </c>
      <c r="H30" s="465">
        <v>22.096796221549099</v>
      </c>
    </row>
    <row r="31" spans="1:8" x14ac:dyDescent="0.2">
      <c r="B31" s="263" t="s">
        <v>184</v>
      </c>
      <c r="C31" s="465">
        <v>103.02</v>
      </c>
      <c r="D31" s="263">
        <v>0.94710132936179603</v>
      </c>
      <c r="E31" s="470">
        <v>20.9323412669665</v>
      </c>
      <c r="F31" s="470">
        <v>20.661376207358298</v>
      </c>
      <c r="G31" s="465">
        <v>22.101480188051099</v>
      </c>
      <c r="H31" s="465">
        <v>21.815380854001098</v>
      </c>
    </row>
    <row r="32" spans="1:8" x14ac:dyDescent="0.2">
      <c r="A32" s="263">
        <v>2019</v>
      </c>
      <c r="B32" s="263" t="s">
        <v>173</v>
      </c>
      <c r="C32" s="465">
        <v>103.108</v>
      </c>
      <c r="D32" s="263">
        <v>0.94791034622244297</v>
      </c>
      <c r="E32" s="470">
        <v>20.943174345428801</v>
      </c>
      <c r="F32" s="470">
        <v>20.5835196329617</v>
      </c>
      <c r="G32" s="465">
        <v>22.094045527502001</v>
      </c>
      <c r="H32" s="465">
        <v>21.714627037240401</v>
      </c>
    </row>
    <row r="33" spans="1:13" x14ac:dyDescent="0.2">
      <c r="B33" s="263" t="s">
        <v>174</v>
      </c>
      <c r="C33" s="465">
        <v>103.07899999999999</v>
      </c>
      <c r="D33" s="263">
        <v>0.94764373839336602</v>
      </c>
      <c r="E33" s="470">
        <v>21.801021079720801</v>
      </c>
      <c r="F33" s="470">
        <v>21.417091525834099</v>
      </c>
      <c r="G33" s="465">
        <v>23.005503224959</v>
      </c>
      <c r="H33" s="465">
        <v>22.6003619906197</v>
      </c>
    </row>
    <row r="34" spans="1:13" x14ac:dyDescent="0.2">
      <c r="B34" s="263" t="s">
        <v>175</v>
      </c>
      <c r="C34" s="465">
        <v>103.476</v>
      </c>
      <c r="D34" s="263">
        <v>0.951293507639693</v>
      </c>
      <c r="E34" s="470">
        <v>21.927467088610001</v>
      </c>
      <c r="F34" s="470">
        <v>21.529641308428399</v>
      </c>
      <c r="G34" s="465">
        <v>23.050159506518099</v>
      </c>
      <c r="H34" s="465">
        <v>22.631964935666101</v>
      </c>
    </row>
    <row r="35" spans="1:13" x14ac:dyDescent="0.2">
      <c r="B35" s="263" t="s">
        <v>176</v>
      </c>
      <c r="C35" s="465">
        <v>103.53100000000001</v>
      </c>
      <c r="D35" s="263">
        <v>0.95179914317759795</v>
      </c>
      <c r="E35" s="470">
        <v>21.7386803341271</v>
      </c>
      <c r="F35" s="470">
        <v>21.3335600073774</v>
      </c>
      <c r="G35" s="465">
        <v>22.8395670346499</v>
      </c>
      <c r="H35" s="465">
        <v>22.413930670450998</v>
      </c>
    </row>
    <row r="36" spans="1:13" x14ac:dyDescent="0.2">
      <c r="B36" s="263" t="s">
        <v>177</v>
      </c>
      <c r="C36" s="465">
        <v>103.233</v>
      </c>
      <c r="D36" s="263">
        <v>0.94905951789949805</v>
      </c>
      <c r="E36" s="470">
        <v>21.6602215772959</v>
      </c>
      <c r="F36" s="470">
        <v>21.246148929556298</v>
      </c>
      <c r="G36" s="465">
        <v>22.822827408375002</v>
      </c>
      <c r="H36" s="465">
        <v>22.386529536713599</v>
      </c>
    </row>
    <row r="37" spans="1:13" x14ac:dyDescent="0.2">
      <c r="B37" s="263" t="s">
        <v>178</v>
      </c>
      <c r="C37" s="465">
        <v>103.29900000000001</v>
      </c>
      <c r="D37" s="263">
        <v>0.94966628054498303</v>
      </c>
      <c r="E37" s="470">
        <v>21.456055401163201</v>
      </c>
      <c r="F37" s="470">
        <v>21.041225877984001</v>
      </c>
      <c r="G37" s="465">
        <v>22.593258116788402</v>
      </c>
      <c r="H37" s="465">
        <v>22.156442014461199</v>
      </c>
    </row>
    <row r="38" spans="1:13" x14ac:dyDescent="0.2">
      <c r="B38" s="263" t="s">
        <v>179</v>
      </c>
      <c r="C38" s="465">
        <v>103.687</v>
      </c>
      <c r="D38" s="263">
        <v>0.95323330943056195</v>
      </c>
      <c r="E38" s="470">
        <v>21.497953235815</v>
      </c>
      <c r="F38" s="470">
        <v>21.126071217349299</v>
      </c>
      <c r="G38" s="465">
        <v>22.552666826820499</v>
      </c>
      <c r="H38" s="465">
        <v>22.1625398612744</v>
      </c>
    </row>
    <row r="39" spans="1:13" x14ac:dyDescent="0.2">
      <c r="B39" s="263" t="s">
        <v>180</v>
      </c>
      <c r="C39" s="465">
        <v>103.67</v>
      </c>
      <c r="D39" s="263">
        <v>0.95307702208248302</v>
      </c>
      <c r="E39" s="470">
        <v>21.424309671244501</v>
      </c>
      <c r="F39" s="470">
        <v>21.0993802885604</v>
      </c>
      <c r="G39" s="465">
        <v>22.479095786437199</v>
      </c>
      <c r="H39" s="465">
        <v>22.1381691087863</v>
      </c>
    </row>
    <row r="40" spans="1:13" x14ac:dyDescent="0.2">
      <c r="B40" s="263" t="s">
        <v>181</v>
      </c>
      <c r="C40" s="465">
        <v>103.94199999999999</v>
      </c>
      <c r="D40" s="263">
        <v>0.95557761965175503</v>
      </c>
      <c r="E40" s="470">
        <v>21.414000606360901</v>
      </c>
      <c r="F40" s="470">
        <v>21.1508491680876</v>
      </c>
      <c r="G40" s="465">
        <v>22.409483192129301</v>
      </c>
      <c r="H40" s="465">
        <v>22.134098510799902</v>
      </c>
    </row>
    <row r="41" spans="1:13" x14ac:dyDescent="0.2">
      <c r="B41" s="263" t="s">
        <v>182</v>
      </c>
      <c r="C41" s="465">
        <v>104.503</v>
      </c>
      <c r="D41" s="263">
        <v>0.96073510213837898</v>
      </c>
      <c r="E41" s="470">
        <v>21.359036249125101</v>
      </c>
      <c r="F41" s="470">
        <v>21.0837162974059</v>
      </c>
      <c r="G41" s="465">
        <v>22.2319723736383</v>
      </c>
      <c r="H41" s="465">
        <v>21.945400194578401</v>
      </c>
    </row>
    <row r="42" spans="1:13" x14ac:dyDescent="0.2">
      <c r="B42" s="263" t="s">
        <v>183</v>
      </c>
      <c r="C42" s="465">
        <v>105.346</v>
      </c>
      <c r="D42" s="263">
        <v>0.968485115928439</v>
      </c>
      <c r="E42" s="470">
        <v>21.320472978319302</v>
      </c>
      <c r="F42" s="470">
        <v>21.069014924409899</v>
      </c>
      <c r="G42" s="465">
        <v>22.014249499209299</v>
      </c>
      <c r="H42" s="465">
        <v>21.7546089019779</v>
      </c>
      <c r="J42" s="263" t="s">
        <v>700</v>
      </c>
      <c r="K42" s="263" t="s">
        <v>700</v>
      </c>
      <c r="L42" s="263" t="s">
        <v>701</v>
      </c>
      <c r="M42" s="263" t="s">
        <v>701</v>
      </c>
    </row>
    <row r="43" spans="1:13" x14ac:dyDescent="0.2">
      <c r="B43" s="263" t="s">
        <v>184</v>
      </c>
      <c r="C43" s="465">
        <v>105.934</v>
      </c>
      <c r="D43" s="263">
        <v>0.97389081949730605</v>
      </c>
      <c r="E43" s="470">
        <v>21.440107489046699</v>
      </c>
      <c r="F43" s="470">
        <v>21.2124560152897</v>
      </c>
      <c r="G43" s="465">
        <v>22.014898446330399</v>
      </c>
      <c r="H43" s="465">
        <v>21.7811438311318</v>
      </c>
      <c r="J43" s="263">
        <v>22.23</v>
      </c>
      <c r="K43" s="263">
        <v>19.28</v>
      </c>
      <c r="L43" s="263">
        <v>21.95</v>
      </c>
      <c r="M43" s="263">
        <v>19.059999999999999</v>
      </c>
    </row>
    <row r="44" spans="1:13" x14ac:dyDescent="0.2">
      <c r="A44" s="263">
        <v>2020</v>
      </c>
      <c r="B44" s="263" t="s">
        <v>173</v>
      </c>
      <c r="C44" s="465">
        <v>106.447</v>
      </c>
      <c r="D44" s="263">
        <v>0.97860702005994105</v>
      </c>
      <c r="E44" s="470">
        <v>21.5055793335004</v>
      </c>
      <c r="F44" s="470">
        <v>21.279110135076699</v>
      </c>
      <c r="G44" s="465">
        <v>21.9757051530074</v>
      </c>
      <c r="H44" s="465">
        <v>21.744285192000099</v>
      </c>
      <c r="K44" s="471">
        <f>K43/J43-1</f>
        <v>-0.13270355375618526</v>
      </c>
      <c r="L44" s="471">
        <f>M43/L43-1</f>
        <v>-0.13166287015945333</v>
      </c>
    </row>
    <row r="45" spans="1:13" x14ac:dyDescent="0.2">
      <c r="B45" s="263" t="s">
        <v>174</v>
      </c>
      <c r="C45" s="465">
        <v>106.889</v>
      </c>
      <c r="D45" s="263">
        <v>0.98267049111000804</v>
      </c>
      <c r="E45" s="470">
        <v>21.310375608076701</v>
      </c>
      <c r="F45" s="470">
        <v>21.020797909078901</v>
      </c>
      <c r="G45" s="465">
        <v>21.686186571049799</v>
      </c>
      <c r="H45" s="465">
        <v>21.391502135506499</v>
      </c>
      <c r="K45" s="472">
        <f>K43-J43</f>
        <v>-2.9499999999999993</v>
      </c>
      <c r="L45" s="465">
        <f>M43-L43</f>
        <v>-2.8900000000000006</v>
      </c>
    </row>
    <row r="46" spans="1:13" x14ac:dyDescent="0.2">
      <c r="B46" s="263" t="s">
        <v>175</v>
      </c>
      <c r="C46" s="465">
        <v>106.83799999999999</v>
      </c>
      <c r="D46" s="263">
        <v>0.98220162906576902</v>
      </c>
      <c r="E46" s="470">
        <v>20.450780596460799</v>
      </c>
      <c r="F46" s="470">
        <v>20.177345112897999</v>
      </c>
      <c r="G46" s="465">
        <v>20.821367009860001</v>
      </c>
      <c r="H46" s="465">
        <v>20.542976631070999</v>
      </c>
      <c r="K46" s="263">
        <f>K43-M43</f>
        <v>0.22000000000000242</v>
      </c>
    </row>
    <row r="47" spans="1:13" x14ac:dyDescent="0.2">
      <c r="B47" s="263" t="s">
        <v>176</v>
      </c>
      <c r="C47" s="465">
        <v>105.755</v>
      </c>
      <c r="D47" s="263">
        <v>0.972245205655763</v>
      </c>
      <c r="E47" s="470">
        <v>19.202514951924702</v>
      </c>
      <c r="F47" s="470">
        <v>19.025367992045599</v>
      </c>
      <c r="G47" s="465">
        <v>19.750691327886699</v>
      </c>
      <c r="H47" s="465">
        <v>19.568487333617998</v>
      </c>
    </row>
    <row r="48" spans="1:13" x14ac:dyDescent="0.2">
      <c r="B48" s="263" t="s">
        <v>177</v>
      </c>
      <c r="C48" s="465">
        <v>106.16200000000001</v>
      </c>
      <c r="D48" s="263">
        <v>0.97598690863625503</v>
      </c>
      <c r="E48" s="470">
        <v>18.702259494549899</v>
      </c>
      <c r="F48" s="470">
        <v>18.5671217783141</v>
      </c>
      <c r="G48" s="465">
        <v>19.162408152259498</v>
      </c>
      <c r="H48" s="465">
        <v>19.0239455201894</v>
      </c>
    </row>
    <row r="49" spans="2:8" x14ac:dyDescent="0.2">
      <c r="B49" s="263" t="s">
        <v>178</v>
      </c>
      <c r="C49" s="465">
        <v>106.74299999999999</v>
      </c>
      <c r="D49" s="263">
        <v>0.98132825859120698</v>
      </c>
      <c r="E49" s="470">
        <v>19.226384754789098</v>
      </c>
      <c r="F49" s="470">
        <v>19.125712297907299</v>
      </c>
      <c r="G49" s="465">
        <v>19.592205346649699</v>
      </c>
      <c r="H49" s="465">
        <v>19.4896173940453</v>
      </c>
    </row>
    <row r="50" spans="2:8" x14ac:dyDescent="0.2">
      <c r="B50" s="263" t="s">
        <v>179</v>
      </c>
      <c r="C50" s="465">
        <v>107.444</v>
      </c>
      <c r="D50" s="263">
        <v>0.98777281335613298</v>
      </c>
      <c r="E50" s="470">
        <v>19.867464365827502</v>
      </c>
      <c r="F50" s="470">
        <v>19.695218368898601</v>
      </c>
      <c r="G50" s="465">
        <v>20.113394595589501</v>
      </c>
      <c r="H50" s="465">
        <v>19.939016444460201</v>
      </c>
    </row>
    <row r="51" spans="2:8" x14ac:dyDescent="0.2">
      <c r="B51" s="263" t="s">
        <v>180</v>
      </c>
      <c r="C51" s="465">
        <v>107.867</v>
      </c>
      <c r="D51" s="263">
        <v>0.99166161031128797</v>
      </c>
      <c r="E51" s="470">
        <v>19.915712668195301</v>
      </c>
      <c r="F51" s="470">
        <v>19.7027314217781</v>
      </c>
      <c r="G51" s="465">
        <v>20.083173999186702</v>
      </c>
      <c r="H51" s="465">
        <v>19.868401899306399</v>
      </c>
    </row>
    <row r="52" spans="2:8" x14ac:dyDescent="0.2">
      <c r="B52" s="263" t="s">
        <v>181</v>
      </c>
      <c r="C52" s="465">
        <v>108.114</v>
      </c>
      <c r="D52" s="263">
        <v>0.99393237354514896</v>
      </c>
      <c r="E52" s="465">
        <v>19.653683905842001</v>
      </c>
      <c r="F52" s="465">
        <v>19.400065610753298</v>
      </c>
      <c r="G52" s="465">
        <v>19.773663107220699</v>
      </c>
      <c r="H52" s="465">
        <v>19.518496556820399</v>
      </c>
    </row>
    <row r="53" spans="2:8" x14ac:dyDescent="0.2">
      <c r="B53" s="263" t="s">
        <v>182</v>
      </c>
      <c r="C53" s="465">
        <v>108.774</v>
      </c>
      <c r="D53" s="263">
        <v>1</v>
      </c>
      <c r="E53" s="465">
        <v>19.278611743625198</v>
      </c>
      <c r="F53" s="465">
        <v>19.060155858244901</v>
      </c>
      <c r="G53" s="465">
        <v>19.278611743625198</v>
      </c>
      <c r="H53" s="465">
        <v>19.060155858244901</v>
      </c>
    </row>
    <row r="54" spans="2:8" x14ac:dyDescent="0.2">
      <c r="B54" s="263" t="s">
        <v>183</v>
      </c>
      <c r="C54" s="465">
        <f>'F52'!C54</f>
        <v>0</v>
      </c>
      <c r="E54" s="465"/>
      <c r="F54" s="465"/>
      <c r="G54" s="465"/>
      <c r="H54" s="465"/>
    </row>
    <row r="55" spans="2:8" x14ac:dyDescent="0.2">
      <c r="B55" s="263" t="s">
        <v>184</v>
      </c>
      <c r="C55" s="465">
        <f>'F52'!C55</f>
        <v>0</v>
      </c>
      <c r="E55" s="465"/>
      <c r="F55" s="465"/>
      <c r="G55" s="465"/>
      <c r="H55" s="465"/>
    </row>
    <row r="56" spans="2:8" x14ac:dyDescent="0.2">
      <c r="E56" s="465"/>
      <c r="F56" s="465"/>
      <c r="G56" s="465"/>
      <c r="H56" s="465"/>
    </row>
    <row r="57" spans="2:8" x14ac:dyDescent="0.2">
      <c r="E57" s="465"/>
      <c r="F57" s="465"/>
      <c r="G57" s="465"/>
      <c r="H57" s="465"/>
    </row>
    <row r="58" spans="2:8" x14ac:dyDescent="0.2">
      <c r="E58" s="465"/>
      <c r="F58" s="465"/>
      <c r="G58" s="465"/>
      <c r="H58" s="465"/>
    </row>
    <row r="59" spans="2:8" x14ac:dyDescent="0.2">
      <c r="E59" s="465"/>
      <c r="F59" s="465"/>
      <c r="G59" s="465"/>
      <c r="H59" s="465"/>
    </row>
    <row r="60" spans="2:8" x14ac:dyDescent="0.2">
      <c r="E60" s="465"/>
      <c r="F60" s="465"/>
      <c r="G60" s="465"/>
      <c r="H60" s="465"/>
    </row>
    <row r="61" spans="2:8" x14ac:dyDescent="0.2">
      <c r="E61" s="465"/>
      <c r="F61" s="465"/>
      <c r="G61" s="465"/>
      <c r="H61" s="465"/>
    </row>
    <row r="62" spans="2:8" x14ac:dyDescent="0.2">
      <c r="E62" s="465"/>
      <c r="F62" s="465"/>
      <c r="G62" s="465"/>
      <c r="H62" s="465"/>
    </row>
    <row r="63" spans="2:8" x14ac:dyDescent="0.2">
      <c r="E63" s="465"/>
      <c r="F63" s="465"/>
      <c r="G63" s="465"/>
      <c r="H63" s="465"/>
    </row>
    <row r="64" spans="2:8" x14ac:dyDescent="0.2">
      <c r="E64" s="465"/>
      <c r="F64" s="465"/>
      <c r="G64" s="465"/>
      <c r="H64" s="465"/>
    </row>
    <row r="65" spans="5:8" x14ac:dyDescent="0.2">
      <c r="E65" s="465"/>
      <c r="F65" s="465"/>
      <c r="G65" s="465"/>
      <c r="H65" s="465"/>
    </row>
    <row r="66" spans="5:8" x14ac:dyDescent="0.2">
      <c r="E66" s="465"/>
      <c r="F66" s="465"/>
      <c r="G66" s="465"/>
      <c r="H66" s="465"/>
    </row>
    <row r="67" spans="5:8" x14ac:dyDescent="0.2">
      <c r="E67" s="465"/>
      <c r="F67" s="465"/>
      <c r="G67" s="465"/>
      <c r="H67" s="465"/>
    </row>
    <row r="68" spans="5:8" x14ac:dyDescent="0.2">
      <c r="E68" s="465"/>
      <c r="F68" s="465"/>
      <c r="G68" s="465"/>
      <c r="H68" s="465"/>
    </row>
    <row r="69" spans="5:8" x14ac:dyDescent="0.2">
      <c r="E69" s="465"/>
      <c r="F69" s="465"/>
      <c r="G69" s="465"/>
      <c r="H69" s="465"/>
    </row>
    <row r="70" spans="5:8" x14ac:dyDescent="0.2">
      <c r="E70" s="465"/>
      <c r="F70" s="465"/>
      <c r="G70" s="465"/>
      <c r="H70" s="465"/>
    </row>
    <row r="71" spans="5:8" x14ac:dyDescent="0.2">
      <c r="E71" s="465"/>
      <c r="F71" s="465"/>
      <c r="G71" s="465"/>
      <c r="H71" s="465"/>
    </row>
    <row r="72" spans="5:8" x14ac:dyDescent="0.2">
      <c r="E72" s="465"/>
      <c r="F72" s="465"/>
      <c r="G72" s="465"/>
      <c r="H72" s="465"/>
    </row>
    <row r="73" spans="5:8" x14ac:dyDescent="0.2">
      <c r="E73" s="465"/>
      <c r="F73" s="465"/>
      <c r="G73" s="465"/>
      <c r="H73" s="465"/>
    </row>
    <row r="74" spans="5:8" x14ac:dyDescent="0.2">
      <c r="E74" s="465"/>
      <c r="F74" s="465"/>
      <c r="G74" s="465"/>
      <c r="H74" s="465"/>
    </row>
    <row r="75" spans="5:8" x14ac:dyDescent="0.2">
      <c r="E75" s="465"/>
      <c r="F75" s="465"/>
      <c r="G75" s="465"/>
      <c r="H75" s="465"/>
    </row>
    <row r="76" spans="5:8" x14ac:dyDescent="0.2">
      <c r="E76" s="465"/>
      <c r="F76" s="465"/>
      <c r="G76" s="465"/>
      <c r="H76" s="465"/>
    </row>
    <row r="77" spans="5:8" x14ac:dyDescent="0.2">
      <c r="E77" s="465"/>
      <c r="F77" s="465"/>
      <c r="G77" s="465"/>
      <c r="H77" s="465"/>
    </row>
    <row r="78" spans="5:8" x14ac:dyDescent="0.2">
      <c r="E78" s="465"/>
      <c r="F78" s="465"/>
      <c r="G78" s="465"/>
      <c r="H78" s="465"/>
    </row>
    <row r="79" spans="5:8" x14ac:dyDescent="0.2">
      <c r="E79" s="465"/>
      <c r="F79" s="465"/>
      <c r="G79" s="465"/>
      <c r="H79" s="465"/>
    </row>
    <row r="80" spans="5:8" x14ac:dyDescent="0.2">
      <c r="E80" s="465"/>
      <c r="F80" s="465"/>
      <c r="G80" s="465"/>
      <c r="H80" s="465"/>
    </row>
    <row r="81" spans="5:8" x14ac:dyDescent="0.2">
      <c r="E81" s="465"/>
      <c r="F81" s="465"/>
      <c r="G81" s="465"/>
      <c r="H81" s="465"/>
    </row>
    <row r="82" spans="5:8" x14ac:dyDescent="0.2">
      <c r="E82" s="465"/>
      <c r="F82" s="465"/>
      <c r="G82" s="465"/>
      <c r="H82" s="465"/>
    </row>
    <row r="83" spans="5:8" x14ac:dyDescent="0.2">
      <c r="E83" s="465"/>
      <c r="F83" s="465"/>
      <c r="G83" s="465"/>
      <c r="H83" s="465"/>
    </row>
    <row r="84" spans="5:8" x14ac:dyDescent="0.2">
      <c r="E84" s="465"/>
      <c r="F84" s="465"/>
      <c r="G84" s="465"/>
      <c r="H84" s="465"/>
    </row>
    <row r="85" spans="5:8" x14ac:dyDescent="0.2">
      <c r="E85" s="465"/>
      <c r="F85" s="465"/>
      <c r="G85" s="465"/>
      <c r="H85" s="465"/>
    </row>
    <row r="86" spans="5:8" x14ac:dyDescent="0.2">
      <c r="E86" s="465"/>
      <c r="F86" s="465"/>
      <c r="G86" s="465"/>
      <c r="H86" s="465"/>
    </row>
    <row r="87" spans="5:8" x14ac:dyDescent="0.2">
      <c r="E87" s="465"/>
      <c r="F87" s="465"/>
      <c r="G87" s="465"/>
      <c r="H87" s="465"/>
    </row>
    <row r="88" spans="5:8" x14ac:dyDescent="0.2">
      <c r="E88" s="465"/>
      <c r="F88" s="465"/>
      <c r="G88" s="465"/>
      <c r="H88" s="465"/>
    </row>
    <row r="89" spans="5:8" x14ac:dyDescent="0.2">
      <c r="E89" s="465"/>
      <c r="F89" s="465"/>
      <c r="G89" s="465"/>
      <c r="H89" s="465"/>
    </row>
    <row r="90" spans="5:8" x14ac:dyDescent="0.2">
      <c r="E90" s="465"/>
      <c r="F90" s="465"/>
      <c r="G90" s="465"/>
      <c r="H90" s="465"/>
    </row>
    <row r="91" spans="5:8" x14ac:dyDescent="0.2">
      <c r="E91" s="465"/>
      <c r="F91" s="465"/>
      <c r="G91" s="465"/>
      <c r="H91" s="465"/>
    </row>
    <row r="92" spans="5:8" x14ac:dyDescent="0.2">
      <c r="E92" s="465"/>
      <c r="F92" s="465"/>
      <c r="G92" s="465"/>
      <c r="H92" s="465"/>
    </row>
    <row r="93" spans="5:8" x14ac:dyDescent="0.2">
      <c r="E93" s="465"/>
      <c r="F93" s="465"/>
      <c r="G93" s="465"/>
      <c r="H93" s="465"/>
    </row>
    <row r="94" spans="5:8" x14ac:dyDescent="0.2">
      <c r="E94" s="465"/>
      <c r="F94" s="465"/>
      <c r="G94" s="465"/>
      <c r="H94" s="465"/>
    </row>
    <row r="95" spans="5:8" x14ac:dyDescent="0.2">
      <c r="E95" s="465"/>
      <c r="F95" s="465"/>
      <c r="G95" s="465"/>
      <c r="H95" s="465"/>
    </row>
    <row r="96" spans="5:8" x14ac:dyDescent="0.2">
      <c r="E96" s="465"/>
      <c r="F96" s="465"/>
      <c r="G96" s="465"/>
      <c r="H96" s="465"/>
    </row>
    <row r="97" spans="5:8" x14ac:dyDescent="0.2">
      <c r="E97" s="465"/>
      <c r="F97" s="465"/>
      <c r="G97" s="465"/>
      <c r="H97" s="465"/>
    </row>
    <row r="98" spans="5:8" x14ac:dyDescent="0.2">
      <c r="E98" s="465"/>
      <c r="F98" s="465"/>
      <c r="G98" s="465"/>
      <c r="H98" s="465"/>
    </row>
    <row r="99" spans="5:8" x14ac:dyDescent="0.2">
      <c r="E99" s="465"/>
      <c r="F99" s="465"/>
      <c r="G99" s="465"/>
      <c r="H99" s="465"/>
    </row>
    <row r="100" spans="5:8" x14ac:dyDescent="0.2">
      <c r="E100" s="465"/>
      <c r="F100" s="465"/>
      <c r="G100" s="465"/>
      <c r="H100" s="465"/>
    </row>
    <row r="101" spans="5:8" x14ac:dyDescent="0.2">
      <c r="E101" s="465"/>
      <c r="F101" s="465"/>
      <c r="G101" s="465"/>
      <c r="H101" s="465"/>
    </row>
    <row r="102" spans="5:8" x14ac:dyDescent="0.2">
      <c r="E102" s="465"/>
      <c r="F102" s="465"/>
      <c r="G102" s="465"/>
      <c r="H102" s="465"/>
    </row>
    <row r="103" spans="5:8" x14ac:dyDescent="0.2">
      <c r="E103" s="465"/>
      <c r="F103" s="465"/>
      <c r="G103" s="465"/>
      <c r="H103" s="465"/>
    </row>
    <row r="104" spans="5:8" x14ac:dyDescent="0.2">
      <c r="E104" s="465"/>
      <c r="F104" s="465"/>
      <c r="G104" s="465"/>
      <c r="H104" s="465"/>
    </row>
    <row r="105" spans="5:8" x14ac:dyDescent="0.2">
      <c r="E105" s="465"/>
      <c r="F105" s="465"/>
      <c r="G105" s="465"/>
      <c r="H105" s="465"/>
    </row>
    <row r="106" spans="5:8" x14ac:dyDescent="0.2">
      <c r="E106" s="465"/>
      <c r="F106" s="465"/>
      <c r="G106" s="465"/>
      <c r="H106" s="465"/>
    </row>
    <row r="107" spans="5:8" x14ac:dyDescent="0.2">
      <c r="E107" s="465"/>
      <c r="F107" s="465"/>
      <c r="G107" s="465"/>
      <c r="H107" s="465"/>
    </row>
    <row r="108" spans="5:8" x14ac:dyDescent="0.2">
      <c r="E108" s="465"/>
      <c r="F108" s="465"/>
      <c r="G108" s="465"/>
      <c r="H108" s="465"/>
    </row>
    <row r="109" spans="5:8" x14ac:dyDescent="0.2">
      <c r="E109" s="465"/>
      <c r="F109" s="465"/>
      <c r="G109" s="465"/>
      <c r="H109" s="465"/>
    </row>
    <row r="110" spans="5:8" x14ac:dyDescent="0.2">
      <c r="E110" s="465"/>
      <c r="F110" s="465"/>
      <c r="G110" s="465"/>
      <c r="H110" s="465"/>
    </row>
    <row r="111" spans="5:8" x14ac:dyDescent="0.2">
      <c r="E111" s="465"/>
      <c r="F111" s="465"/>
      <c r="G111" s="465"/>
      <c r="H111" s="465"/>
    </row>
    <row r="112" spans="5:8" x14ac:dyDescent="0.2">
      <c r="E112" s="465"/>
      <c r="F112" s="465"/>
      <c r="G112" s="465"/>
      <c r="H112" s="465"/>
    </row>
    <row r="113" spans="5:8" x14ac:dyDescent="0.2">
      <c r="E113" s="465"/>
      <c r="F113" s="465"/>
      <c r="G113" s="465"/>
      <c r="H113" s="465"/>
    </row>
    <row r="114" spans="5:8" x14ac:dyDescent="0.2">
      <c r="E114" s="465"/>
      <c r="F114" s="465"/>
      <c r="G114" s="465"/>
      <c r="H114" s="465"/>
    </row>
    <row r="115" spans="5:8" x14ac:dyDescent="0.2">
      <c r="E115" s="465"/>
      <c r="F115" s="465"/>
      <c r="G115" s="465"/>
      <c r="H115" s="465"/>
    </row>
    <row r="116" spans="5:8" x14ac:dyDescent="0.2">
      <c r="E116" s="465"/>
      <c r="F116" s="465"/>
      <c r="G116" s="465"/>
      <c r="H116" s="465"/>
    </row>
    <row r="117" spans="5:8" x14ac:dyDescent="0.2">
      <c r="E117" s="465"/>
      <c r="F117" s="465"/>
      <c r="G117" s="465"/>
      <c r="H117" s="465"/>
    </row>
    <row r="118" spans="5:8" x14ac:dyDescent="0.2">
      <c r="E118" s="465"/>
      <c r="F118" s="465"/>
      <c r="G118" s="465"/>
      <c r="H118" s="465"/>
    </row>
    <row r="119" spans="5:8" x14ac:dyDescent="0.2">
      <c r="E119" s="465"/>
      <c r="F119" s="465"/>
      <c r="G119" s="465"/>
      <c r="H119" s="465"/>
    </row>
    <row r="120" spans="5:8" x14ac:dyDescent="0.2">
      <c r="E120" s="465"/>
      <c r="F120" s="465"/>
      <c r="G120" s="465"/>
      <c r="H120" s="465"/>
    </row>
    <row r="121" spans="5:8" x14ac:dyDescent="0.2">
      <c r="E121" s="465"/>
      <c r="F121" s="465"/>
      <c r="G121" s="465"/>
      <c r="H121" s="465"/>
    </row>
    <row r="122" spans="5:8" x14ac:dyDescent="0.2">
      <c r="E122" s="465"/>
      <c r="F122" s="465"/>
      <c r="G122" s="465"/>
      <c r="H122" s="465"/>
    </row>
    <row r="123" spans="5:8" x14ac:dyDescent="0.2">
      <c r="E123" s="465"/>
      <c r="F123" s="465"/>
      <c r="G123" s="465"/>
      <c r="H123" s="465"/>
    </row>
    <row r="124" spans="5:8" x14ac:dyDescent="0.2">
      <c r="E124" s="465"/>
      <c r="F124" s="465"/>
      <c r="G124" s="465"/>
      <c r="H124" s="465"/>
    </row>
    <row r="125" spans="5:8" x14ac:dyDescent="0.2">
      <c r="E125" s="465"/>
      <c r="F125" s="465"/>
      <c r="G125" s="465"/>
      <c r="H125" s="465"/>
    </row>
    <row r="126" spans="5:8" x14ac:dyDescent="0.2">
      <c r="E126" s="465"/>
      <c r="F126" s="465"/>
      <c r="G126" s="465"/>
      <c r="H126" s="465"/>
    </row>
    <row r="127" spans="5:8" x14ac:dyDescent="0.2">
      <c r="E127" s="465"/>
      <c r="F127" s="465"/>
      <c r="G127" s="465"/>
      <c r="H127" s="465"/>
    </row>
    <row r="128" spans="5:8" x14ac:dyDescent="0.2">
      <c r="E128" s="465"/>
      <c r="F128" s="465"/>
      <c r="G128" s="465"/>
      <c r="H128" s="465"/>
    </row>
    <row r="129" spans="5:8" x14ac:dyDescent="0.2">
      <c r="E129" s="465"/>
      <c r="F129" s="465"/>
      <c r="G129" s="465"/>
      <c r="H129" s="465"/>
    </row>
    <row r="130" spans="5:8" x14ac:dyDescent="0.2">
      <c r="E130" s="465"/>
      <c r="F130" s="465"/>
      <c r="G130" s="465"/>
      <c r="H130" s="465"/>
    </row>
    <row r="131" spans="5:8" x14ac:dyDescent="0.2">
      <c r="E131" s="465"/>
      <c r="F131" s="465"/>
      <c r="G131" s="465"/>
      <c r="H131" s="465"/>
    </row>
    <row r="132" spans="5:8" x14ac:dyDescent="0.2">
      <c r="E132" s="465"/>
      <c r="F132" s="465"/>
      <c r="G132" s="465"/>
      <c r="H132" s="465"/>
    </row>
    <row r="133" spans="5:8" x14ac:dyDescent="0.2">
      <c r="E133" s="465"/>
      <c r="F133" s="465"/>
      <c r="G133" s="465"/>
      <c r="H133" s="465"/>
    </row>
    <row r="134" spans="5:8" x14ac:dyDescent="0.2">
      <c r="E134" s="465"/>
      <c r="F134" s="465"/>
      <c r="G134" s="465"/>
      <c r="H134" s="465"/>
    </row>
    <row r="135" spans="5:8" x14ac:dyDescent="0.2">
      <c r="E135" s="465"/>
      <c r="F135" s="465"/>
      <c r="G135" s="465"/>
      <c r="H135" s="465"/>
    </row>
    <row r="136" spans="5:8" x14ac:dyDescent="0.2">
      <c r="E136" s="465"/>
      <c r="F136" s="465"/>
      <c r="G136" s="465"/>
      <c r="H136" s="465"/>
    </row>
    <row r="137" spans="5:8" x14ac:dyDescent="0.2">
      <c r="E137" s="465"/>
      <c r="F137" s="465"/>
      <c r="G137" s="465"/>
      <c r="H137" s="465"/>
    </row>
    <row r="138" spans="5:8" x14ac:dyDescent="0.2">
      <c r="E138" s="465"/>
      <c r="F138" s="465"/>
      <c r="G138" s="465"/>
      <c r="H138" s="465"/>
    </row>
    <row r="139" spans="5:8" x14ac:dyDescent="0.2">
      <c r="E139" s="465"/>
      <c r="F139" s="465"/>
      <c r="G139" s="465"/>
      <c r="H139" s="465"/>
    </row>
    <row r="140" spans="5:8" x14ac:dyDescent="0.2">
      <c r="E140" s="465"/>
      <c r="F140" s="465"/>
      <c r="G140" s="465"/>
      <c r="H140" s="465"/>
    </row>
    <row r="141" spans="5:8" x14ac:dyDescent="0.2">
      <c r="E141" s="465"/>
      <c r="F141" s="465"/>
      <c r="G141" s="465"/>
      <c r="H141" s="465"/>
    </row>
    <row r="142" spans="5:8" x14ac:dyDescent="0.2">
      <c r="E142" s="465"/>
      <c r="F142" s="465"/>
      <c r="G142" s="465"/>
      <c r="H142" s="465"/>
    </row>
    <row r="143" spans="5:8" x14ac:dyDescent="0.2">
      <c r="E143" s="465"/>
      <c r="F143" s="465"/>
      <c r="G143" s="465"/>
      <c r="H143" s="465"/>
    </row>
    <row r="144" spans="5:8" x14ac:dyDescent="0.2">
      <c r="E144" s="465"/>
      <c r="F144" s="465"/>
      <c r="G144" s="465"/>
      <c r="H144" s="465"/>
    </row>
    <row r="145" spans="5:8" x14ac:dyDescent="0.2">
      <c r="E145" s="465"/>
      <c r="F145" s="465"/>
      <c r="G145" s="465"/>
      <c r="H145" s="465"/>
    </row>
    <row r="146" spans="5:8" x14ac:dyDescent="0.2">
      <c r="E146" s="465"/>
      <c r="F146" s="465"/>
      <c r="G146" s="465"/>
      <c r="H146" s="465"/>
    </row>
    <row r="147" spans="5:8" x14ac:dyDescent="0.2">
      <c r="E147" s="465"/>
      <c r="F147" s="465"/>
      <c r="G147" s="465"/>
      <c r="H147" s="465"/>
    </row>
    <row r="148" spans="5:8" x14ac:dyDescent="0.2">
      <c r="E148" s="465"/>
      <c r="F148" s="465"/>
      <c r="G148" s="465"/>
      <c r="H148" s="465"/>
    </row>
    <row r="149" spans="5:8" x14ac:dyDescent="0.2">
      <c r="E149" s="465"/>
      <c r="F149" s="465"/>
      <c r="G149" s="465"/>
      <c r="H149" s="465"/>
    </row>
    <row r="150" spans="5:8" x14ac:dyDescent="0.2">
      <c r="E150" s="465"/>
      <c r="F150" s="465"/>
      <c r="G150" s="465"/>
      <c r="H150" s="465"/>
    </row>
    <row r="151" spans="5:8" x14ac:dyDescent="0.2">
      <c r="E151" s="465"/>
      <c r="F151" s="465"/>
      <c r="G151" s="465"/>
      <c r="H151" s="465"/>
    </row>
    <row r="152" spans="5:8" x14ac:dyDescent="0.2">
      <c r="E152" s="465"/>
      <c r="F152" s="465"/>
      <c r="G152" s="465"/>
      <c r="H152" s="465"/>
    </row>
    <row r="153" spans="5:8" x14ac:dyDescent="0.2">
      <c r="E153" s="465"/>
      <c r="F153" s="465"/>
      <c r="G153" s="465"/>
      <c r="H153" s="465"/>
    </row>
    <row r="154" spans="5:8" x14ac:dyDescent="0.2">
      <c r="E154" s="465"/>
      <c r="F154" s="465"/>
      <c r="G154" s="465"/>
      <c r="H154" s="465"/>
    </row>
    <row r="155" spans="5:8" x14ac:dyDescent="0.2">
      <c r="E155" s="465"/>
      <c r="F155" s="465"/>
      <c r="G155" s="465"/>
      <c r="H155" s="465"/>
    </row>
    <row r="156" spans="5:8" x14ac:dyDescent="0.2">
      <c r="E156" s="465"/>
      <c r="F156" s="465"/>
      <c r="G156" s="465"/>
      <c r="H156" s="465"/>
    </row>
    <row r="157" spans="5:8" x14ac:dyDescent="0.2">
      <c r="E157" s="465"/>
      <c r="F157" s="465"/>
      <c r="G157" s="465"/>
      <c r="H157" s="465"/>
    </row>
    <row r="158" spans="5:8" x14ac:dyDescent="0.2">
      <c r="E158" s="465"/>
      <c r="F158" s="465"/>
      <c r="G158" s="465"/>
      <c r="H158" s="465"/>
    </row>
    <row r="159" spans="5:8" x14ac:dyDescent="0.2">
      <c r="E159" s="465"/>
      <c r="F159" s="465"/>
      <c r="G159" s="465"/>
      <c r="H159" s="465"/>
    </row>
    <row r="160" spans="5:8" x14ac:dyDescent="0.2">
      <c r="E160" s="465"/>
      <c r="F160" s="465"/>
      <c r="G160" s="465"/>
      <c r="H160" s="465"/>
    </row>
    <row r="161" spans="5:8" x14ac:dyDescent="0.2">
      <c r="E161" s="465"/>
      <c r="F161" s="465"/>
      <c r="G161" s="465"/>
      <c r="H161" s="465"/>
    </row>
    <row r="162" spans="5:8" x14ac:dyDescent="0.2">
      <c r="E162" s="465"/>
      <c r="F162" s="465"/>
      <c r="G162" s="465"/>
      <c r="H162" s="465"/>
    </row>
    <row r="163" spans="5:8" x14ac:dyDescent="0.2">
      <c r="E163" s="465"/>
      <c r="F163" s="465"/>
      <c r="G163" s="465"/>
      <c r="H163" s="465"/>
    </row>
    <row r="164" spans="5:8" x14ac:dyDescent="0.2">
      <c r="E164" s="465"/>
      <c r="F164" s="465"/>
      <c r="G164" s="465"/>
      <c r="H164" s="465"/>
    </row>
    <row r="165" spans="5:8" x14ac:dyDescent="0.2">
      <c r="E165" s="465"/>
      <c r="F165" s="465"/>
      <c r="G165" s="465"/>
      <c r="H165" s="465"/>
    </row>
    <row r="166" spans="5:8" x14ac:dyDescent="0.2">
      <c r="E166" s="465"/>
      <c r="F166" s="465"/>
      <c r="G166" s="465"/>
      <c r="H166" s="465"/>
    </row>
    <row r="167" spans="5:8" x14ac:dyDescent="0.2">
      <c r="E167" s="465"/>
      <c r="F167" s="465"/>
      <c r="G167" s="465"/>
      <c r="H167" s="465"/>
    </row>
    <row r="168" spans="5:8" x14ac:dyDescent="0.2">
      <c r="E168" s="465"/>
      <c r="F168" s="465"/>
      <c r="G168" s="465"/>
      <c r="H168" s="465"/>
    </row>
    <row r="169" spans="5:8" x14ac:dyDescent="0.2">
      <c r="E169" s="465"/>
      <c r="F169" s="465"/>
      <c r="G169" s="465"/>
      <c r="H169" s="465"/>
    </row>
    <row r="170" spans="5:8" x14ac:dyDescent="0.2">
      <c r="E170" s="465"/>
      <c r="F170" s="465"/>
      <c r="G170" s="465"/>
      <c r="H170" s="465"/>
    </row>
    <row r="171" spans="5:8" x14ac:dyDescent="0.2">
      <c r="E171" s="465"/>
      <c r="F171" s="465"/>
      <c r="G171" s="465"/>
      <c r="H171" s="465"/>
    </row>
    <row r="172" spans="5:8" x14ac:dyDescent="0.2">
      <c r="E172" s="465"/>
      <c r="F172" s="465"/>
      <c r="G172" s="465"/>
      <c r="H172" s="465"/>
    </row>
    <row r="173" spans="5:8" x14ac:dyDescent="0.2">
      <c r="E173" s="465"/>
      <c r="F173" s="465"/>
      <c r="G173" s="465"/>
      <c r="H173" s="465"/>
    </row>
    <row r="174" spans="5:8" x14ac:dyDescent="0.2">
      <c r="E174" s="465"/>
      <c r="F174" s="465"/>
      <c r="G174" s="465"/>
      <c r="H174" s="465"/>
    </row>
    <row r="175" spans="5:8" x14ac:dyDescent="0.2">
      <c r="E175" s="465"/>
      <c r="F175" s="465"/>
      <c r="G175" s="465"/>
      <c r="H175" s="465"/>
    </row>
    <row r="176" spans="5:8" x14ac:dyDescent="0.2">
      <c r="E176" s="465"/>
      <c r="F176" s="465"/>
      <c r="G176" s="465"/>
      <c r="H176" s="465"/>
    </row>
    <row r="177" spans="5:8" x14ac:dyDescent="0.2">
      <c r="E177" s="465"/>
      <c r="F177" s="465"/>
      <c r="G177" s="465"/>
      <c r="H177" s="465"/>
    </row>
    <row r="178" spans="5:8" x14ac:dyDescent="0.2">
      <c r="E178" s="465"/>
      <c r="F178" s="465"/>
      <c r="G178" s="465"/>
      <c r="H178" s="465"/>
    </row>
    <row r="179" spans="5:8" x14ac:dyDescent="0.2">
      <c r="E179" s="465"/>
      <c r="F179" s="465"/>
      <c r="G179" s="465"/>
      <c r="H179" s="465"/>
    </row>
    <row r="180" spans="5:8" x14ac:dyDescent="0.2">
      <c r="E180" s="465"/>
      <c r="F180" s="465"/>
      <c r="G180" s="465"/>
      <c r="H180" s="465"/>
    </row>
    <row r="181" spans="5:8" x14ac:dyDescent="0.2">
      <c r="E181" s="465"/>
      <c r="F181" s="465"/>
      <c r="G181" s="465"/>
      <c r="H181" s="465"/>
    </row>
    <row r="182" spans="5:8" x14ac:dyDescent="0.2">
      <c r="E182" s="465"/>
      <c r="F182" s="465"/>
      <c r="G182" s="465"/>
      <c r="H182" s="465"/>
    </row>
    <row r="183" spans="5:8" x14ac:dyDescent="0.2">
      <c r="E183" s="465"/>
      <c r="F183" s="465"/>
      <c r="G183" s="465"/>
      <c r="H183" s="465"/>
    </row>
    <row r="184" spans="5:8" x14ac:dyDescent="0.2">
      <c r="E184" s="465"/>
      <c r="F184" s="465"/>
      <c r="G184" s="465"/>
      <c r="H184" s="465"/>
    </row>
    <row r="185" spans="5:8" x14ac:dyDescent="0.2">
      <c r="E185" s="465"/>
      <c r="F185" s="465"/>
      <c r="G185" s="465"/>
      <c r="H185" s="465"/>
    </row>
    <row r="186" spans="5:8" x14ac:dyDescent="0.2">
      <c r="E186" s="465"/>
      <c r="F186" s="465"/>
      <c r="G186" s="465"/>
      <c r="H186" s="465"/>
    </row>
    <row r="187" spans="5:8" x14ac:dyDescent="0.2">
      <c r="E187" s="465"/>
      <c r="F187" s="465"/>
      <c r="G187" s="465"/>
      <c r="H187" s="465"/>
    </row>
    <row r="188" spans="5:8" x14ac:dyDescent="0.2">
      <c r="E188" s="465"/>
      <c r="F188" s="465"/>
      <c r="G188" s="465"/>
      <c r="H188" s="465"/>
    </row>
    <row r="189" spans="5:8" x14ac:dyDescent="0.2">
      <c r="E189" s="465"/>
      <c r="F189" s="465"/>
      <c r="G189" s="465"/>
      <c r="H189" s="465"/>
    </row>
    <row r="190" spans="5:8" x14ac:dyDescent="0.2">
      <c r="E190" s="465"/>
      <c r="F190" s="465"/>
      <c r="G190" s="465"/>
      <c r="H190" s="465"/>
    </row>
    <row r="191" spans="5:8" x14ac:dyDescent="0.2">
      <c r="E191" s="465"/>
      <c r="F191" s="465"/>
      <c r="G191" s="465"/>
      <c r="H191" s="465"/>
    </row>
    <row r="192" spans="5:8" x14ac:dyDescent="0.2">
      <c r="E192" s="465"/>
      <c r="F192" s="465"/>
      <c r="G192" s="465"/>
      <c r="H192" s="465"/>
    </row>
    <row r="193" spans="5:8" x14ac:dyDescent="0.2">
      <c r="E193" s="465"/>
      <c r="F193" s="465"/>
      <c r="G193" s="465"/>
      <c r="H193" s="465"/>
    </row>
    <row r="194" spans="5:8" x14ac:dyDescent="0.2">
      <c r="E194" s="465"/>
      <c r="F194" s="465"/>
      <c r="G194" s="465"/>
      <c r="H194" s="465"/>
    </row>
    <row r="195" spans="5:8" x14ac:dyDescent="0.2">
      <c r="E195" s="465"/>
      <c r="F195" s="465"/>
      <c r="G195" s="465"/>
      <c r="H195" s="465"/>
    </row>
    <row r="196" spans="5:8" x14ac:dyDescent="0.2">
      <c r="E196" s="465"/>
      <c r="F196" s="465"/>
      <c r="G196" s="465"/>
      <c r="H196" s="465"/>
    </row>
    <row r="197" spans="5:8" x14ac:dyDescent="0.2">
      <c r="E197" s="465"/>
      <c r="F197" s="465"/>
      <c r="G197" s="465"/>
      <c r="H197" s="465"/>
    </row>
    <row r="198" spans="5:8" x14ac:dyDescent="0.2">
      <c r="E198" s="465"/>
      <c r="F198" s="465"/>
      <c r="G198" s="465"/>
      <c r="H198" s="465"/>
    </row>
    <row r="199" spans="5:8" x14ac:dyDescent="0.2">
      <c r="E199" s="465"/>
      <c r="F199" s="465"/>
      <c r="G199" s="465"/>
      <c r="H199" s="465"/>
    </row>
    <row r="200" spans="5:8" x14ac:dyDescent="0.2">
      <c r="E200" s="465"/>
      <c r="F200" s="465"/>
      <c r="G200" s="465"/>
      <c r="H200" s="465"/>
    </row>
    <row r="201" spans="5:8" x14ac:dyDescent="0.2">
      <c r="E201" s="465"/>
      <c r="F201" s="465"/>
      <c r="G201" s="465"/>
      <c r="H201" s="465"/>
    </row>
    <row r="202" spans="5:8" x14ac:dyDescent="0.2">
      <c r="E202" s="465"/>
      <c r="F202" s="465"/>
      <c r="G202" s="465"/>
      <c r="H202" s="465"/>
    </row>
    <row r="203" spans="5:8" x14ac:dyDescent="0.2">
      <c r="E203" s="465"/>
      <c r="F203" s="465"/>
      <c r="G203" s="465"/>
      <c r="H203" s="465"/>
    </row>
    <row r="204" spans="5:8" x14ac:dyDescent="0.2">
      <c r="E204" s="465"/>
      <c r="F204" s="465"/>
      <c r="G204" s="465"/>
      <c r="H204" s="465"/>
    </row>
    <row r="205" spans="5:8" x14ac:dyDescent="0.2">
      <c r="E205" s="465"/>
      <c r="F205" s="465"/>
      <c r="G205" s="465"/>
      <c r="H205" s="465"/>
    </row>
    <row r="206" spans="5:8" x14ac:dyDescent="0.2">
      <c r="E206" s="465"/>
      <c r="F206" s="465"/>
      <c r="G206" s="465"/>
      <c r="H206" s="465"/>
    </row>
    <row r="207" spans="5:8" x14ac:dyDescent="0.2">
      <c r="E207" s="465"/>
      <c r="F207" s="465"/>
      <c r="G207" s="465"/>
      <c r="H207" s="465"/>
    </row>
    <row r="208" spans="5:8" x14ac:dyDescent="0.2">
      <c r="E208" s="465"/>
      <c r="F208" s="465"/>
      <c r="G208" s="465"/>
      <c r="H208" s="465"/>
    </row>
    <row r="209" spans="5:8" x14ac:dyDescent="0.2">
      <c r="E209" s="465"/>
      <c r="F209" s="465"/>
      <c r="G209" s="465"/>
      <c r="H209" s="465"/>
    </row>
    <row r="210" spans="5:8" x14ac:dyDescent="0.2">
      <c r="E210" s="465"/>
      <c r="F210" s="465"/>
      <c r="G210" s="465"/>
      <c r="H210" s="465"/>
    </row>
    <row r="211" spans="5:8" x14ac:dyDescent="0.2">
      <c r="E211" s="465"/>
      <c r="F211" s="465"/>
      <c r="G211" s="465"/>
      <c r="H211" s="465"/>
    </row>
    <row r="212" spans="5:8" x14ac:dyDescent="0.2">
      <c r="E212" s="465"/>
      <c r="F212" s="465"/>
      <c r="G212" s="465"/>
      <c r="H212" s="465"/>
    </row>
    <row r="213" spans="5:8" x14ac:dyDescent="0.2">
      <c r="E213" s="465"/>
      <c r="F213" s="465"/>
      <c r="G213" s="465"/>
      <c r="H213" s="465"/>
    </row>
    <row r="214" spans="5:8" x14ac:dyDescent="0.2">
      <c r="E214" s="465"/>
      <c r="F214" s="465"/>
      <c r="G214" s="465"/>
      <c r="H214" s="465"/>
    </row>
    <row r="215" spans="5:8" x14ac:dyDescent="0.2">
      <c r="E215" s="465"/>
      <c r="F215" s="465"/>
      <c r="G215" s="465"/>
      <c r="H215" s="465"/>
    </row>
    <row r="216" spans="5:8" x14ac:dyDescent="0.2">
      <c r="E216" s="465"/>
      <c r="F216" s="465"/>
      <c r="G216" s="465"/>
      <c r="H216" s="465"/>
    </row>
    <row r="217" spans="5:8" x14ac:dyDescent="0.2">
      <c r="E217" s="465"/>
      <c r="F217" s="465"/>
      <c r="G217" s="465"/>
      <c r="H217" s="465"/>
    </row>
    <row r="218" spans="5:8" x14ac:dyDescent="0.2">
      <c r="E218" s="465"/>
      <c r="F218" s="465"/>
      <c r="G218" s="465"/>
      <c r="H218" s="465"/>
    </row>
    <row r="219" spans="5:8" x14ac:dyDescent="0.2">
      <c r="E219" s="465"/>
      <c r="F219" s="465"/>
      <c r="G219" s="465"/>
      <c r="H219" s="465"/>
    </row>
    <row r="220" spans="5:8" x14ac:dyDescent="0.2">
      <c r="E220" s="465"/>
      <c r="F220" s="465"/>
      <c r="G220" s="465"/>
      <c r="H220" s="465"/>
    </row>
    <row r="221" spans="5:8" x14ac:dyDescent="0.2">
      <c r="E221" s="465"/>
      <c r="F221" s="465"/>
      <c r="G221" s="465"/>
      <c r="H221" s="465"/>
    </row>
    <row r="222" spans="5:8" x14ac:dyDescent="0.2">
      <c r="E222" s="465"/>
      <c r="F222" s="465"/>
      <c r="G222" s="465"/>
      <c r="H222" s="465"/>
    </row>
    <row r="223" spans="5:8" x14ac:dyDescent="0.2">
      <c r="E223" s="465"/>
      <c r="F223" s="465"/>
      <c r="G223" s="465"/>
      <c r="H223" s="465"/>
    </row>
    <row r="224" spans="5:8" x14ac:dyDescent="0.2">
      <c r="E224" s="465"/>
      <c r="F224" s="465"/>
      <c r="G224" s="465"/>
      <c r="H224" s="465"/>
    </row>
    <row r="225" spans="5:8" x14ac:dyDescent="0.2">
      <c r="E225" s="465"/>
      <c r="F225" s="465"/>
      <c r="G225" s="465"/>
      <c r="H225" s="465"/>
    </row>
    <row r="226" spans="5:8" x14ac:dyDescent="0.2">
      <c r="E226" s="465"/>
      <c r="F226" s="465"/>
      <c r="G226" s="465"/>
      <c r="H226" s="465"/>
    </row>
    <row r="227" spans="5:8" x14ac:dyDescent="0.2">
      <c r="E227" s="465"/>
      <c r="F227" s="465"/>
      <c r="G227" s="465"/>
      <c r="H227" s="465"/>
    </row>
    <row r="228" spans="5:8" x14ac:dyDescent="0.2">
      <c r="E228" s="465"/>
      <c r="F228" s="465"/>
      <c r="G228" s="465"/>
      <c r="H228" s="465"/>
    </row>
    <row r="229" spans="5:8" x14ac:dyDescent="0.2">
      <c r="E229" s="465"/>
      <c r="F229" s="465"/>
      <c r="G229" s="465"/>
      <c r="H229" s="465"/>
    </row>
    <row r="230" spans="5:8" x14ac:dyDescent="0.2">
      <c r="E230" s="465"/>
      <c r="F230" s="465"/>
      <c r="G230" s="465"/>
      <c r="H230" s="465"/>
    </row>
    <row r="231" spans="5:8" x14ac:dyDescent="0.2">
      <c r="E231" s="465"/>
      <c r="F231" s="465"/>
      <c r="G231" s="465"/>
      <c r="H231" s="465"/>
    </row>
    <row r="232" spans="5:8" x14ac:dyDescent="0.2">
      <c r="E232" s="465"/>
      <c r="F232" s="465"/>
      <c r="G232" s="465"/>
      <c r="H232" s="465"/>
    </row>
    <row r="233" spans="5:8" x14ac:dyDescent="0.2">
      <c r="E233" s="465"/>
      <c r="F233" s="465"/>
      <c r="G233" s="465"/>
      <c r="H233" s="465"/>
    </row>
    <row r="234" spans="5:8" x14ac:dyDescent="0.2">
      <c r="E234" s="465"/>
      <c r="F234" s="465"/>
      <c r="G234" s="465"/>
      <c r="H234" s="465"/>
    </row>
    <row r="235" spans="5:8" x14ac:dyDescent="0.2">
      <c r="E235" s="465"/>
      <c r="F235" s="465"/>
      <c r="G235" s="465"/>
      <c r="H235" s="465"/>
    </row>
    <row r="236" spans="5:8" x14ac:dyDescent="0.2">
      <c r="E236" s="465"/>
      <c r="F236" s="465"/>
      <c r="G236" s="465"/>
      <c r="H236" s="465"/>
    </row>
    <row r="237" spans="5:8" x14ac:dyDescent="0.2">
      <c r="E237" s="465"/>
      <c r="F237" s="465"/>
      <c r="G237" s="465"/>
      <c r="H237" s="465"/>
    </row>
    <row r="238" spans="5:8" x14ac:dyDescent="0.2">
      <c r="E238" s="465"/>
      <c r="F238" s="465"/>
      <c r="G238" s="465"/>
      <c r="H238" s="465"/>
    </row>
    <row r="239" spans="5:8" x14ac:dyDescent="0.2">
      <c r="E239" s="465"/>
      <c r="F239" s="465"/>
      <c r="G239" s="465"/>
      <c r="H239" s="465"/>
    </row>
    <row r="240" spans="5:8" x14ac:dyDescent="0.2">
      <c r="E240" s="465"/>
      <c r="F240" s="465"/>
      <c r="G240" s="465"/>
      <c r="H240" s="465"/>
    </row>
    <row r="241" spans="5:8" x14ac:dyDescent="0.2">
      <c r="E241" s="465"/>
      <c r="F241" s="465"/>
      <c r="G241" s="465"/>
      <c r="H241" s="465"/>
    </row>
    <row r="242" spans="5:8" x14ac:dyDescent="0.2">
      <c r="E242" s="465"/>
      <c r="F242" s="465"/>
      <c r="G242" s="465"/>
      <c r="H242" s="465"/>
    </row>
    <row r="243" spans="5:8" x14ac:dyDescent="0.2">
      <c r="E243" s="465"/>
      <c r="F243" s="465"/>
      <c r="G243" s="465"/>
      <c r="H243" s="465"/>
    </row>
    <row r="244" spans="5:8" x14ac:dyDescent="0.2">
      <c r="E244" s="465"/>
      <c r="F244" s="465"/>
      <c r="G244" s="465"/>
      <c r="H244" s="465"/>
    </row>
    <row r="245" spans="5:8" x14ac:dyDescent="0.2">
      <c r="E245" s="465"/>
      <c r="F245" s="465"/>
      <c r="G245" s="465"/>
      <c r="H245" s="465"/>
    </row>
    <row r="246" spans="5:8" x14ac:dyDescent="0.2">
      <c r="E246" s="465"/>
      <c r="F246" s="465"/>
      <c r="G246" s="465"/>
      <c r="H246" s="465"/>
    </row>
    <row r="247" spans="5:8" x14ac:dyDescent="0.2">
      <c r="E247" s="465"/>
      <c r="F247" s="465"/>
      <c r="G247" s="465"/>
      <c r="H247" s="465"/>
    </row>
    <row r="248" spans="5:8" x14ac:dyDescent="0.2">
      <c r="E248" s="465"/>
      <c r="F248" s="465"/>
      <c r="G248" s="465"/>
      <c r="H248" s="465"/>
    </row>
    <row r="249" spans="5:8" x14ac:dyDescent="0.2">
      <c r="E249" s="465"/>
      <c r="F249" s="465"/>
      <c r="G249" s="465"/>
      <c r="H249" s="465"/>
    </row>
    <row r="250" spans="5:8" x14ac:dyDescent="0.2">
      <c r="E250" s="465"/>
      <c r="F250" s="465"/>
      <c r="G250" s="465"/>
      <c r="H250" s="465"/>
    </row>
    <row r="251" spans="5:8" x14ac:dyDescent="0.2">
      <c r="E251" s="465"/>
      <c r="F251" s="465"/>
      <c r="G251" s="465"/>
      <c r="H251" s="465"/>
    </row>
    <row r="252" spans="5:8" x14ac:dyDescent="0.2">
      <c r="E252" s="465"/>
      <c r="F252" s="465"/>
      <c r="G252" s="465"/>
      <c r="H252" s="465"/>
    </row>
    <row r="253" spans="5:8" x14ac:dyDescent="0.2">
      <c r="E253" s="465"/>
      <c r="F253" s="465"/>
      <c r="G253" s="465"/>
      <c r="H253" s="465"/>
    </row>
    <row r="254" spans="5:8" x14ac:dyDescent="0.2">
      <c r="E254" s="465"/>
      <c r="F254" s="465"/>
      <c r="G254" s="465"/>
      <c r="H254" s="465"/>
    </row>
    <row r="255" spans="5:8" x14ac:dyDescent="0.2">
      <c r="E255" s="465"/>
      <c r="F255" s="465"/>
      <c r="G255" s="465"/>
      <c r="H255" s="465"/>
    </row>
    <row r="256" spans="5:8" x14ac:dyDescent="0.2">
      <c r="E256" s="465"/>
      <c r="F256" s="465"/>
      <c r="G256" s="465"/>
      <c r="H256" s="465"/>
    </row>
    <row r="257" spans="5:8" x14ac:dyDescent="0.2">
      <c r="E257" s="465"/>
      <c r="F257" s="465"/>
      <c r="G257" s="465"/>
      <c r="H257" s="465"/>
    </row>
    <row r="258" spans="5:8" x14ac:dyDescent="0.2">
      <c r="E258" s="465"/>
      <c r="F258" s="465"/>
      <c r="G258" s="465"/>
      <c r="H258" s="465"/>
    </row>
    <row r="259" spans="5:8" x14ac:dyDescent="0.2">
      <c r="E259" s="465"/>
      <c r="F259" s="465"/>
      <c r="G259" s="465"/>
      <c r="H259" s="465"/>
    </row>
    <row r="260" spans="5:8" x14ac:dyDescent="0.2">
      <c r="E260" s="465"/>
      <c r="F260" s="465"/>
      <c r="G260" s="465"/>
      <c r="H260" s="465"/>
    </row>
    <row r="261" spans="5:8" x14ac:dyDescent="0.2">
      <c r="E261" s="465"/>
      <c r="F261" s="465"/>
      <c r="G261" s="465"/>
      <c r="H261" s="465"/>
    </row>
    <row r="262" spans="5:8" x14ac:dyDescent="0.2">
      <c r="E262" s="465"/>
      <c r="F262" s="465"/>
      <c r="G262" s="465"/>
      <c r="H262" s="465"/>
    </row>
    <row r="263" spans="5:8" x14ac:dyDescent="0.2">
      <c r="E263" s="465"/>
      <c r="F263" s="465"/>
      <c r="G263" s="465"/>
      <c r="H263" s="465"/>
    </row>
    <row r="264" spans="5:8" x14ac:dyDescent="0.2">
      <c r="E264" s="465"/>
      <c r="F264" s="465"/>
      <c r="G264" s="465"/>
      <c r="H264" s="465"/>
    </row>
    <row r="265" spans="5:8" x14ac:dyDescent="0.2">
      <c r="E265" s="465"/>
      <c r="F265" s="465"/>
      <c r="G265" s="465"/>
      <c r="H265" s="465"/>
    </row>
    <row r="266" spans="5:8" x14ac:dyDescent="0.2">
      <c r="E266" s="465"/>
      <c r="F266" s="465"/>
      <c r="G266" s="465"/>
      <c r="H266" s="465"/>
    </row>
    <row r="267" spans="5:8" x14ac:dyDescent="0.2">
      <c r="E267" s="465"/>
      <c r="F267" s="465"/>
      <c r="G267" s="465"/>
      <c r="H267" s="465"/>
    </row>
    <row r="268" spans="5:8" x14ac:dyDescent="0.2">
      <c r="E268" s="465"/>
      <c r="F268" s="465"/>
      <c r="G268" s="465"/>
      <c r="H268" s="465"/>
    </row>
    <row r="269" spans="5:8" x14ac:dyDescent="0.2">
      <c r="E269" s="465"/>
      <c r="F269" s="465"/>
      <c r="G269" s="465"/>
      <c r="H269" s="465"/>
    </row>
    <row r="270" spans="5:8" x14ac:dyDescent="0.2">
      <c r="E270" s="465"/>
      <c r="F270" s="465"/>
      <c r="G270" s="465"/>
      <c r="H270" s="465"/>
    </row>
    <row r="271" spans="5:8" x14ac:dyDescent="0.2">
      <c r="E271" s="465"/>
      <c r="F271" s="465"/>
      <c r="G271" s="465"/>
      <c r="H271" s="465"/>
    </row>
    <row r="272" spans="5:8" x14ac:dyDescent="0.2">
      <c r="E272" s="465"/>
      <c r="F272" s="465"/>
      <c r="G272" s="465"/>
      <c r="H272" s="465"/>
    </row>
    <row r="273" spans="5:8" x14ac:dyDescent="0.2">
      <c r="E273" s="465"/>
      <c r="F273" s="465"/>
      <c r="G273" s="465"/>
      <c r="H273" s="465"/>
    </row>
    <row r="274" spans="5:8" x14ac:dyDescent="0.2">
      <c r="E274" s="465"/>
      <c r="F274" s="465"/>
      <c r="G274" s="465"/>
      <c r="H274" s="465"/>
    </row>
    <row r="275" spans="5:8" x14ac:dyDescent="0.2">
      <c r="E275" s="465"/>
      <c r="F275" s="465"/>
      <c r="G275" s="465"/>
      <c r="H275" s="465"/>
    </row>
    <row r="276" spans="5:8" x14ac:dyDescent="0.2">
      <c r="E276" s="465"/>
      <c r="F276" s="465"/>
      <c r="G276" s="465"/>
      <c r="H276" s="465"/>
    </row>
    <row r="277" spans="5:8" x14ac:dyDescent="0.2">
      <c r="E277" s="465"/>
      <c r="F277" s="465"/>
      <c r="G277" s="465"/>
      <c r="H277" s="465"/>
    </row>
    <row r="278" spans="5:8" x14ac:dyDescent="0.2">
      <c r="E278" s="465"/>
      <c r="F278" s="465"/>
      <c r="G278" s="465"/>
      <c r="H278" s="465"/>
    </row>
    <row r="279" spans="5:8" x14ac:dyDescent="0.2">
      <c r="E279" s="465"/>
      <c r="F279" s="465"/>
      <c r="G279" s="465"/>
      <c r="H279" s="465"/>
    </row>
    <row r="280" spans="5:8" x14ac:dyDescent="0.2">
      <c r="E280" s="465"/>
      <c r="F280" s="465"/>
      <c r="G280" s="465"/>
      <c r="H280" s="465"/>
    </row>
    <row r="281" spans="5:8" x14ac:dyDescent="0.2">
      <c r="E281" s="465"/>
      <c r="F281" s="465"/>
      <c r="G281" s="465"/>
      <c r="H281" s="465"/>
    </row>
    <row r="282" spans="5:8" x14ac:dyDescent="0.2">
      <c r="E282" s="465"/>
      <c r="F282" s="465"/>
      <c r="G282" s="465"/>
      <c r="H282" s="465"/>
    </row>
    <row r="283" spans="5:8" x14ac:dyDescent="0.2">
      <c r="E283" s="465"/>
      <c r="F283" s="465"/>
      <c r="G283" s="465"/>
      <c r="H283" s="465"/>
    </row>
    <row r="284" spans="5:8" x14ac:dyDescent="0.2">
      <c r="E284" s="465"/>
      <c r="F284" s="465"/>
      <c r="G284" s="465"/>
      <c r="H284" s="465"/>
    </row>
    <row r="285" spans="5:8" x14ac:dyDescent="0.2">
      <c r="E285" s="465"/>
      <c r="F285" s="465"/>
      <c r="G285" s="465"/>
      <c r="H285" s="465"/>
    </row>
    <row r="286" spans="5:8" x14ac:dyDescent="0.2">
      <c r="E286" s="465"/>
      <c r="F286" s="465"/>
      <c r="G286" s="465"/>
      <c r="H286" s="465"/>
    </row>
    <row r="287" spans="5:8" x14ac:dyDescent="0.2">
      <c r="E287" s="465"/>
      <c r="F287" s="465"/>
      <c r="G287" s="465"/>
      <c r="H287" s="465"/>
    </row>
    <row r="288" spans="5:8" x14ac:dyDescent="0.2">
      <c r="E288" s="465"/>
      <c r="F288" s="465"/>
      <c r="G288" s="465"/>
      <c r="H288" s="465"/>
    </row>
    <row r="289" spans="5:8" x14ac:dyDescent="0.2">
      <c r="E289" s="465"/>
      <c r="F289" s="465"/>
      <c r="G289" s="465"/>
      <c r="H289" s="465"/>
    </row>
    <row r="290" spans="5:8" x14ac:dyDescent="0.2">
      <c r="E290" s="465"/>
      <c r="F290" s="465"/>
      <c r="G290" s="465"/>
      <c r="H290" s="465"/>
    </row>
    <row r="291" spans="5:8" x14ac:dyDescent="0.2">
      <c r="E291" s="465"/>
      <c r="F291" s="465"/>
      <c r="G291" s="465"/>
      <c r="H291" s="465"/>
    </row>
    <row r="292" spans="5:8" x14ac:dyDescent="0.2">
      <c r="E292" s="465"/>
      <c r="F292" s="465"/>
      <c r="G292" s="465"/>
      <c r="H292" s="465"/>
    </row>
    <row r="293" spans="5:8" x14ac:dyDescent="0.2">
      <c r="E293" s="465"/>
      <c r="F293" s="465"/>
      <c r="G293" s="465"/>
      <c r="H293" s="465"/>
    </row>
    <row r="294" spans="5:8" x14ac:dyDescent="0.2">
      <c r="E294" s="465"/>
      <c r="F294" s="465"/>
      <c r="G294" s="465"/>
      <c r="H294" s="465"/>
    </row>
    <row r="295" spans="5:8" x14ac:dyDescent="0.2">
      <c r="E295" s="465"/>
      <c r="F295" s="465"/>
      <c r="G295" s="465"/>
      <c r="H295" s="465"/>
    </row>
    <row r="296" spans="5:8" x14ac:dyDescent="0.2">
      <c r="E296" s="465"/>
      <c r="F296" s="465"/>
      <c r="G296" s="465"/>
      <c r="H296" s="465"/>
    </row>
    <row r="297" spans="5:8" x14ac:dyDescent="0.2">
      <c r="E297" s="465"/>
      <c r="F297" s="465"/>
      <c r="G297" s="465"/>
      <c r="H297" s="465"/>
    </row>
    <row r="298" spans="5:8" x14ac:dyDescent="0.2">
      <c r="E298" s="465"/>
      <c r="F298" s="465"/>
      <c r="G298" s="465"/>
      <c r="H298" s="465"/>
    </row>
    <row r="299" spans="5:8" x14ac:dyDescent="0.2">
      <c r="E299" s="465"/>
      <c r="F299" s="465"/>
      <c r="G299" s="465"/>
      <c r="H299" s="465"/>
    </row>
    <row r="300" spans="5:8" x14ac:dyDescent="0.2">
      <c r="E300" s="465"/>
      <c r="F300" s="465"/>
      <c r="G300" s="465"/>
      <c r="H300" s="465"/>
    </row>
    <row r="301" spans="5:8" x14ac:dyDescent="0.2">
      <c r="E301" s="465"/>
      <c r="F301" s="465"/>
      <c r="G301" s="465"/>
      <c r="H301" s="465"/>
    </row>
    <row r="302" spans="5:8" x14ac:dyDescent="0.2">
      <c r="E302" s="465"/>
      <c r="F302" s="465"/>
      <c r="G302" s="465"/>
      <c r="H302" s="465"/>
    </row>
    <row r="303" spans="5:8" x14ac:dyDescent="0.2">
      <c r="E303" s="465"/>
      <c r="F303" s="465"/>
      <c r="G303" s="465"/>
      <c r="H303" s="465"/>
    </row>
    <row r="304" spans="5:8" x14ac:dyDescent="0.2">
      <c r="E304" s="465"/>
      <c r="F304" s="465"/>
      <c r="G304" s="465"/>
      <c r="H304" s="465"/>
    </row>
    <row r="305" spans="5:8" x14ac:dyDescent="0.2">
      <c r="E305" s="465"/>
      <c r="F305" s="465"/>
      <c r="G305" s="465"/>
      <c r="H305" s="465"/>
    </row>
    <row r="306" spans="5:8" x14ac:dyDescent="0.2">
      <c r="E306" s="465"/>
      <c r="F306" s="465"/>
      <c r="G306" s="465"/>
      <c r="H306" s="465"/>
    </row>
    <row r="307" spans="5:8" x14ac:dyDescent="0.2">
      <c r="E307" s="465"/>
      <c r="F307" s="465"/>
      <c r="G307" s="465"/>
      <c r="H307" s="465"/>
    </row>
    <row r="308" spans="5:8" x14ac:dyDescent="0.2">
      <c r="E308" s="465"/>
      <c r="F308" s="465"/>
      <c r="G308" s="465"/>
      <c r="H308" s="465"/>
    </row>
    <row r="309" spans="5:8" x14ac:dyDescent="0.2">
      <c r="E309" s="465"/>
      <c r="F309" s="465"/>
      <c r="G309" s="465"/>
      <c r="H309" s="465"/>
    </row>
    <row r="310" spans="5:8" x14ac:dyDescent="0.2">
      <c r="E310" s="465"/>
      <c r="F310" s="465"/>
      <c r="G310" s="465"/>
      <c r="H310" s="465"/>
    </row>
    <row r="311" spans="5:8" x14ac:dyDescent="0.2">
      <c r="E311" s="465"/>
      <c r="F311" s="465"/>
      <c r="G311" s="465"/>
      <c r="H311" s="465"/>
    </row>
    <row r="312" spans="5:8" x14ac:dyDescent="0.2">
      <c r="E312" s="465"/>
      <c r="F312" s="465"/>
      <c r="G312" s="465"/>
      <c r="H312" s="465"/>
    </row>
    <row r="313" spans="5:8" x14ac:dyDescent="0.2">
      <c r="E313" s="465"/>
      <c r="F313" s="465"/>
      <c r="G313" s="465"/>
      <c r="H313" s="465"/>
    </row>
    <row r="314" spans="5:8" x14ac:dyDescent="0.2">
      <c r="E314" s="465"/>
      <c r="F314" s="465"/>
      <c r="G314" s="465"/>
      <c r="H314" s="465"/>
    </row>
    <row r="315" spans="5:8" x14ac:dyDescent="0.2">
      <c r="E315" s="465"/>
      <c r="F315" s="465"/>
      <c r="G315" s="465"/>
      <c r="H315" s="465"/>
    </row>
    <row r="316" spans="5:8" x14ac:dyDescent="0.2">
      <c r="E316" s="465"/>
      <c r="F316" s="465"/>
      <c r="G316" s="465"/>
      <c r="H316" s="465"/>
    </row>
    <row r="317" spans="5:8" x14ac:dyDescent="0.2">
      <c r="E317" s="465"/>
      <c r="F317" s="465"/>
      <c r="G317" s="465"/>
      <c r="H317" s="465"/>
    </row>
    <row r="318" spans="5:8" x14ac:dyDescent="0.2">
      <c r="E318" s="465"/>
      <c r="F318" s="465"/>
      <c r="G318" s="465"/>
      <c r="H318" s="465"/>
    </row>
    <row r="319" spans="5:8" x14ac:dyDescent="0.2">
      <c r="E319" s="465"/>
      <c r="F319" s="465"/>
      <c r="G319" s="465"/>
      <c r="H319" s="465"/>
    </row>
    <row r="320" spans="5:8" x14ac:dyDescent="0.2">
      <c r="E320" s="465"/>
      <c r="F320" s="465"/>
      <c r="G320" s="465"/>
      <c r="H320" s="465"/>
    </row>
    <row r="321" spans="5:8" x14ac:dyDescent="0.2">
      <c r="E321" s="465"/>
      <c r="F321" s="465"/>
      <c r="G321" s="465"/>
      <c r="H321" s="465"/>
    </row>
    <row r="322" spans="5:8" x14ac:dyDescent="0.2">
      <c r="E322" s="465"/>
      <c r="F322" s="465"/>
      <c r="G322" s="465"/>
      <c r="H322" s="465"/>
    </row>
    <row r="323" spans="5:8" x14ac:dyDescent="0.2">
      <c r="E323" s="465"/>
      <c r="F323" s="465"/>
      <c r="G323" s="465"/>
      <c r="H323" s="465"/>
    </row>
    <row r="324" spans="5:8" x14ac:dyDescent="0.2">
      <c r="E324" s="465"/>
      <c r="F324" s="465"/>
      <c r="G324" s="465"/>
      <c r="H324" s="465"/>
    </row>
    <row r="325" spans="5:8" x14ac:dyDescent="0.2">
      <c r="E325" s="465"/>
      <c r="F325" s="465"/>
      <c r="G325" s="465"/>
      <c r="H325" s="465"/>
    </row>
    <row r="326" spans="5:8" x14ac:dyDescent="0.2">
      <c r="E326" s="465"/>
      <c r="F326" s="465"/>
      <c r="G326" s="465"/>
      <c r="H326" s="465"/>
    </row>
    <row r="327" spans="5:8" x14ac:dyDescent="0.2">
      <c r="E327" s="465"/>
      <c r="F327" s="465"/>
      <c r="G327" s="465"/>
      <c r="H327" s="465"/>
    </row>
    <row r="328" spans="5:8" x14ac:dyDescent="0.2">
      <c r="E328" s="465"/>
      <c r="F328" s="465"/>
      <c r="G328" s="465"/>
      <c r="H328" s="465"/>
    </row>
    <row r="329" spans="5:8" x14ac:dyDescent="0.2">
      <c r="E329" s="465"/>
      <c r="F329" s="465"/>
      <c r="G329" s="465"/>
      <c r="H329" s="465"/>
    </row>
    <row r="330" spans="5:8" x14ac:dyDescent="0.2">
      <c r="E330" s="465"/>
      <c r="F330" s="465"/>
      <c r="G330" s="465"/>
      <c r="H330" s="465"/>
    </row>
    <row r="331" spans="5:8" x14ac:dyDescent="0.2">
      <c r="E331" s="465"/>
      <c r="F331" s="465"/>
      <c r="G331" s="465"/>
      <c r="H331" s="465"/>
    </row>
    <row r="332" spans="5:8" x14ac:dyDescent="0.2">
      <c r="E332" s="465"/>
      <c r="F332" s="465"/>
      <c r="G332" s="465"/>
      <c r="H332" s="465"/>
    </row>
    <row r="333" spans="5:8" x14ac:dyDescent="0.2">
      <c r="E333" s="465"/>
      <c r="F333" s="465"/>
      <c r="G333" s="465"/>
      <c r="H333" s="465"/>
    </row>
    <row r="334" spans="5:8" x14ac:dyDescent="0.2">
      <c r="E334" s="465"/>
      <c r="F334" s="465"/>
      <c r="G334" s="465"/>
      <c r="H334" s="465"/>
    </row>
    <row r="335" spans="5:8" x14ac:dyDescent="0.2">
      <c r="E335" s="465"/>
      <c r="F335" s="465"/>
      <c r="G335" s="465"/>
      <c r="H335" s="465"/>
    </row>
    <row r="336" spans="5:8" x14ac:dyDescent="0.2">
      <c r="E336" s="465"/>
      <c r="F336" s="465"/>
      <c r="G336" s="465"/>
      <c r="H336" s="465"/>
    </row>
    <row r="337" spans="5:8" x14ac:dyDescent="0.2">
      <c r="E337" s="465"/>
      <c r="F337" s="465"/>
      <c r="G337" s="465"/>
      <c r="H337" s="465"/>
    </row>
    <row r="338" spans="5:8" x14ac:dyDescent="0.2">
      <c r="E338" s="465"/>
      <c r="F338" s="465"/>
      <c r="G338" s="465"/>
      <c r="H338" s="465"/>
    </row>
    <row r="339" spans="5:8" x14ac:dyDescent="0.2">
      <c r="E339" s="465"/>
      <c r="F339" s="465"/>
      <c r="G339" s="465"/>
      <c r="H339" s="465"/>
    </row>
    <row r="340" spans="5:8" x14ac:dyDescent="0.2">
      <c r="E340" s="465"/>
      <c r="F340" s="465"/>
      <c r="G340" s="465"/>
      <c r="H340" s="465"/>
    </row>
    <row r="341" spans="5:8" x14ac:dyDescent="0.2">
      <c r="E341" s="465"/>
      <c r="F341" s="465"/>
      <c r="G341" s="465"/>
      <c r="H341" s="465"/>
    </row>
    <row r="342" spans="5:8" x14ac:dyDescent="0.2">
      <c r="E342" s="465"/>
      <c r="F342" s="465"/>
      <c r="G342" s="465"/>
      <c r="H342" s="465"/>
    </row>
    <row r="343" spans="5:8" x14ac:dyDescent="0.2">
      <c r="E343" s="465"/>
      <c r="F343" s="465"/>
      <c r="G343" s="465"/>
      <c r="H343" s="465"/>
    </row>
    <row r="344" spans="5:8" x14ac:dyDescent="0.2">
      <c r="E344" s="465"/>
      <c r="F344" s="465"/>
      <c r="G344" s="465"/>
      <c r="H344" s="465"/>
    </row>
    <row r="345" spans="5:8" x14ac:dyDescent="0.2">
      <c r="E345" s="465"/>
      <c r="F345" s="465"/>
      <c r="G345" s="465"/>
      <c r="H345" s="465"/>
    </row>
    <row r="346" spans="5:8" x14ac:dyDescent="0.2">
      <c r="E346" s="465"/>
      <c r="F346" s="465"/>
      <c r="G346" s="465"/>
      <c r="H346" s="465"/>
    </row>
    <row r="347" spans="5:8" x14ac:dyDescent="0.2">
      <c r="E347" s="465"/>
      <c r="F347" s="465"/>
      <c r="G347" s="465"/>
      <c r="H347" s="465"/>
    </row>
    <row r="348" spans="5:8" x14ac:dyDescent="0.2">
      <c r="E348" s="465"/>
      <c r="F348" s="465"/>
      <c r="G348" s="465"/>
      <c r="H348" s="465"/>
    </row>
    <row r="349" spans="5:8" x14ac:dyDescent="0.2">
      <c r="E349" s="465"/>
      <c r="F349" s="465"/>
      <c r="G349" s="465"/>
      <c r="H349" s="465"/>
    </row>
    <row r="350" spans="5:8" x14ac:dyDescent="0.2">
      <c r="E350" s="465"/>
      <c r="F350" s="465"/>
      <c r="G350" s="465"/>
      <c r="H350" s="465"/>
    </row>
    <row r="351" spans="5:8" x14ac:dyDescent="0.2">
      <c r="E351" s="465"/>
      <c r="F351" s="465"/>
      <c r="G351" s="465"/>
      <c r="H351" s="465"/>
    </row>
  </sheetData>
  <mergeCells count="1">
    <mergeCell ref="H1:I1"/>
  </mergeCells>
  <hyperlinks>
    <hyperlink ref="H1:I1" location="Index!A1" display="Regresar al Índice" xr:uid="{34DDB00D-2617-4C5E-843E-78187E9B5674}"/>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87267-B25F-4365-A4EA-1241F5CA129E}">
  <sheetPr codeName="Hoja99"/>
  <dimension ref="A1:J53"/>
  <sheetViews>
    <sheetView workbookViewId="0">
      <selection activeCell="I7" sqref="I7"/>
    </sheetView>
  </sheetViews>
  <sheetFormatPr baseColWidth="10" defaultColWidth="11.42578125" defaultRowHeight="12.75" x14ac:dyDescent="0.2"/>
  <cols>
    <col min="1" max="1" width="20.140625" style="264" customWidth="1"/>
    <col min="2" max="3" width="11.42578125" style="264"/>
    <col min="4" max="4" width="8.85546875" style="264" bestFit="1" customWidth="1"/>
    <col min="5" max="8" width="11.42578125" style="264"/>
    <col min="9" max="9" width="9.7109375" style="264" customWidth="1"/>
    <col min="10" max="16384" width="11.42578125" style="264"/>
  </cols>
  <sheetData>
    <row r="1" spans="1:10" ht="15" x14ac:dyDescent="0.25">
      <c r="A1" s="179" t="s">
        <v>1436</v>
      </c>
      <c r="H1" s="400" t="s">
        <v>39</v>
      </c>
      <c r="I1" s="400"/>
    </row>
    <row r="2" spans="1:10" x14ac:dyDescent="0.2">
      <c r="A2" s="94" t="s">
        <v>166</v>
      </c>
    </row>
    <row r="4" spans="1:10" x14ac:dyDescent="0.2">
      <c r="A4" s="95" t="s">
        <v>655</v>
      </c>
    </row>
    <row r="5" spans="1:10" ht="14.25" x14ac:dyDescent="0.2">
      <c r="A5" s="96" t="s">
        <v>656</v>
      </c>
    </row>
    <row r="6" spans="1:10" x14ac:dyDescent="0.2">
      <c r="A6" s="96" t="s">
        <v>657</v>
      </c>
    </row>
    <row r="8" spans="1:10" x14ac:dyDescent="0.2">
      <c r="A8" s="96" t="s">
        <v>188</v>
      </c>
    </row>
    <row r="9" spans="1:10" x14ac:dyDescent="0.2">
      <c r="A9" s="96" t="s">
        <v>2</v>
      </c>
      <c r="B9" s="96" t="s">
        <v>167</v>
      </c>
      <c r="C9" s="96" t="s">
        <v>168</v>
      </c>
      <c r="D9" s="96" t="s">
        <v>169</v>
      </c>
      <c r="E9" s="96" t="s">
        <v>189</v>
      </c>
      <c r="F9" s="96" t="s">
        <v>190</v>
      </c>
      <c r="G9" s="96" t="s">
        <v>191</v>
      </c>
    </row>
    <row r="10" spans="1:10" ht="14.25" x14ac:dyDescent="0.2">
      <c r="A10" s="263" t="s">
        <v>29</v>
      </c>
      <c r="B10" s="465">
        <v>15.9987634845508</v>
      </c>
      <c r="C10" s="465">
        <v>16.8686807025231</v>
      </c>
      <c r="D10" s="465">
        <v>19.085677764777301</v>
      </c>
      <c r="E10" s="264">
        <f t="shared" ref="E10:E42" si="0">_xlfn.RANK.EQ(B10,$B$10:$B$42,0)</f>
        <v>33</v>
      </c>
      <c r="F10" s="264">
        <f t="shared" ref="F10:F42" si="1">_xlfn.RANK.EQ(C10,$C$10:$C$42,0)</f>
        <v>33</v>
      </c>
      <c r="G10" s="264">
        <f t="shared" ref="G10:G42" si="2">_xlfn.RANK.EQ(D10,$D$10:$D$42,0)</f>
        <v>18</v>
      </c>
      <c r="H10" s="264" t="str">
        <f t="shared" ref="H10:J25" si="3">IF(A10="Nacional",ROUND(B10,2),CONCATENATE(ROUND(B10, 2),"; ","(",IF(A10="Nacional","", E10-1),")"))</f>
        <v>16; (32)</v>
      </c>
      <c r="I10" s="264" t="str">
        <f t="shared" si="3"/>
        <v>16.87; (32)</v>
      </c>
      <c r="J10" s="264" t="str">
        <f t="shared" si="3"/>
        <v>19.09; (17)</v>
      </c>
    </row>
    <row r="11" spans="1:10" ht="14.25" x14ac:dyDescent="0.2">
      <c r="A11" s="263" t="s">
        <v>8</v>
      </c>
      <c r="B11" s="465">
        <v>16.426828230850798</v>
      </c>
      <c r="C11" s="465">
        <v>17.077014033800701</v>
      </c>
      <c r="D11" s="465">
        <v>18.4909063908405</v>
      </c>
      <c r="E11" s="264">
        <f t="shared" si="0"/>
        <v>32</v>
      </c>
      <c r="F11" s="264">
        <f t="shared" si="1"/>
        <v>32</v>
      </c>
      <c r="G11" s="264">
        <f t="shared" si="2"/>
        <v>29</v>
      </c>
      <c r="H11" s="264" t="str">
        <f t="shared" si="3"/>
        <v>16.43; (31)</v>
      </c>
      <c r="I11" s="264" t="str">
        <f t="shared" si="3"/>
        <v>17.08; (31)</v>
      </c>
      <c r="J11" s="264" t="str">
        <f t="shared" si="3"/>
        <v>18.49; (28)</v>
      </c>
    </row>
    <row r="12" spans="1:10" ht="14.25" x14ac:dyDescent="0.2">
      <c r="A12" s="311" t="s">
        <v>4</v>
      </c>
      <c r="B12" s="466">
        <v>17.384510298784999</v>
      </c>
      <c r="C12" s="466">
        <v>18.124963884865998</v>
      </c>
      <c r="D12" s="466">
        <v>18.226379400545198</v>
      </c>
      <c r="E12" s="265">
        <f t="shared" si="0"/>
        <v>31</v>
      </c>
      <c r="F12" s="265">
        <f t="shared" si="1"/>
        <v>30</v>
      </c>
      <c r="G12" s="265">
        <f t="shared" si="2"/>
        <v>33</v>
      </c>
      <c r="H12" s="264" t="str">
        <f t="shared" si="3"/>
        <v>17.38; (30)</v>
      </c>
      <c r="I12" s="264" t="str">
        <f>IF(A12="Nacional",ROUND(C12,2),CONCATENATE(ROUND(C12, 2),"; ","(",IF(B12="Nacional","", F12-1),")"))</f>
        <v>18.12; (29)</v>
      </c>
      <c r="J12" s="264" t="str">
        <f>IF(A12="Nacional",ROUND(D12,2),CONCATENATE(ROUND(D12, 2),"; ","(",IF(C12="Nacional","", G12-1),")"))</f>
        <v>18.23; (32)</v>
      </c>
    </row>
    <row r="13" spans="1:10" ht="14.25" x14ac:dyDescent="0.2">
      <c r="A13" s="263" t="s">
        <v>28</v>
      </c>
      <c r="B13" s="465">
        <v>17.8743709049897</v>
      </c>
      <c r="C13" s="465">
        <v>18.100080459615199</v>
      </c>
      <c r="D13" s="465">
        <v>18.765303888778501</v>
      </c>
      <c r="E13" s="264">
        <f t="shared" si="0"/>
        <v>30</v>
      </c>
      <c r="F13" s="264">
        <f t="shared" si="1"/>
        <v>31</v>
      </c>
      <c r="G13" s="264">
        <f t="shared" si="2"/>
        <v>25</v>
      </c>
      <c r="H13" s="264" t="str">
        <f t="shared" si="3"/>
        <v>17.87; (29)</v>
      </c>
      <c r="I13" s="264" t="str">
        <f t="shared" si="3"/>
        <v>18.1; (30)</v>
      </c>
      <c r="J13" s="264" t="str">
        <f t="shared" si="3"/>
        <v>18.77; (24)</v>
      </c>
    </row>
    <row r="14" spans="1:10" ht="14.25" x14ac:dyDescent="0.2">
      <c r="A14" s="263" t="s">
        <v>22</v>
      </c>
      <c r="B14" s="465">
        <v>17.974401300107701</v>
      </c>
      <c r="C14" s="465">
        <v>18.260109836873699</v>
      </c>
      <c r="D14" s="465">
        <v>18.287569596929</v>
      </c>
      <c r="E14" s="264">
        <f t="shared" si="0"/>
        <v>29</v>
      </c>
      <c r="F14" s="264">
        <f t="shared" si="1"/>
        <v>28</v>
      </c>
      <c r="G14" s="264">
        <f t="shared" si="2"/>
        <v>32</v>
      </c>
      <c r="H14" s="264" t="str">
        <f t="shared" si="3"/>
        <v>17.97; (28)</v>
      </c>
      <c r="I14" s="264" t="str">
        <f t="shared" si="3"/>
        <v>18.26; (27)</v>
      </c>
      <c r="J14" s="264" t="str">
        <f t="shared" si="3"/>
        <v>18.29; (31)</v>
      </c>
    </row>
    <row r="15" spans="1:10" ht="14.25" x14ac:dyDescent="0.2">
      <c r="A15" s="311" t="s">
        <v>16</v>
      </c>
      <c r="B15" s="466">
        <v>17.9850075998047</v>
      </c>
      <c r="C15" s="466">
        <v>18.387942105302699</v>
      </c>
      <c r="D15" s="466">
        <v>18.321776702551301</v>
      </c>
      <c r="E15" s="265">
        <f t="shared" si="0"/>
        <v>28</v>
      </c>
      <c r="F15" s="265">
        <f t="shared" si="1"/>
        <v>26</v>
      </c>
      <c r="G15" s="264">
        <f t="shared" si="2"/>
        <v>30</v>
      </c>
      <c r="H15" s="264" t="str">
        <f t="shared" si="3"/>
        <v>17.99; (27)</v>
      </c>
      <c r="I15" s="264" t="str">
        <f t="shared" si="3"/>
        <v>18.39; (25)</v>
      </c>
      <c r="J15" s="264" t="str">
        <f t="shared" si="3"/>
        <v>18.32; (29)</v>
      </c>
    </row>
    <row r="16" spans="1:10" ht="14.25" x14ac:dyDescent="0.2">
      <c r="A16" s="263" t="s">
        <v>30</v>
      </c>
      <c r="B16" s="465">
        <v>18.061055338514901</v>
      </c>
      <c r="C16" s="465">
        <v>18.209183457183499</v>
      </c>
      <c r="D16" s="465">
        <v>18.306805037048701</v>
      </c>
      <c r="E16" s="264">
        <f t="shared" si="0"/>
        <v>27</v>
      </c>
      <c r="F16" s="264">
        <f t="shared" si="1"/>
        <v>29</v>
      </c>
      <c r="G16" s="264">
        <f t="shared" si="2"/>
        <v>31</v>
      </c>
      <c r="H16" s="264" t="str">
        <f t="shared" si="3"/>
        <v>18.06; (26)</v>
      </c>
      <c r="I16" s="264" t="str">
        <f t="shared" si="3"/>
        <v>18.21; (28)</v>
      </c>
      <c r="J16" s="264" t="str">
        <f t="shared" si="3"/>
        <v>18.31; (30)</v>
      </c>
    </row>
    <row r="17" spans="1:10" ht="14.25" x14ac:dyDescent="0.2">
      <c r="A17" s="263" t="s">
        <v>31</v>
      </c>
      <c r="B17" s="465">
        <v>18.0987032602523</v>
      </c>
      <c r="C17" s="465">
        <v>18.314349800481502</v>
      </c>
      <c r="D17" s="465">
        <v>18.722851181353501</v>
      </c>
      <c r="E17" s="264">
        <f t="shared" si="0"/>
        <v>26</v>
      </c>
      <c r="F17" s="264">
        <f t="shared" si="1"/>
        <v>27</v>
      </c>
      <c r="G17" s="264">
        <f t="shared" si="2"/>
        <v>26</v>
      </c>
      <c r="H17" s="264" t="str">
        <f t="shared" si="3"/>
        <v>18.1; (25)</v>
      </c>
      <c r="I17" s="264" t="str">
        <f t="shared" si="3"/>
        <v>18.31; (26)</v>
      </c>
      <c r="J17" s="264" t="str">
        <f t="shared" si="3"/>
        <v>18.72; (25)</v>
      </c>
    </row>
    <row r="18" spans="1:10" ht="14.25" x14ac:dyDescent="0.2">
      <c r="A18" s="263" t="s">
        <v>10</v>
      </c>
      <c r="B18" s="465">
        <v>18.154210743417998</v>
      </c>
      <c r="C18" s="465">
        <v>18.730078335792701</v>
      </c>
      <c r="D18" s="465">
        <v>19.317270445754399</v>
      </c>
      <c r="E18" s="264">
        <f t="shared" si="0"/>
        <v>25</v>
      </c>
      <c r="F18" s="264">
        <f t="shared" si="1"/>
        <v>23</v>
      </c>
      <c r="G18" s="264">
        <f t="shared" si="2"/>
        <v>13</v>
      </c>
      <c r="H18" s="264" t="str">
        <f t="shared" si="3"/>
        <v>18.15; (24)</v>
      </c>
      <c r="I18" s="264" t="str">
        <f t="shared" si="3"/>
        <v>18.73; (22)</v>
      </c>
      <c r="J18" s="264" t="str">
        <f t="shared" si="3"/>
        <v>19.32; (12)</v>
      </c>
    </row>
    <row r="19" spans="1:10" ht="14.25" x14ac:dyDescent="0.2">
      <c r="A19" s="311" t="s">
        <v>23</v>
      </c>
      <c r="B19" s="466">
        <v>18.2456411765517</v>
      </c>
      <c r="C19" s="466">
        <v>18.6980746384402</v>
      </c>
      <c r="D19" s="466">
        <v>18.6572142097789</v>
      </c>
      <c r="E19" s="265">
        <f t="shared" si="0"/>
        <v>24</v>
      </c>
      <c r="F19" s="265">
        <f t="shared" si="1"/>
        <v>24</v>
      </c>
      <c r="G19" s="265">
        <f t="shared" si="2"/>
        <v>27</v>
      </c>
      <c r="H19" s="264" t="str">
        <f t="shared" si="3"/>
        <v>18.25; (23)</v>
      </c>
      <c r="I19" s="264" t="str">
        <f t="shared" si="3"/>
        <v>18.7; (23)</v>
      </c>
      <c r="J19" s="264" t="str">
        <f t="shared" si="3"/>
        <v>18.66; (26)</v>
      </c>
    </row>
    <row r="20" spans="1:10" ht="14.25" x14ac:dyDescent="0.2">
      <c r="A20" s="263" t="s">
        <v>18</v>
      </c>
      <c r="B20" s="465">
        <v>18.277574565675099</v>
      </c>
      <c r="C20" s="465">
        <v>18.627901052525399</v>
      </c>
      <c r="D20" s="465">
        <v>18.8466202183631</v>
      </c>
      <c r="E20" s="264">
        <f t="shared" si="0"/>
        <v>23</v>
      </c>
      <c r="F20" s="264">
        <f t="shared" si="1"/>
        <v>25</v>
      </c>
      <c r="G20" s="264">
        <f t="shared" si="2"/>
        <v>24</v>
      </c>
      <c r="H20" s="264" t="str">
        <f t="shared" si="3"/>
        <v>18.28; (22)</v>
      </c>
      <c r="I20" s="264" t="str">
        <f t="shared" si="3"/>
        <v>18.63; (24)</v>
      </c>
      <c r="J20" s="264" t="str">
        <f t="shared" si="3"/>
        <v>18.85; (23)</v>
      </c>
    </row>
    <row r="21" spans="1:10" ht="14.25" x14ac:dyDescent="0.2">
      <c r="A21" s="311" t="s">
        <v>25</v>
      </c>
      <c r="B21" s="466">
        <v>18.3413672726521</v>
      </c>
      <c r="C21" s="466">
        <v>18.847449856831201</v>
      </c>
      <c r="D21" s="466">
        <v>18.887490417586601</v>
      </c>
      <c r="E21" s="265">
        <f t="shared" si="0"/>
        <v>22</v>
      </c>
      <c r="F21" s="265">
        <f t="shared" si="1"/>
        <v>21</v>
      </c>
      <c r="G21" s="265">
        <f t="shared" si="2"/>
        <v>22</v>
      </c>
      <c r="H21" s="265" t="str">
        <f t="shared" si="3"/>
        <v>18.34; (21)</v>
      </c>
      <c r="I21" s="265" t="str">
        <f t="shared" si="3"/>
        <v>18.85; (20)</v>
      </c>
      <c r="J21" s="265" t="str">
        <f t="shared" si="3"/>
        <v>18.89; (21)</v>
      </c>
    </row>
    <row r="22" spans="1:10" ht="14.25" x14ac:dyDescent="0.2">
      <c r="A22" s="311" t="s">
        <v>13</v>
      </c>
      <c r="B22" s="466">
        <v>18.373847586274</v>
      </c>
      <c r="C22" s="466">
        <v>18.7752902184893</v>
      </c>
      <c r="D22" s="466">
        <v>18.554904380923698</v>
      </c>
      <c r="E22" s="265">
        <f t="shared" si="0"/>
        <v>21</v>
      </c>
      <c r="F22" s="265">
        <f t="shared" si="1"/>
        <v>22</v>
      </c>
      <c r="G22" s="265">
        <f t="shared" si="2"/>
        <v>28</v>
      </c>
      <c r="H22" s="265" t="str">
        <f t="shared" si="3"/>
        <v>18.37; (20)</v>
      </c>
      <c r="I22" s="265" t="str">
        <f t="shared" si="3"/>
        <v>18.78; (21)</v>
      </c>
      <c r="J22" s="265" t="str">
        <f t="shared" si="3"/>
        <v>18.55; (27)</v>
      </c>
    </row>
    <row r="23" spans="1:10" ht="14.25" x14ac:dyDescent="0.2">
      <c r="A23" s="467" t="s">
        <v>1</v>
      </c>
      <c r="B23" s="468">
        <v>18.392541717000199</v>
      </c>
      <c r="C23" s="468">
        <v>18.928910366778599</v>
      </c>
      <c r="D23" s="468">
        <v>19.060155858244901</v>
      </c>
      <c r="E23" s="266">
        <f t="shared" si="0"/>
        <v>20</v>
      </c>
      <c r="F23" s="266">
        <f t="shared" si="1"/>
        <v>18</v>
      </c>
      <c r="G23" s="266">
        <f t="shared" si="2"/>
        <v>19</v>
      </c>
      <c r="H23" s="266">
        <f t="shared" si="3"/>
        <v>18.39</v>
      </c>
      <c r="I23" s="266" t="str">
        <f t="shared" si="3"/>
        <v>18.93; (17)</v>
      </c>
      <c r="J23" s="266" t="str">
        <f t="shared" si="3"/>
        <v>19.06; (18)</v>
      </c>
    </row>
    <row r="24" spans="1:10" ht="14.25" x14ac:dyDescent="0.2">
      <c r="A24" s="311" t="s">
        <v>11</v>
      </c>
      <c r="B24" s="466">
        <v>18.467064714351199</v>
      </c>
      <c r="C24" s="466">
        <v>18.906189937866198</v>
      </c>
      <c r="D24" s="466">
        <v>19.007789094021099</v>
      </c>
      <c r="E24" s="265">
        <f t="shared" si="0"/>
        <v>19</v>
      </c>
      <c r="F24" s="265">
        <f t="shared" si="1"/>
        <v>19</v>
      </c>
      <c r="G24" s="265">
        <f t="shared" si="2"/>
        <v>21</v>
      </c>
      <c r="H24" s="265" t="str">
        <f t="shared" si="3"/>
        <v>18.47; (18)</v>
      </c>
      <c r="I24" s="265" t="str">
        <f t="shared" si="3"/>
        <v>18.91; (18)</v>
      </c>
      <c r="J24" s="265" t="str">
        <f t="shared" si="3"/>
        <v>19.01; (20)</v>
      </c>
    </row>
    <row r="25" spans="1:10" ht="14.25" x14ac:dyDescent="0.2">
      <c r="A25" s="311" t="s">
        <v>14</v>
      </c>
      <c r="B25" s="466">
        <v>18.5986771811002</v>
      </c>
      <c r="C25" s="466">
        <v>19.435173625264799</v>
      </c>
      <c r="D25" s="466">
        <v>19.017126203800501</v>
      </c>
      <c r="E25" s="265">
        <f t="shared" si="0"/>
        <v>18</v>
      </c>
      <c r="F25" s="265">
        <f t="shared" si="1"/>
        <v>10</v>
      </c>
      <c r="G25" s="265">
        <f t="shared" si="2"/>
        <v>20</v>
      </c>
      <c r="H25" s="265" t="str">
        <f t="shared" si="3"/>
        <v>18.6; (17)</v>
      </c>
      <c r="I25" s="265" t="str">
        <f t="shared" si="3"/>
        <v>19.44; (9)</v>
      </c>
      <c r="J25" s="265" t="str">
        <f t="shared" si="3"/>
        <v>19.02; (19)</v>
      </c>
    </row>
    <row r="26" spans="1:10" ht="14.25" x14ac:dyDescent="0.2">
      <c r="A26" s="311" t="s">
        <v>3</v>
      </c>
      <c r="B26" s="466">
        <v>18.677695004086399</v>
      </c>
      <c r="C26" s="466">
        <v>19.297368797580901</v>
      </c>
      <c r="D26" s="466">
        <v>19.2148059880017</v>
      </c>
      <c r="E26" s="265">
        <f t="shared" si="0"/>
        <v>17</v>
      </c>
      <c r="F26" s="265">
        <f t="shared" si="1"/>
        <v>14</v>
      </c>
      <c r="G26" s="265">
        <f t="shared" si="2"/>
        <v>16</v>
      </c>
      <c r="H26" s="265" t="str">
        <f t="shared" ref="H26:J56" si="4">IF(A26="Nacional",ROUND(B26,2),CONCATENATE(ROUND(B26, 2),"; ","(",IF(A26="Nacional","", E26-1),")"))</f>
        <v>18.68; (16)</v>
      </c>
      <c r="I26" s="265" t="str">
        <f t="shared" si="4"/>
        <v>19.3; (13)</v>
      </c>
      <c r="J26" s="265" t="str">
        <f t="shared" si="4"/>
        <v>19.21; (15)</v>
      </c>
    </row>
    <row r="27" spans="1:10" ht="14.25" x14ac:dyDescent="0.2">
      <c r="A27" s="311" t="s">
        <v>7</v>
      </c>
      <c r="B27" s="466">
        <v>18.7173303661347</v>
      </c>
      <c r="C27" s="466">
        <v>18.8869468170221</v>
      </c>
      <c r="D27" s="466">
        <v>19.667061632702499</v>
      </c>
      <c r="E27" s="265">
        <f t="shared" si="0"/>
        <v>16</v>
      </c>
      <c r="F27" s="265">
        <f t="shared" si="1"/>
        <v>20</v>
      </c>
      <c r="G27" s="265">
        <f t="shared" si="2"/>
        <v>8</v>
      </c>
      <c r="H27" s="265" t="str">
        <f t="shared" si="4"/>
        <v>18.72; (15)</v>
      </c>
      <c r="I27" s="265" t="str">
        <f t="shared" si="4"/>
        <v>18.89; (19)</v>
      </c>
      <c r="J27" s="265" t="str">
        <f t="shared" si="4"/>
        <v>19.67; (7)</v>
      </c>
    </row>
    <row r="28" spans="1:10" ht="14.25" x14ac:dyDescent="0.2">
      <c r="A28" s="311" t="s">
        <v>27</v>
      </c>
      <c r="B28" s="466">
        <v>18.8068446733397</v>
      </c>
      <c r="C28" s="466">
        <v>19.6956589977165</v>
      </c>
      <c r="D28" s="466">
        <v>19.783965147781299</v>
      </c>
      <c r="E28" s="265">
        <f t="shared" si="0"/>
        <v>15</v>
      </c>
      <c r="F28" s="265">
        <f t="shared" si="1"/>
        <v>4</v>
      </c>
      <c r="G28" s="265">
        <f t="shared" si="2"/>
        <v>6</v>
      </c>
      <c r="H28" s="265" t="str">
        <f t="shared" si="4"/>
        <v>18.81; (14)</v>
      </c>
      <c r="I28" s="265" t="str">
        <f t="shared" si="4"/>
        <v>19.7; (3)</v>
      </c>
      <c r="J28" s="265" t="str">
        <f t="shared" si="4"/>
        <v>19.78; (5)</v>
      </c>
    </row>
    <row r="29" spans="1:10" ht="14.25" x14ac:dyDescent="0.2">
      <c r="A29" s="311" t="s">
        <v>12</v>
      </c>
      <c r="B29" s="466">
        <v>18.8343230636691</v>
      </c>
      <c r="C29" s="466">
        <v>19.171827045108799</v>
      </c>
      <c r="D29" s="466">
        <v>19.3929044753414</v>
      </c>
      <c r="E29" s="265">
        <f t="shared" si="0"/>
        <v>14</v>
      </c>
      <c r="F29" s="265">
        <f t="shared" si="1"/>
        <v>16</v>
      </c>
      <c r="G29" s="265">
        <f t="shared" si="2"/>
        <v>12</v>
      </c>
      <c r="H29" s="265" t="str">
        <f t="shared" si="4"/>
        <v>18.83; (13)</v>
      </c>
      <c r="I29" s="265" t="str">
        <f t="shared" si="4"/>
        <v>19.17; (15)</v>
      </c>
      <c r="J29" s="265" t="str">
        <f t="shared" si="4"/>
        <v>19.39; (11)</v>
      </c>
    </row>
    <row r="30" spans="1:10" ht="14.25" x14ac:dyDescent="0.2">
      <c r="A30" s="311" t="s">
        <v>33</v>
      </c>
      <c r="B30" s="466">
        <v>18.8423942333764</v>
      </c>
      <c r="C30" s="466">
        <v>19.216190098300999</v>
      </c>
      <c r="D30" s="466">
        <v>19.208633402988202</v>
      </c>
      <c r="E30" s="265">
        <f t="shared" si="0"/>
        <v>13</v>
      </c>
      <c r="F30" s="265">
        <f t="shared" si="1"/>
        <v>15</v>
      </c>
      <c r="G30" s="265">
        <f t="shared" si="2"/>
        <v>17</v>
      </c>
      <c r="H30" s="265" t="str">
        <f t="shared" si="4"/>
        <v>18.84; (12)</v>
      </c>
      <c r="I30" s="265" t="str">
        <f t="shared" si="4"/>
        <v>19.22; (14)</v>
      </c>
      <c r="J30" s="265" t="str">
        <f t="shared" si="4"/>
        <v>19.21; (16)</v>
      </c>
    </row>
    <row r="31" spans="1:10" ht="14.25" x14ac:dyDescent="0.2">
      <c r="A31" s="311" t="s">
        <v>17</v>
      </c>
      <c r="B31" s="466">
        <v>18.866860307784201</v>
      </c>
      <c r="C31" s="466">
        <v>19.1682071413701</v>
      </c>
      <c r="D31" s="466">
        <v>19.285037438813301</v>
      </c>
      <c r="E31" s="265">
        <f t="shared" si="0"/>
        <v>12</v>
      </c>
      <c r="F31" s="265">
        <f t="shared" si="1"/>
        <v>17</v>
      </c>
      <c r="G31" s="265">
        <f t="shared" si="2"/>
        <v>14</v>
      </c>
      <c r="H31" s="265" t="str">
        <f t="shared" si="4"/>
        <v>18.87; (11)</v>
      </c>
      <c r="I31" s="265" t="str">
        <f>IF(A31="Nacional",ROUND(C31,2),CONCATENATE(ROUND(C31, 2),"; ","(",IF(B31="Nacional","", F31-1),")"))</f>
        <v>19.17; (16)</v>
      </c>
      <c r="J31" s="265" t="str">
        <f>IF(A31="Nacional",ROUND(D31,2),CONCATENATE(ROUND(D31, 2),"; ","(",IF(C31="Nacional","", G31-1),")"))</f>
        <v>19.29; (13)</v>
      </c>
    </row>
    <row r="32" spans="1:10" ht="14.25" x14ac:dyDescent="0.2">
      <c r="A32" s="311" t="s">
        <v>9</v>
      </c>
      <c r="B32" s="466">
        <v>18.9337623880891</v>
      </c>
      <c r="C32" s="466">
        <v>19.393876251171999</v>
      </c>
      <c r="D32" s="466">
        <v>18.877437610146</v>
      </c>
      <c r="E32" s="265">
        <f t="shared" si="0"/>
        <v>11</v>
      </c>
      <c r="F32" s="265">
        <f t="shared" si="1"/>
        <v>11</v>
      </c>
      <c r="G32" s="265">
        <f t="shared" si="2"/>
        <v>23</v>
      </c>
      <c r="H32" s="265" t="str">
        <f t="shared" si="4"/>
        <v>18.93; (10)</v>
      </c>
      <c r="I32" s="265" t="str">
        <f t="shared" si="4"/>
        <v>19.39; (10)</v>
      </c>
      <c r="J32" s="265" t="str">
        <f t="shared" si="4"/>
        <v>18.88; (22)</v>
      </c>
    </row>
    <row r="33" spans="1:10" ht="14.25" x14ac:dyDescent="0.2">
      <c r="A33" s="311" t="s">
        <v>19</v>
      </c>
      <c r="B33" s="466">
        <v>19.002793621960802</v>
      </c>
      <c r="C33" s="466">
        <v>19.349559809520098</v>
      </c>
      <c r="D33" s="466">
        <v>19.452028805788402</v>
      </c>
      <c r="E33" s="265">
        <f t="shared" si="0"/>
        <v>10</v>
      </c>
      <c r="F33" s="265">
        <f t="shared" si="1"/>
        <v>13</v>
      </c>
      <c r="G33" s="265">
        <f t="shared" si="2"/>
        <v>11</v>
      </c>
      <c r="H33" s="265" t="str">
        <f t="shared" si="4"/>
        <v>19; (9)</v>
      </c>
      <c r="I33" s="265" t="str">
        <f t="shared" si="4"/>
        <v>19.35; (12)</v>
      </c>
      <c r="J33" s="265" t="str">
        <f t="shared" si="4"/>
        <v>19.45; (10)</v>
      </c>
    </row>
    <row r="34" spans="1:10" ht="14.25" x14ac:dyDescent="0.2">
      <c r="A34" s="311" t="s">
        <v>20</v>
      </c>
      <c r="B34" s="466">
        <v>19.023384750841402</v>
      </c>
      <c r="C34" s="466">
        <v>19.974625334484301</v>
      </c>
      <c r="D34" s="466">
        <v>19.476793176276999</v>
      </c>
      <c r="E34" s="265">
        <f t="shared" si="0"/>
        <v>9</v>
      </c>
      <c r="F34" s="265">
        <f t="shared" si="1"/>
        <v>2</v>
      </c>
      <c r="G34" s="265">
        <f t="shared" si="2"/>
        <v>10</v>
      </c>
      <c r="H34" s="265" t="str">
        <f t="shared" si="4"/>
        <v>19.02; (8)</v>
      </c>
      <c r="I34" s="265" t="str">
        <f t="shared" si="4"/>
        <v>19.97; (1)</v>
      </c>
      <c r="J34" s="265" t="str">
        <f t="shared" si="4"/>
        <v>19.48; (9)</v>
      </c>
    </row>
    <row r="35" spans="1:10" ht="14.25" x14ac:dyDescent="0.2">
      <c r="A35" s="467" t="s">
        <v>0</v>
      </c>
      <c r="B35" s="468">
        <v>19.0440042103472</v>
      </c>
      <c r="C35" s="468">
        <v>19.4893057076745</v>
      </c>
      <c r="D35" s="468">
        <v>19.278611743625198</v>
      </c>
      <c r="E35" s="266">
        <f t="shared" si="0"/>
        <v>8</v>
      </c>
      <c r="F35" s="266">
        <f t="shared" si="1"/>
        <v>9</v>
      </c>
      <c r="G35" s="266">
        <f t="shared" si="2"/>
        <v>15</v>
      </c>
      <c r="H35" s="266" t="str">
        <f t="shared" si="4"/>
        <v>19.04; (7)</v>
      </c>
      <c r="I35" s="266" t="str">
        <f t="shared" si="4"/>
        <v>19.49; (8)</v>
      </c>
      <c r="J35" s="266" t="str">
        <f t="shared" si="4"/>
        <v>19.28; (14)</v>
      </c>
    </row>
    <row r="36" spans="1:10" ht="14.25" x14ac:dyDescent="0.2">
      <c r="A36" s="311" t="s">
        <v>26</v>
      </c>
      <c r="B36" s="466">
        <v>19.0583839868588</v>
      </c>
      <c r="C36" s="466">
        <v>20.529617937748998</v>
      </c>
      <c r="D36" s="466">
        <v>19.6493250467637</v>
      </c>
      <c r="E36" s="265">
        <f t="shared" si="0"/>
        <v>7</v>
      </c>
      <c r="F36" s="265">
        <f t="shared" si="1"/>
        <v>1</v>
      </c>
      <c r="G36" s="265">
        <f t="shared" si="2"/>
        <v>9</v>
      </c>
      <c r="H36" s="265" t="str">
        <f t="shared" si="4"/>
        <v>19.06; (6)</v>
      </c>
      <c r="I36" s="265" t="str">
        <f t="shared" si="4"/>
        <v>20.53; (0)</v>
      </c>
      <c r="J36" s="265" t="str">
        <f t="shared" si="4"/>
        <v>19.65; (8)</v>
      </c>
    </row>
    <row r="37" spans="1:10" ht="14.25" x14ac:dyDescent="0.2">
      <c r="A37" s="311" t="s">
        <v>6</v>
      </c>
      <c r="B37" s="466">
        <v>19.214323874622401</v>
      </c>
      <c r="C37" s="466">
        <v>19.519322690974999</v>
      </c>
      <c r="D37" s="466">
        <v>19.993097774314801</v>
      </c>
      <c r="E37" s="265">
        <f t="shared" si="0"/>
        <v>6</v>
      </c>
      <c r="F37" s="265">
        <f t="shared" si="1"/>
        <v>6</v>
      </c>
      <c r="G37" s="265">
        <f t="shared" si="2"/>
        <v>3</v>
      </c>
      <c r="H37" s="265" t="str">
        <f t="shared" si="4"/>
        <v>19.21; (5)</v>
      </c>
      <c r="I37" s="265" t="str">
        <f t="shared" si="4"/>
        <v>19.52; (5)</v>
      </c>
      <c r="J37" s="265" t="str">
        <f t="shared" si="4"/>
        <v>19.99; (2)</v>
      </c>
    </row>
    <row r="38" spans="1:10" ht="14.25" x14ac:dyDescent="0.2">
      <c r="A38" s="263" t="s">
        <v>32</v>
      </c>
      <c r="B38" s="465">
        <v>19.237091338114901</v>
      </c>
      <c r="C38" s="465">
        <v>19.362371783278999</v>
      </c>
      <c r="D38" s="465">
        <v>19.920729521467798</v>
      </c>
      <c r="E38" s="264">
        <f t="shared" si="0"/>
        <v>5</v>
      </c>
      <c r="F38" s="264">
        <f t="shared" si="1"/>
        <v>12</v>
      </c>
      <c r="G38" s="264">
        <f t="shared" si="2"/>
        <v>4</v>
      </c>
      <c r="H38" s="264" t="str">
        <f t="shared" si="4"/>
        <v>19.24; (4)</v>
      </c>
      <c r="I38" s="264" t="str">
        <f t="shared" si="4"/>
        <v>19.36; (11)</v>
      </c>
      <c r="J38" s="264" t="str">
        <f t="shared" si="4"/>
        <v>19.92; (3)</v>
      </c>
    </row>
    <row r="39" spans="1:10" ht="14.25" x14ac:dyDescent="0.2">
      <c r="A39" s="263" t="s">
        <v>21</v>
      </c>
      <c r="B39" s="465">
        <v>19.2976832025515</v>
      </c>
      <c r="C39" s="465">
        <v>19.5190247517146</v>
      </c>
      <c r="D39" s="465">
        <v>19.853785774133499</v>
      </c>
      <c r="E39" s="264">
        <f t="shared" si="0"/>
        <v>4</v>
      </c>
      <c r="F39" s="264">
        <f t="shared" si="1"/>
        <v>7</v>
      </c>
      <c r="G39" s="264">
        <f t="shared" si="2"/>
        <v>5</v>
      </c>
      <c r="H39" s="264" t="str">
        <f t="shared" si="4"/>
        <v>19.3; (3)</v>
      </c>
      <c r="I39" s="264" t="str">
        <f t="shared" si="4"/>
        <v>19.52; (6)</v>
      </c>
      <c r="J39" s="264" t="str">
        <f t="shared" si="4"/>
        <v>19.85; (4)</v>
      </c>
    </row>
    <row r="40" spans="1:10" ht="14.25" x14ac:dyDescent="0.2">
      <c r="A40" s="263" t="s">
        <v>15</v>
      </c>
      <c r="B40" s="465">
        <v>19.359354646859</v>
      </c>
      <c r="C40" s="465">
        <v>19.507101170925299</v>
      </c>
      <c r="D40" s="465">
        <v>19.711000449938499</v>
      </c>
      <c r="E40" s="264">
        <f t="shared" si="0"/>
        <v>3</v>
      </c>
      <c r="F40" s="264">
        <f t="shared" si="1"/>
        <v>8</v>
      </c>
      <c r="G40" s="264">
        <f t="shared" si="2"/>
        <v>7</v>
      </c>
      <c r="H40" s="264" t="str">
        <f t="shared" si="4"/>
        <v>19.36; (2)</v>
      </c>
      <c r="I40" s="264" t="str">
        <f t="shared" si="4"/>
        <v>19.51; (7)</v>
      </c>
      <c r="J40" s="264" t="str">
        <f t="shared" si="4"/>
        <v>19.71; (6)</v>
      </c>
    </row>
    <row r="41" spans="1:10" ht="14.25" x14ac:dyDescent="0.2">
      <c r="A41" s="263" t="s">
        <v>5</v>
      </c>
      <c r="B41" s="465">
        <v>19.3892817189369</v>
      </c>
      <c r="C41" s="465">
        <v>19.6520027310141</v>
      </c>
      <c r="D41" s="465">
        <v>20.299115720348301</v>
      </c>
      <c r="E41" s="264">
        <f t="shared" si="0"/>
        <v>2</v>
      </c>
      <c r="F41" s="264">
        <f t="shared" si="1"/>
        <v>5</v>
      </c>
      <c r="G41" s="264">
        <f t="shared" si="2"/>
        <v>2</v>
      </c>
      <c r="H41" s="264" t="str">
        <f t="shared" si="4"/>
        <v>19.39; (1)</v>
      </c>
      <c r="I41" s="264" t="str">
        <f t="shared" si="4"/>
        <v>19.65; (4)</v>
      </c>
      <c r="J41" s="264" t="str">
        <f t="shared" si="4"/>
        <v>20.3; (1)</v>
      </c>
    </row>
    <row r="42" spans="1:10" ht="14.25" x14ac:dyDescent="0.2">
      <c r="A42" s="263" t="s">
        <v>24</v>
      </c>
      <c r="B42" s="465">
        <v>19.573602683877098</v>
      </c>
      <c r="C42" s="465">
        <v>19.731594160879901</v>
      </c>
      <c r="D42" s="465">
        <v>20.346965743508701</v>
      </c>
      <c r="E42" s="264">
        <f t="shared" si="0"/>
        <v>1</v>
      </c>
      <c r="F42" s="264">
        <f t="shared" si="1"/>
        <v>3</v>
      </c>
      <c r="G42" s="264">
        <f t="shared" si="2"/>
        <v>1</v>
      </c>
      <c r="H42" s="264" t="str">
        <f t="shared" si="4"/>
        <v>19.57; (0)</v>
      </c>
      <c r="I42" s="264" t="str">
        <f t="shared" si="4"/>
        <v>19.73; (2)</v>
      </c>
      <c r="J42" s="264" t="str">
        <f t="shared" si="4"/>
        <v>20.35; (0)</v>
      </c>
    </row>
    <row r="44" spans="1:10" x14ac:dyDescent="0.2">
      <c r="A44" s="267" t="s">
        <v>157</v>
      </c>
      <c r="B44" s="268" t="s">
        <v>192</v>
      </c>
      <c r="C44" s="268" t="s">
        <v>192</v>
      </c>
      <c r="D44" s="268" t="s">
        <v>192</v>
      </c>
    </row>
    <row r="45" spans="1:10" x14ac:dyDescent="0.2">
      <c r="A45" s="264" t="str">
        <f>LOOKUP(B45,B10:B42,A10:A42)</f>
        <v>Quintana Roo</v>
      </c>
      <c r="B45" s="269">
        <f>MAX(B10:B42)</f>
        <v>19.573602683877098</v>
      </c>
    </row>
    <row r="46" spans="1:10" x14ac:dyDescent="0.2">
      <c r="A46" s="264" t="str">
        <f>LOOKUP(C46,C10:C42,A10:A42)</f>
        <v>Quintana Roo</v>
      </c>
      <c r="C46" s="269">
        <f>MAX(C10:C42)</f>
        <v>20.529617937748998</v>
      </c>
    </row>
    <row r="47" spans="1:10" x14ac:dyDescent="0.2">
      <c r="A47" s="264" t="str">
        <f>LOOKUP(D47,D10:D42,A10:A42)</f>
        <v>Quintana Roo</v>
      </c>
      <c r="D47" s="269">
        <f>MAX(D10:D42)</f>
        <v>20.346965743508701</v>
      </c>
    </row>
    <row r="48" spans="1:10" x14ac:dyDescent="0.2">
      <c r="B48" s="270" t="s">
        <v>193</v>
      </c>
      <c r="C48" s="270" t="s">
        <v>193</v>
      </c>
      <c r="D48" s="270" t="s">
        <v>193</v>
      </c>
    </row>
    <row r="49" spans="1:4" x14ac:dyDescent="0.2">
      <c r="A49" s="264" t="str">
        <f>LOOKUP(B49,B10:B42,A10:A42)</f>
        <v>Tamaulipas</v>
      </c>
      <c r="B49" s="269">
        <f>MIN(B10:B42)</f>
        <v>15.9987634845508</v>
      </c>
    </row>
    <row r="50" spans="1:4" x14ac:dyDescent="0.2">
      <c r="A50" s="264" t="str">
        <f>LOOKUP(C50,C10:C42,A10:A42)</f>
        <v>Tamaulipas</v>
      </c>
      <c r="C50" s="269">
        <f>MIN(C10:C42)</f>
        <v>16.8686807025231</v>
      </c>
    </row>
    <row r="51" spans="1:4" x14ac:dyDescent="0.2">
      <c r="A51" s="264" t="e">
        <f>LOOKUP(D51,D10:D42,A10:A42)</f>
        <v>#N/A</v>
      </c>
      <c r="D51" s="269">
        <f xml:space="preserve"> MIN(D10:D42)</f>
        <v>18.226379400545198</v>
      </c>
    </row>
    <row r="52" spans="1:4" x14ac:dyDescent="0.2">
      <c r="A52" s="264" t="e">
        <f>VLOOKUP(D51,$A$10:$D$42,1,TRUE)</f>
        <v>#N/A</v>
      </c>
    </row>
    <row r="53" spans="1:4" x14ac:dyDescent="0.2">
      <c r="A53" s="264" t="s">
        <v>0</v>
      </c>
      <c r="B53" s="269">
        <f>VLOOKUP(A53,$A$10:$D$42,2,)</f>
        <v>19.0440042103472</v>
      </c>
      <c r="C53" s="269">
        <f>VLOOKUP(A53,$A$10:$D$42,3,TRUE)</f>
        <v>18.8869468170221</v>
      </c>
      <c r="D53" s="269">
        <f>VLOOKUP(A53,$A$10:$D$42,4,TRUE)</f>
        <v>19.667061632702499</v>
      </c>
    </row>
  </sheetData>
  <autoFilter ref="A9:J9" xr:uid="{00000000-0009-0000-0000-00000A000000}">
    <sortState ref="A10:J42">
      <sortCondition ref="B9"/>
    </sortState>
  </autoFilter>
  <mergeCells count="1">
    <mergeCell ref="H1:I1"/>
  </mergeCells>
  <hyperlinks>
    <hyperlink ref="H1:I1" location="Index!A1" display="Regresar al Índice" xr:uid="{1AABAF2E-9F0A-4D8E-85E7-435396A47B60}"/>
  </hyperlinks>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60DC-8F55-4FF9-9DCA-E3E4251412E6}">
  <sheetPr codeName="Hoja100"/>
  <dimension ref="A1:I40"/>
  <sheetViews>
    <sheetView workbookViewId="0">
      <selection activeCell="I7" sqref="I7"/>
    </sheetView>
  </sheetViews>
  <sheetFormatPr baseColWidth="10" defaultRowHeight="14.25" x14ac:dyDescent="0.2"/>
  <cols>
    <col min="1" max="16384" width="11.42578125" style="461"/>
  </cols>
  <sheetData>
    <row r="1" spans="1:9" ht="15" x14ac:dyDescent="0.25">
      <c r="A1" s="179" t="s">
        <v>1437</v>
      </c>
      <c r="H1" s="400" t="s">
        <v>39</v>
      </c>
      <c r="I1" s="400"/>
    </row>
    <row r="2" spans="1:9" x14ac:dyDescent="0.2">
      <c r="A2" s="461" t="s">
        <v>1264</v>
      </c>
    </row>
    <row r="3" spans="1:9" x14ac:dyDescent="0.2">
      <c r="A3" s="461" t="s">
        <v>1265</v>
      </c>
    </row>
    <row r="6" spans="1:9" x14ac:dyDescent="0.2">
      <c r="A6" s="271" t="s">
        <v>755</v>
      </c>
      <c r="B6" s="271" t="s">
        <v>777</v>
      </c>
    </row>
    <row r="7" spans="1:9" x14ac:dyDescent="0.2">
      <c r="A7" s="271" t="s">
        <v>1266</v>
      </c>
      <c r="B7" s="462">
        <v>3.9897393886070001</v>
      </c>
    </row>
    <row r="8" spans="1:9" x14ac:dyDescent="0.2">
      <c r="A8" s="271" t="s">
        <v>1267</v>
      </c>
      <c r="B8" s="462">
        <v>3.847558966547</v>
      </c>
    </row>
    <row r="9" spans="1:9" x14ac:dyDescent="0.2">
      <c r="A9" s="271" t="s">
        <v>1268</v>
      </c>
      <c r="B9" s="462">
        <v>3.9714628162449999</v>
      </c>
    </row>
    <row r="10" spans="1:9" x14ac:dyDescent="0.2">
      <c r="A10" s="271" t="s">
        <v>1269</v>
      </c>
      <c r="B10" s="462">
        <v>5.4591553811819997</v>
      </c>
    </row>
    <row r="11" spans="1:9" x14ac:dyDescent="0.2">
      <c r="A11" s="271" t="s">
        <v>1270</v>
      </c>
      <c r="B11" s="462">
        <v>5.6192660956329998</v>
      </c>
    </row>
    <row r="12" spans="1:9" x14ac:dyDescent="0.2">
      <c r="A12" s="271" t="s">
        <v>1271</v>
      </c>
      <c r="B12" s="462">
        <v>5.4454668945220002</v>
      </c>
    </row>
    <row r="13" spans="1:9" x14ac:dyDescent="0.2">
      <c r="A13" s="271" t="s">
        <v>1272</v>
      </c>
      <c r="B13" s="462">
        <v>5.3860165377579996</v>
      </c>
    </row>
    <row r="14" spans="1:9" x14ac:dyDescent="0.2">
      <c r="A14" s="271" t="s">
        <v>1273</v>
      </c>
      <c r="B14" s="462">
        <v>5.5676400311809999</v>
      </c>
    </row>
    <row r="15" spans="1:9" x14ac:dyDescent="0.2">
      <c r="A15" s="271" t="s">
        <v>1274</v>
      </c>
      <c r="B15" s="462">
        <v>5.7412613848309997</v>
      </c>
    </row>
    <row r="16" spans="1:9" x14ac:dyDescent="0.2">
      <c r="A16" s="271" t="s">
        <v>1275</v>
      </c>
      <c r="B16" s="462">
        <v>4.885999615906</v>
      </c>
    </row>
    <row r="17" spans="1:3" x14ac:dyDescent="0.2">
      <c r="A17" s="271" t="s">
        <v>1276</v>
      </c>
      <c r="B17" s="462">
        <v>3.4637605417800001</v>
      </c>
    </row>
    <row r="18" spans="1:3" x14ac:dyDescent="0.2">
      <c r="A18" s="271" t="s">
        <v>1277</v>
      </c>
      <c r="B18" s="462">
        <v>2.9326401433329998</v>
      </c>
    </row>
    <row r="19" spans="1:3" x14ac:dyDescent="0.2">
      <c r="A19" s="271" t="s">
        <v>1278</v>
      </c>
      <c r="B19" s="462">
        <v>2.9505556166670002</v>
      </c>
    </row>
    <row r="20" spans="1:3" x14ac:dyDescent="0.2">
      <c r="A20" s="271" t="s">
        <v>1279</v>
      </c>
      <c r="B20" s="462">
        <v>3.348469413333</v>
      </c>
    </row>
    <row r="21" spans="1:3" x14ac:dyDescent="0.2">
      <c r="A21" s="272" t="s">
        <v>1280</v>
      </c>
      <c r="B21" s="462">
        <v>3.8117000000000019</v>
      </c>
    </row>
    <row r="25" spans="1:3" x14ac:dyDescent="0.2">
      <c r="A25" s="271" t="s">
        <v>755</v>
      </c>
      <c r="B25" s="271" t="s">
        <v>777</v>
      </c>
      <c r="C25" s="461" t="s">
        <v>1281</v>
      </c>
    </row>
    <row r="26" spans="1:3" x14ac:dyDescent="0.2">
      <c r="A26" s="271" t="s">
        <v>1266</v>
      </c>
      <c r="B26" s="462">
        <v>3.9897393886070001</v>
      </c>
    </row>
    <row r="27" spans="1:3" x14ac:dyDescent="0.2">
      <c r="A27" s="271" t="s">
        <v>1267</v>
      </c>
      <c r="B27" s="462">
        <v>3.847558966547</v>
      </c>
      <c r="C27" s="461">
        <f t="shared" ref="C27:C39" si="0">_xlfn.RANK.EQ(B27,$B$27:$B$40,1)</f>
        <v>6</v>
      </c>
    </row>
    <row r="28" spans="1:3" x14ac:dyDescent="0.2">
      <c r="A28" s="271" t="s">
        <v>1268</v>
      </c>
      <c r="B28" s="462">
        <v>3.9714628162449999</v>
      </c>
      <c r="C28" s="461">
        <f t="shared" si="0"/>
        <v>7</v>
      </c>
    </row>
    <row r="29" spans="1:3" x14ac:dyDescent="0.2">
      <c r="A29" s="271" t="s">
        <v>1269</v>
      </c>
      <c r="B29" s="462">
        <v>5.4591553811819997</v>
      </c>
      <c r="C29" s="461">
        <f t="shared" si="0"/>
        <v>11</v>
      </c>
    </row>
    <row r="30" spans="1:3" x14ac:dyDescent="0.2">
      <c r="A30" s="271" t="s">
        <v>1270</v>
      </c>
      <c r="B30" s="462">
        <v>5.6192660956329998</v>
      </c>
      <c r="C30" s="461">
        <f t="shared" si="0"/>
        <v>13</v>
      </c>
    </row>
    <row r="31" spans="1:3" x14ac:dyDescent="0.2">
      <c r="A31" s="271" t="s">
        <v>1271</v>
      </c>
      <c r="B31" s="462">
        <v>5.4454668945220002</v>
      </c>
      <c r="C31" s="461">
        <f t="shared" si="0"/>
        <v>10</v>
      </c>
    </row>
    <row r="32" spans="1:3" x14ac:dyDescent="0.2">
      <c r="A32" s="271" t="s">
        <v>1272</v>
      </c>
      <c r="B32" s="462">
        <v>5.3860165377579996</v>
      </c>
      <c r="C32" s="461">
        <f t="shared" si="0"/>
        <v>9</v>
      </c>
    </row>
    <row r="33" spans="1:3" x14ac:dyDescent="0.2">
      <c r="A33" s="271" t="s">
        <v>1273</v>
      </c>
      <c r="B33" s="462">
        <v>5.5676400311809999</v>
      </c>
      <c r="C33" s="461">
        <f t="shared" si="0"/>
        <v>12</v>
      </c>
    </row>
    <row r="34" spans="1:3" x14ac:dyDescent="0.2">
      <c r="A34" s="271" t="s">
        <v>1274</v>
      </c>
      <c r="B34" s="462">
        <v>5.7412613848309997</v>
      </c>
      <c r="C34" s="461">
        <f t="shared" si="0"/>
        <v>14</v>
      </c>
    </row>
    <row r="35" spans="1:3" x14ac:dyDescent="0.2">
      <c r="A35" s="271" t="s">
        <v>1275</v>
      </c>
      <c r="B35" s="462">
        <v>4.885999615906</v>
      </c>
      <c r="C35" s="461">
        <f t="shared" si="0"/>
        <v>8</v>
      </c>
    </row>
    <row r="36" spans="1:3" x14ac:dyDescent="0.2">
      <c r="A36" s="271" t="s">
        <v>1276</v>
      </c>
      <c r="B36" s="462">
        <v>3.4637605417800001</v>
      </c>
      <c r="C36" s="461">
        <f t="shared" si="0"/>
        <v>4</v>
      </c>
    </row>
    <row r="37" spans="1:3" x14ac:dyDescent="0.2">
      <c r="A37" s="271" t="s">
        <v>1277</v>
      </c>
      <c r="B37" s="462">
        <v>2.9326401433329998</v>
      </c>
      <c r="C37" s="461">
        <f t="shared" si="0"/>
        <v>1</v>
      </c>
    </row>
    <row r="38" spans="1:3" x14ac:dyDescent="0.2">
      <c r="A38" s="271" t="s">
        <v>1278</v>
      </c>
      <c r="B38" s="462">
        <v>2.9505556166670002</v>
      </c>
      <c r="C38" s="461">
        <f t="shared" si="0"/>
        <v>2</v>
      </c>
    </row>
    <row r="39" spans="1:3" x14ac:dyDescent="0.2">
      <c r="A39" s="271" t="s">
        <v>1279</v>
      </c>
      <c r="B39" s="462">
        <v>3.348469413333</v>
      </c>
      <c r="C39" s="461">
        <f t="shared" si="0"/>
        <v>3</v>
      </c>
    </row>
    <row r="40" spans="1:3" ht="15" x14ac:dyDescent="0.25">
      <c r="A40" s="273" t="s">
        <v>1280</v>
      </c>
      <c r="B40" s="463">
        <v>3.8117000000000019</v>
      </c>
      <c r="C40" s="464">
        <f>_xlfn.RANK.EQ(B40,$B$27:$B$40,1)</f>
        <v>5</v>
      </c>
    </row>
  </sheetData>
  <mergeCells count="1">
    <mergeCell ref="H1:I1"/>
  </mergeCells>
  <hyperlinks>
    <hyperlink ref="H1:I1" location="Index!A1" display="Regresar al Índice" xr:uid="{E04A5125-C264-4944-A8FB-1AC222102B9C}"/>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6B0A-4DA7-4DD0-B022-3B9030E60F46}">
  <sheetPr codeName="Hoja19"/>
  <dimension ref="A1:I27"/>
  <sheetViews>
    <sheetView workbookViewId="0">
      <selection activeCell="I7" sqref="I7"/>
    </sheetView>
  </sheetViews>
  <sheetFormatPr baseColWidth="10" defaultRowHeight="12.75" x14ac:dyDescent="0.2"/>
  <cols>
    <col min="1" max="1" width="11.42578125" style="264"/>
    <col min="2" max="2" width="86.7109375" style="264" bestFit="1" customWidth="1"/>
    <col min="3" max="16384" width="11.42578125" style="264"/>
  </cols>
  <sheetData>
    <row r="1" spans="1:9" ht="15" customHeight="1" x14ac:dyDescent="0.25">
      <c r="A1" s="179" t="s">
        <v>1516</v>
      </c>
      <c r="G1" s="129" t="s">
        <v>39</v>
      </c>
      <c r="H1" s="400"/>
      <c r="I1" s="400"/>
    </row>
    <row r="2" spans="1:9" x14ac:dyDescent="0.2">
      <c r="A2" s="11" t="s">
        <v>1542</v>
      </c>
    </row>
    <row r="3" spans="1:9" x14ac:dyDescent="0.2">
      <c r="A3" s="11" t="s">
        <v>1543</v>
      </c>
    </row>
    <row r="6" spans="1:9" ht="12.75" customHeight="1" x14ac:dyDescent="0.2">
      <c r="B6" s="176" t="s">
        <v>198</v>
      </c>
      <c r="C6" s="159" t="s">
        <v>877</v>
      </c>
      <c r="D6" s="159" t="s">
        <v>877</v>
      </c>
      <c r="E6" s="159" t="s">
        <v>877</v>
      </c>
      <c r="F6" s="159" t="s">
        <v>877</v>
      </c>
      <c r="G6" s="177" t="s">
        <v>878</v>
      </c>
    </row>
    <row r="7" spans="1:9" x14ac:dyDescent="0.2">
      <c r="B7" s="176"/>
      <c r="C7" s="159" t="s">
        <v>446</v>
      </c>
      <c r="D7" s="159" t="s">
        <v>879</v>
      </c>
      <c r="E7" s="159" t="s">
        <v>880</v>
      </c>
      <c r="F7" s="159" t="s">
        <v>881</v>
      </c>
      <c r="G7" s="177"/>
    </row>
    <row r="8" spans="1:9" x14ac:dyDescent="0.2">
      <c r="B8" s="185" t="s">
        <v>214</v>
      </c>
      <c r="C8" s="172">
        <v>11740</v>
      </c>
      <c r="D8" s="172">
        <v>8000</v>
      </c>
      <c r="E8" s="172">
        <v>1700</v>
      </c>
      <c r="F8" s="172">
        <v>23000</v>
      </c>
      <c r="G8" s="162">
        <v>5</v>
      </c>
    </row>
    <row r="9" spans="1:9" x14ac:dyDescent="0.2">
      <c r="B9" s="185" t="s">
        <v>62</v>
      </c>
      <c r="C9" s="174">
        <v>22343</v>
      </c>
      <c r="D9" s="174">
        <v>20000</v>
      </c>
      <c r="E9" s="174">
        <v>1800</v>
      </c>
      <c r="F9" s="174">
        <v>100000</v>
      </c>
      <c r="G9" s="174">
        <v>1591</v>
      </c>
    </row>
    <row r="10" spans="1:9" x14ac:dyDescent="0.2">
      <c r="B10" s="185" t="s">
        <v>882</v>
      </c>
      <c r="C10" s="172">
        <v>14542</v>
      </c>
      <c r="D10" s="172">
        <v>12000</v>
      </c>
      <c r="E10" s="172">
        <v>1800</v>
      </c>
      <c r="F10" s="172">
        <v>75000</v>
      </c>
      <c r="G10" s="162">
        <v>456</v>
      </c>
    </row>
    <row r="11" spans="1:9" x14ac:dyDescent="0.2">
      <c r="B11" s="185" t="s">
        <v>203</v>
      </c>
      <c r="C11" s="174">
        <v>10189</v>
      </c>
      <c r="D11" s="174">
        <v>9300</v>
      </c>
      <c r="E11" s="174">
        <v>2200</v>
      </c>
      <c r="F11" s="174">
        <v>29000</v>
      </c>
      <c r="G11" s="175">
        <v>290</v>
      </c>
    </row>
    <row r="12" spans="1:9" x14ac:dyDescent="0.2">
      <c r="B12" s="185" t="s">
        <v>212</v>
      </c>
      <c r="C12" s="172">
        <v>5496</v>
      </c>
      <c r="D12" s="172">
        <v>4825</v>
      </c>
      <c r="E12" s="172">
        <v>2200</v>
      </c>
      <c r="F12" s="172">
        <v>15000</v>
      </c>
      <c r="G12" s="162">
        <v>14</v>
      </c>
    </row>
    <row r="13" spans="1:9" x14ac:dyDescent="0.2">
      <c r="B13" s="185" t="s">
        <v>200</v>
      </c>
      <c r="C13" s="174">
        <v>22508</v>
      </c>
      <c r="D13" s="174">
        <v>18900</v>
      </c>
      <c r="E13" s="174">
        <v>1600</v>
      </c>
      <c r="F13" s="174">
        <v>100000</v>
      </c>
      <c r="G13" s="174">
        <v>3401</v>
      </c>
    </row>
    <row r="14" spans="1:9" x14ac:dyDescent="0.2">
      <c r="B14" s="185" t="s">
        <v>883</v>
      </c>
      <c r="C14" s="167">
        <v>21160</v>
      </c>
      <c r="D14" s="167">
        <v>18000</v>
      </c>
      <c r="E14" s="167">
        <v>1600</v>
      </c>
      <c r="F14" s="167">
        <v>100000</v>
      </c>
      <c r="G14" s="167">
        <v>5757</v>
      </c>
    </row>
    <row r="15" spans="1:9" ht="14.25" x14ac:dyDescent="0.2">
      <c r="B15" s="179"/>
      <c r="C15" s="179"/>
      <c r="D15" s="179"/>
      <c r="E15" s="179"/>
    </row>
    <row r="16" spans="1:9" ht="14.25" x14ac:dyDescent="0.2">
      <c r="B16" s="179"/>
      <c r="C16" s="179"/>
      <c r="D16" s="179"/>
      <c r="E16" s="179"/>
    </row>
    <row r="17" spans="2:5" ht="14.25" x14ac:dyDescent="0.2">
      <c r="B17" s="179"/>
      <c r="C17" s="179"/>
      <c r="D17" s="179"/>
      <c r="E17" s="179"/>
    </row>
    <row r="18" spans="2:5" ht="14.25" x14ac:dyDescent="0.2">
      <c r="B18" s="179"/>
      <c r="C18" s="179"/>
      <c r="D18" s="179"/>
      <c r="E18" s="179"/>
    </row>
    <row r="19" spans="2:5" ht="14.25" x14ac:dyDescent="0.2">
      <c r="B19" s="179"/>
      <c r="C19" s="179"/>
      <c r="D19" s="179"/>
      <c r="E19" s="179"/>
    </row>
    <row r="20" spans="2:5" ht="14.25" x14ac:dyDescent="0.2">
      <c r="B20" s="179"/>
      <c r="C20" s="179"/>
      <c r="D20" s="179"/>
      <c r="E20" s="179"/>
    </row>
    <row r="21" spans="2:5" ht="14.25" x14ac:dyDescent="0.2">
      <c r="B21" s="179"/>
      <c r="C21" s="179"/>
      <c r="D21" s="179"/>
      <c r="E21" s="179"/>
    </row>
    <row r="22" spans="2:5" ht="14.25" x14ac:dyDescent="0.2">
      <c r="B22" s="179"/>
      <c r="C22" s="179"/>
      <c r="D22" s="179"/>
      <c r="E22" s="179"/>
    </row>
    <row r="23" spans="2:5" ht="14.25" x14ac:dyDescent="0.2">
      <c r="B23" s="179"/>
      <c r="C23" s="179"/>
      <c r="D23" s="179"/>
      <c r="E23" s="179"/>
    </row>
    <row r="24" spans="2:5" ht="14.25" x14ac:dyDescent="0.2">
      <c r="B24" s="179"/>
      <c r="C24" s="179"/>
      <c r="D24" s="179"/>
      <c r="E24" s="179"/>
    </row>
    <row r="25" spans="2:5" ht="14.25" x14ac:dyDescent="0.2">
      <c r="B25" s="179"/>
      <c r="C25" s="179"/>
      <c r="D25" s="179"/>
      <c r="E25" s="179"/>
    </row>
    <row r="26" spans="2:5" ht="14.25" x14ac:dyDescent="0.2">
      <c r="B26" s="179"/>
      <c r="C26" s="179"/>
      <c r="D26" s="179"/>
      <c r="E26" s="179"/>
    </row>
    <row r="27" spans="2:5" ht="14.25" x14ac:dyDescent="0.2">
      <c r="B27" s="179"/>
      <c r="C27" s="179"/>
      <c r="D27" s="179"/>
      <c r="E27" s="179"/>
    </row>
  </sheetData>
  <mergeCells count="3">
    <mergeCell ref="B6:B7"/>
    <mergeCell ref="G6:G7"/>
    <mergeCell ref="G1:I1"/>
  </mergeCells>
  <hyperlinks>
    <hyperlink ref="G1:H1" location="Index!A1" display="Regresar al Índice" xr:uid="{29F75BE3-D808-4C47-8524-9C78E3AB21CF}"/>
    <hyperlink ref="H1:I1" location="Index!A1" display="Regresar al Índice" xr:uid="{BA2EFBB6-DA9F-4997-AC66-2B1AE8B59CCA}"/>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FA92-E7A5-4672-ADAF-E3FB3482A485}">
  <sheetPr codeName="Hoja101"/>
  <dimension ref="A1:I38"/>
  <sheetViews>
    <sheetView workbookViewId="0">
      <selection activeCell="I7" sqref="I7"/>
    </sheetView>
  </sheetViews>
  <sheetFormatPr baseColWidth="10" defaultRowHeight="12.75" x14ac:dyDescent="0.2"/>
  <cols>
    <col min="1" max="1" width="11.42578125" style="274"/>
    <col min="2" max="2" width="13.140625" style="274" customWidth="1"/>
    <col min="3" max="16384" width="11.42578125" style="274"/>
  </cols>
  <sheetData>
    <row r="1" spans="1:9" ht="15" x14ac:dyDescent="0.25">
      <c r="A1" s="179" t="s">
        <v>1438</v>
      </c>
      <c r="H1" s="400" t="s">
        <v>39</v>
      </c>
      <c r="I1" s="400"/>
    </row>
    <row r="2" spans="1:9" x14ac:dyDescent="0.2">
      <c r="A2" s="274" t="s">
        <v>840</v>
      </c>
    </row>
    <row r="4" spans="1:9" ht="13.5" thickBot="1" x14ac:dyDescent="0.25"/>
    <row r="5" spans="1:9" ht="22.5" x14ac:dyDescent="0.2">
      <c r="A5" s="275" t="s">
        <v>1282</v>
      </c>
      <c r="B5" s="276" t="s">
        <v>1283</v>
      </c>
    </row>
    <row r="6" spans="1:9" x14ac:dyDescent="0.2">
      <c r="A6" s="277" t="s">
        <v>21</v>
      </c>
      <c r="B6" s="278">
        <v>1.3104000000000013</v>
      </c>
    </row>
    <row r="7" spans="1:9" x14ac:dyDescent="0.2">
      <c r="A7" s="277" t="s">
        <v>16</v>
      </c>
      <c r="B7" s="279">
        <v>2.1787999999999954</v>
      </c>
    </row>
    <row r="8" spans="1:9" x14ac:dyDescent="0.2">
      <c r="A8" s="277" t="s">
        <v>18</v>
      </c>
      <c r="B8" s="279">
        <v>2.261099999999999</v>
      </c>
    </row>
    <row r="9" spans="1:9" x14ac:dyDescent="0.2">
      <c r="A9" s="277" t="s">
        <v>26</v>
      </c>
      <c r="B9" s="279">
        <v>2.6474000000000046</v>
      </c>
    </row>
    <row r="10" spans="1:9" x14ac:dyDescent="0.2">
      <c r="A10" s="277" t="s">
        <v>15</v>
      </c>
      <c r="B10" s="279">
        <v>2.7934000000000054</v>
      </c>
    </row>
    <row r="11" spans="1:9" x14ac:dyDescent="0.2">
      <c r="A11" s="277" t="s">
        <v>4</v>
      </c>
      <c r="B11" s="279">
        <v>2.7984000000000009</v>
      </c>
    </row>
    <row r="12" spans="1:9" x14ac:dyDescent="0.2">
      <c r="A12" s="277" t="s">
        <v>32</v>
      </c>
      <c r="B12" s="279">
        <v>2.8156000000000034</v>
      </c>
    </row>
    <row r="13" spans="1:9" x14ac:dyDescent="0.2">
      <c r="A13" s="277" t="s">
        <v>17</v>
      </c>
      <c r="B13" s="279">
        <v>3.0678999999999945</v>
      </c>
    </row>
    <row r="14" spans="1:9" x14ac:dyDescent="0.2">
      <c r="A14" s="277" t="s">
        <v>7</v>
      </c>
      <c r="B14" s="279">
        <v>3.144999999999996</v>
      </c>
    </row>
    <row r="15" spans="1:9" x14ac:dyDescent="0.2">
      <c r="A15" s="277" t="s">
        <v>29</v>
      </c>
      <c r="B15" s="279">
        <v>3.1812999999999931</v>
      </c>
    </row>
    <row r="16" spans="1:9" x14ac:dyDescent="0.2">
      <c r="A16" s="277" t="s">
        <v>25</v>
      </c>
      <c r="B16" s="279">
        <v>3.2132000000000005</v>
      </c>
    </row>
    <row r="17" spans="1:2" x14ac:dyDescent="0.2">
      <c r="A17" s="277" t="s">
        <v>8</v>
      </c>
      <c r="B17" s="279">
        <v>3.3079000000000036</v>
      </c>
    </row>
    <row r="18" spans="1:2" x14ac:dyDescent="0.2">
      <c r="A18" s="277" t="s">
        <v>6</v>
      </c>
      <c r="B18" s="279">
        <v>3.4034000000000049</v>
      </c>
    </row>
    <row r="19" spans="1:2" x14ac:dyDescent="0.2">
      <c r="A19" s="280" t="s">
        <v>0</v>
      </c>
      <c r="B19" s="281">
        <v>3.8117000000000019</v>
      </c>
    </row>
    <row r="20" spans="1:2" x14ac:dyDescent="0.2">
      <c r="A20" s="277" t="s">
        <v>33</v>
      </c>
      <c r="B20" s="279">
        <v>4.0130000000000052</v>
      </c>
    </row>
    <row r="21" spans="1:2" x14ac:dyDescent="0.2">
      <c r="A21" s="277" t="s">
        <v>11</v>
      </c>
      <c r="B21" s="279">
        <v>4.2678999999999974</v>
      </c>
    </row>
    <row r="22" spans="1:2" x14ac:dyDescent="0.2">
      <c r="A22" s="277" t="s">
        <v>31</v>
      </c>
      <c r="B22" s="279">
        <v>4.519599999999997</v>
      </c>
    </row>
    <row r="23" spans="1:2" x14ac:dyDescent="0.2">
      <c r="A23" s="282" t="s">
        <v>1</v>
      </c>
      <c r="B23" s="283">
        <v>4.6976999999999975</v>
      </c>
    </row>
    <row r="24" spans="1:2" x14ac:dyDescent="0.2">
      <c r="A24" s="277" t="s">
        <v>20</v>
      </c>
      <c r="B24" s="279">
        <v>4.7062999999999988</v>
      </c>
    </row>
    <row r="25" spans="1:2" x14ac:dyDescent="0.2">
      <c r="A25" s="277" t="s">
        <v>27</v>
      </c>
      <c r="B25" s="279">
        <v>4.7732000000000028</v>
      </c>
    </row>
    <row r="26" spans="1:2" x14ac:dyDescent="0.2">
      <c r="A26" s="277" t="s">
        <v>3</v>
      </c>
      <c r="B26" s="279">
        <v>4.7840999999999951</v>
      </c>
    </row>
    <row r="27" spans="1:2" x14ac:dyDescent="0.2">
      <c r="A27" s="277" t="s">
        <v>22</v>
      </c>
      <c r="B27" s="279">
        <v>4.890500000000003</v>
      </c>
    </row>
    <row r="28" spans="1:2" x14ac:dyDescent="0.2">
      <c r="A28" s="277" t="s">
        <v>12</v>
      </c>
      <c r="B28" s="279">
        <v>4.9189999999999969</v>
      </c>
    </row>
    <row r="29" spans="1:2" x14ac:dyDescent="0.2">
      <c r="A29" s="277" t="s">
        <v>30</v>
      </c>
      <c r="B29" s="279">
        <v>4.9821000000000026</v>
      </c>
    </row>
    <row r="30" spans="1:2" x14ac:dyDescent="0.2">
      <c r="A30" s="277" t="s">
        <v>19</v>
      </c>
      <c r="B30" s="279">
        <v>5.4427000000000021</v>
      </c>
    </row>
    <row r="31" spans="1:2" x14ac:dyDescent="0.2">
      <c r="A31" s="277" t="s">
        <v>13</v>
      </c>
      <c r="B31" s="279">
        <v>5.8033999999999963</v>
      </c>
    </row>
    <row r="32" spans="1:2" x14ac:dyDescent="0.2">
      <c r="A32" s="277" t="s">
        <v>5</v>
      </c>
      <c r="B32" s="279">
        <v>6.2128000000000014</v>
      </c>
    </row>
    <row r="33" spans="1:2" x14ac:dyDescent="0.2">
      <c r="A33" s="277" t="s">
        <v>10</v>
      </c>
      <c r="B33" s="279">
        <v>6.3920999999999992</v>
      </c>
    </row>
    <row r="34" spans="1:2" x14ac:dyDescent="0.2">
      <c r="A34" s="277" t="s">
        <v>14</v>
      </c>
      <c r="B34" s="279">
        <v>6.4588999999999999</v>
      </c>
    </row>
    <row r="35" spans="1:2" x14ac:dyDescent="0.2">
      <c r="A35" s="277" t="s">
        <v>23</v>
      </c>
      <c r="B35" s="279">
        <v>7.6411999999999978</v>
      </c>
    </row>
    <row r="36" spans="1:2" x14ac:dyDescent="0.2">
      <c r="A36" s="277" t="s">
        <v>28</v>
      </c>
      <c r="B36" s="279">
        <v>7.7206000000000046</v>
      </c>
    </row>
    <row r="37" spans="1:2" x14ac:dyDescent="0.2">
      <c r="A37" s="277" t="s">
        <v>9</v>
      </c>
      <c r="B37" s="279">
        <v>8.1979999999999933</v>
      </c>
    </row>
    <row r="38" spans="1:2" x14ac:dyDescent="0.2">
      <c r="A38" s="277" t="s">
        <v>24</v>
      </c>
      <c r="B38" s="279">
        <v>8.9301999999999992</v>
      </c>
    </row>
  </sheetData>
  <autoFilter ref="A5:B38" xr:uid="{00000000-0009-0000-0000-000001000000}">
    <sortState ref="A3:B35">
      <sortCondition ref="B2:B35"/>
    </sortState>
  </autoFilter>
  <mergeCells count="1">
    <mergeCell ref="H1:I1"/>
  </mergeCells>
  <hyperlinks>
    <hyperlink ref="H1:I1" location="Index!A1" display="Regresar al Índice" xr:uid="{9C6AEA6B-BAF6-4B83-B90D-B62B39D0C93D}"/>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4F2EE-7C23-42E4-BD31-DCA464B82515}">
  <sheetPr codeName="Hoja102"/>
  <dimension ref="A1:I37"/>
  <sheetViews>
    <sheetView workbookViewId="0">
      <selection activeCell="I7" sqref="I7"/>
    </sheetView>
  </sheetViews>
  <sheetFormatPr baseColWidth="10" defaultRowHeight="12.75" x14ac:dyDescent="0.2"/>
  <cols>
    <col min="1" max="1" width="2.7109375" style="274" bestFit="1" customWidth="1"/>
    <col min="2" max="2" width="13.7109375" style="274" bestFit="1" customWidth="1"/>
    <col min="3" max="7" width="11.42578125" style="274"/>
    <col min="8" max="8" width="13.7109375" style="274" bestFit="1" customWidth="1"/>
    <col min="9" max="16384" width="11.42578125" style="274"/>
  </cols>
  <sheetData>
    <row r="1" spans="1:9" ht="15" x14ac:dyDescent="0.25">
      <c r="A1" s="179" t="s">
        <v>1439</v>
      </c>
      <c r="H1" s="400" t="s">
        <v>39</v>
      </c>
      <c r="I1" s="400"/>
    </row>
    <row r="2" spans="1:9" x14ac:dyDescent="0.2">
      <c r="A2" s="274" t="s">
        <v>840</v>
      </c>
    </row>
    <row r="3" spans="1:9" ht="13.5" thickBot="1" x14ac:dyDescent="0.25"/>
    <row r="4" spans="1:9" ht="22.5" x14ac:dyDescent="0.2">
      <c r="A4" s="275" t="s">
        <v>1284</v>
      </c>
      <c r="B4" s="275" t="s">
        <v>1282</v>
      </c>
      <c r="C4" s="276" t="s">
        <v>1285</v>
      </c>
      <c r="D4" s="276" t="s">
        <v>1286</v>
      </c>
      <c r="E4" s="276" t="s">
        <v>53</v>
      </c>
      <c r="H4" s="275" t="s">
        <v>1282</v>
      </c>
      <c r="I4" s="276" t="s">
        <v>53</v>
      </c>
    </row>
    <row r="5" spans="1:9" x14ac:dyDescent="0.2">
      <c r="A5" s="282">
        <v>0</v>
      </c>
      <c r="B5" s="282" t="s">
        <v>1</v>
      </c>
      <c r="C5" s="284">
        <v>4.6976999999999975</v>
      </c>
      <c r="D5" s="284">
        <v>5.088547137618761</v>
      </c>
      <c r="E5" s="284">
        <f>C5-D5</f>
        <v>-0.39084713761876344</v>
      </c>
      <c r="H5" s="277" t="s">
        <v>26</v>
      </c>
      <c r="I5" s="278">
        <v>-3.7332206459784629</v>
      </c>
    </row>
    <row r="6" spans="1:9" x14ac:dyDescent="0.2">
      <c r="A6" s="277">
        <v>1</v>
      </c>
      <c r="B6" s="277" t="s">
        <v>3</v>
      </c>
      <c r="C6" s="279">
        <v>4.7840999999999951</v>
      </c>
      <c r="D6" s="279">
        <v>4.616055671426281</v>
      </c>
      <c r="E6" s="279">
        <f t="shared" ref="E6:E37" si="0">C6-D6</f>
        <v>0.1680443285737141</v>
      </c>
      <c r="H6" s="277" t="s">
        <v>23</v>
      </c>
      <c r="I6" s="279">
        <v>-3.0934955930077876</v>
      </c>
    </row>
    <row r="7" spans="1:9" x14ac:dyDescent="0.2">
      <c r="A7" s="277">
        <v>2</v>
      </c>
      <c r="B7" s="277" t="s">
        <v>4</v>
      </c>
      <c r="C7" s="279">
        <v>2.7984000000000009</v>
      </c>
      <c r="D7" s="279">
        <v>2.4676535202740553</v>
      </c>
      <c r="E7" s="279">
        <f t="shared" si="0"/>
        <v>0.33074647972594562</v>
      </c>
      <c r="H7" s="277" t="s">
        <v>9</v>
      </c>
      <c r="I7" s="279">
        <v>-2.1066330181681963</v>
      </c>
    </row>
    <row r="8" spans="1:9" x14ac:dyDescent="0.2">
      <c r="A8" s="277">
        <v>3</v>
      </c>
      <c r="B8" s="277" t="s">
        <v>5</v>
      </c>
      <c r="C8" s="279">
        <v>6.2128000000000014</v>
      </c>
      <c r="D8" s="279">
        <v>6.3450986397162126</v>
      </c>
      <c r="E8" s="279">
        <f t="shared" si="0"/>
        <v>-0.13229863971621114</v>
      </c>
      <c r="H8" s="277" t="s">
        <v>27</v>
      </c>
      <c r="I8" s="279">
        <v>-2.0894025564060286</v>
      </c>
    </row>
    <row r="9" spans="1:9" x14ac:dyDescent="0.2">
      <c r="A9" s="277">
        <v>4</v>
      </c>
      <c r="B9" s="277" t="s">
        <v>6</v>
      </c>
      <c r="C9" s="279">
        <v>3.4034000000000049</v>
      </c>
      <c r="D9" s="279">
        <v>4.0236734247253167</v>
      </c>
      <c r="E9" s="279">
        <f t="shared" si="0"/>
        <v>-0.62027342472531188</v>
      </c>
      <c r="H9" s="277" t="s">
        <v>19</v>
      </c>
      <c r="I9" s="279">
        <v>-1.7203931234741106</v>
      </c>
    </row>
    <row r="10" spans="1:9" x14ac:dyDescent="0.2">
      <c r="A10" s="277">
        <v>5</v>
      </c>
      <c r="B10" s="277" t="s">
        <v>10</v>
      </c>
      <c r="C10" s="279">
        <v>6.3920999999999992</v>
      </c>
      <c r="D10" s="279">
        <v>6.2607905360546141</v>
      </c>
      <c r="E10" s="279">
        <f t="shared" si="0"/>
        <v>0.13130946394538512</v>
      </c>
      <c r="H10" s="277" t="s">
        <v>32</v>
      </c>
      <c r="I10" s="279">
        <v>-1.6753136310442187</v>
      </c>
    </row>
    <row r="11" spans="1:9" x14ac:dyDescent="0.2">
      <c r="A11" s="277">
        <v>6</v>
      </c>
      <c r="B11" s="277" t="s">
        <v>11</v>
      </c>
      <c r="C11" s="279">
        <v>4.2678999999999974</v>
      </c>
      <c r="D11" s="279">
        <v>2.8947656638331267</v>
      </c>
      <c r="E11" s="279">
        <f t="shared" si="0"/>
        <v>1.3731343361668706</v>
      </c>
      <c r="H11" s="277" t="s">
        <v>22</v>
      </c>
      <c r="I11" s="279">
        <v>-1.1012478227449662</v>
      </c>
    </row>
    <row r="12" spans="1:9" x14ac:dyDescent="0.2">
      <c r="A12" s="277">
        <v>7</v>
      </c>
      <c r="B12" s="277" t="s">
        <v>7</v>
      </c>
      <c r="C12" s="279">
        <v>3.144999999999996</v>
      </c>
      <c r="D12" s="279">
        <v>3.4755257541139883</v>
      </c>
      <c r="E12" s="279">
        <f t="shared" si="0"/>
        <v>-0.33052575411399232</v>
      </c>
      <c r="H12" s="277" t="s">
        <v>33</v>
      </c>
      <c r="I12" s="279">
        <v>-1.0915415282111525</v>
      </c>
    </row>
    <row r="13" spans="1:9" x14ac:dyDescent="0.2">
      <c r="A13" s="277">
        <v>8</v>
      </c>
      <c r="B13" s="277" t="s">
        <v>8</v>
      </c>
      <c r="C13" s="279">
        <v>3.3079000000000036</v>
      </c>
      <c r="D13" s="279">
        <v>3.6400859549088693</v>
      </c>
      <c r="E13" s="279">
        <f t="shared" si="0"/>
        <v>-0.33218595490886571</v>
      </c>
      <c r="H13" s="277" t="s">
        <v>30</v>
      </c>
      <c r="I13" s="279">
        <v>-0.89027742112290298</v>
      </c>
    </row>
    <row r="14" spans="1:9" x14ac:dyDescent="0.2">
      <c r="A14" s="277">
        <v>9</v>
      </c>
      <c r="B14" s="277" t="s">
        <v>9</v>
      </c>
      <c r="C14" s="279">
        <v>8.1979999999999933</v>
      </c>
      <c r="D14" s="279">
        <v>10.30463301816819</v>
      </c>
      <c r="E14" s="279">
        <f t="shared" si="0"/>
        <v>-2.1066330181681963</v>
      </c>
      <c r="H14" s="277" t="s">
        <v>24</v>
      </c>
      <c r="I14" s="279">
        <v>-0.86054851059745374</v>
      </c>
    </row>
    <row r="15" spans="1:9" x14ac:dyDescent="0.2">
      <c r="A15" s="277">
        <v>10</v>
      </c>
      <c r="B15" s="277" t="s">
        <v>12</v>
      </c>
      <c r="C15" s="279">
        <v>4.9189999999999969</v>
      </c>
      <c r="D15" s="279">
        <v>4.5096403806230541</v>
      </c>
      <c r="E15" s="279">
        <f t="shared" si="0"/>
        <v>0.40935961937694287</v>
      </c>
      <c r="H15" s="277" t="s">
        <v>21</v>
      </c>
      <c r="I15" s="279">
        <v>-0.7128454338101875</v>
      </c>
    </row>
    <row r="16" spans="1:9" x14ac:dyDescent="0.2">
      <c r="A16" s="277">
        <v>11</v>
      </c>
      <c r="B16" s="277" t="s">
        <v>14</v>
      </c>
      <c r="C16" s="279">
        <v>6.4588999999999999</v>
      </c>
      <c r="D16" s="279">
        <v>5.5853397490803189</v>
      </c>
      <c r="E16" s="279">
        <f t="shared" si="0"/>
        <v>0.87356025091968093</v>
      </c>
      <c r="H16" s="277" t="s">
        <v>20</v>
      </c>
      <c r="I16" s="279">
        <v>-0.65179675877168108</v>
      </c>
    </row>
    <row r="17" spans="1:9" x14ac:dyDescent="0.2">
      <c r="A17" s="277">
        <v>12</v>
      </c>
      <c r="B17" s="277" t="s">
        <v>15</v>
      </c>
      <c r="C17" s="279">
        <v>2.7934000000000054</v>
      </c>
      <c r="D17" s="279">
        <v>2.3527916114142897</v>
      </c>
      <c r="E17" s="279">
        <f t="shared" si="0"/>
        <v>0.44060838858571572</v>
      </c>
      <c r="H17" s="277" t="s">
        <v>6</v>
      </c>
      <c r="I17" s="279">
        <v>-0.62027342472531188</v>
      </c>
    </row>
    <row r="18" spans="1:9" x14ac:dyDescent="0.2">
      <c r="A18" s="277">
        <v>13</v>
      </c>
      <c r="B18" s="277" t="s">
        <v>16</v>
      </c>
      <c r="C18" s="279">
        <v>2.1787999999999954</v>
      </c>
      <c r="D18" s="279">
        <v>1.4210889538150013</v>
      </c>
      <c r="E18" s="279">
        <f t="shared" si="0"/>
        <v>0.75771104618499407</v>
      </c>
      <c r="H18" s="282" t="s">
        <v>1</v>
      </c>
      <c r="I18" s="283">
        <v>-0.39084713761876344</v>
      </c>
    </row>
    <row r="19" spans="1:9" x14ac:dyDescent="0.2">
      <c r="A19" s="285">
        <v>14</v>
      </c>
      <c r="B19" s="285" t="s">
        <v>0</v>
      </c>
      <c r="C19" s="286">
        <v>3.8117000000000019</v>
      </c>
      <c r="D19" s="286">
        <v>3.9929660806657949</v>
      </c>
      <c r="E19" s="286">
        <f t="shared" si="0"/>
        <v>-0.18126608066579308</v>
      </c>
      <c r="H19" s="277" t="s">
        <v>13</v>
      </c>
      <c r="I19" s="279">
        <v>-0.35918939678856532</v>
      </c>
    </row>
    <row r="20" spans="1:9" x14ac:dyDescent="0.2">
      <c r="A20" s="277">
        <v>15</v>
      </c>
      <c r="B20" s="277" t="s">
        <v>13</v>
      </c>
      <c r="C20" s="279">
        <v>5.8033999999999963</v>
      </c>
      <c r="D20" s="279">
        <v>6.1625893967885617</v>
      </c>
      <c r="E20" s="279">
        <f t="shared" si="0"/>
        <v>-0.35918939678856532</v>
      </c>
      <c r="H20" s="277" t="s">
        <v>8</v>
      </c>
      <c r="I20" s="279">
        <v>-0.33218595490886571</v>
      </c>
    </row>
    <row r="21" spans="1:9" x14ac:dyDescent="0.2">
      <c r="A21" s="277">
        <v>16</v>
      </c>
      <c r="B21" s="277" t="s">
        <v>17</v>
      </c>
      <c r="C21" s="279">
        <v>3.0678999999999945</v>
      </c>
      <c r="D21" s="279">
        <v>1.5316488002723787</v>
      </c>
      <c r="E21" s="279">
        <f t="shared" si="0"/>
        <v>1.5362511997276158</v>
      </c>
      <c r="H21" s="277" t="s">
        <v>7</v>
      </c>
      <c r="I21" s="279">
        <v>-0.33052575411399232</v>
      </c>
    </row>
    <row r="22" spans="1:9" x14ac:dyDescent="0.2">
      <c r="A22" s="277">
        <v>17</v>
      </c>
      <c r="B22" s="277" t="s">
        <v>18</v>
      </c>
      <c r="C22" s="279">
        <v>2.261099999999999</v>
      </c>
      <c r="D22" s="279">
        <v>2.4376936013564574</v>
      </c>
      <c r="E22" s="279">
        <f t="shared" si="0"/>
        <v>-0.17659360135645841</v>
      </c>
      <c r="H22" s="285" t="s">
        <v>0</v>
      </c>
      <c r="I22" s="286">
        <v>-0.18126608066579308</v>
      </c>
    </row>
    <row r="23" spans="1:9" x14ac:dyDescent="0.2">
      <c r="A23" s="277">
        <v>18</v>
      </c>
      <c r="B23" s="277" t="s">
        <v>19</v>
      </c>
      <c r="C23" s="279">
        <v>5.4427000000000021</v>
      </c>
      <c r="D23" s="279">
        <v>7.1630931234741126</v>
      </c>
      <c r="E23" s="279">
        <f t="shared" si="0"/>
        <v>-1.7203931234741106</v>
      </c>
      <c r="H23" s="277" t="s">
        <v>18</v>
      </c>
      <c r="I23" s="279">
        <v>-0.17659360135645841</v>
      </c>
    </row>
    <row r="24" spans="1:9" x14ac:dyDescent="0.2">
      <c r="A24" s="277">
        <v>19</v>
      </c>
      <c r="B24" s="277" t="s">
        <v>20</v>
      </c>
      <c r="C24" s="279">
        <v>4.7062999999999988</v>
      </c>
      <c r="D24" s="279">
        <v>5.3580967587716799</v>
      </c>
      <c r="E24" s="279">
        <f t="shared" si="0"/>
        <v>-0.65179675877168108</v>
      </c>
      <c r="H24" s="277" t="s">
        <v>5</v>
      </c>
      <c r="I24" s="279">
        <v>-0.13229863971621114</v>
      </c>
    </row>
    <row r="25" spans="1:9" x14ac:dyDescent="0.2">
      <c r="A25" s="277">
        <v>20</v>
      </c>
      <c r="B25" s="277" t="s">
        <v>21</v>
      </c>
      <c r="C25" s="279">
        <v>1.3104000000000013</v>
      </c>
      <c r="D25" s="279">
        <v>2.0232454338101888</v>
      </c>
      <c r="E25" s="279">
        <f t="shared" si="0"/>
        <v>-0.7128454338101875</v>
      </c>
      <c r="H25" s="277" t="s">
        <v>10</v>
      </c>
      <c r="I25" s="279">
        <v>0.13130946394538512</v>
      </c>
    </row>
    <row r="26" spans="1:9" x14ac:dyDescent="0.2">
      <c r="A26" s="277">
        <v>21</v>
      </c>
      <c r="B26" s="277" t="s">
        <v>22</v>
      </c>
      <c r="C26" s="279">
        <v>4.890500000000003</v>
      </c>
      <c r="D26" s="279">
        <v>5.9917478227449692</v>
      </c>
      <c r="E26" s="279">
        <f t="shared" si="0"/>
        <v>-1.1012478227449662</v>
      </c>
      <c r="H26" s="277" t="s">
        <v>3</v>
      </c>
      <c r="I26" s="279">
        <v>0.1680443285737141</v>
      </c>
    </row>
    <row r="27" spans="1:9" x14ac:dyDescent="0.2">
      <c r="A27" s="277">
        <v>22</v>
      </c>
      <c r="B27" s="277" t="s">
        <v>23</v>
      </c>
      <c r="C27" s="279">
        <v>7.6411999999999978</v>
      </c>
      <c r="D27" s="279">
        <v>10.734695593007785</v>
      </c>
      <c r="E27" s="279">
        <f t="shared" si="0"/>
        <v>-3.0934955930077876</v>
      </c>
      <c r="H27" s="277" t="s">
        <v>28</v>
      </c>
      <c r="I27" s="279">
        <v>0.19270279872678486</v>
      </c>
    </row>
    <row r="28" spans="1:9" x14ac:dyDescent="0.2">
      <c r="A28" s="277">
        <v>23</v>
      </c>
      <c r="B28" s="277" t="s">
        <v>24</v>
      </c>
      <c r="C28" s="279">
        <v>8.9301999999999992</v>
      </c>
      <c r="D28" s="279">
        <v>9.790748510597453</v>
      </c>
      <c r="E28" s="279">
        <f t="shared" si="0"/>
        <v>-0.86054851059745374</v>
      </c>
      <c r="H28" s="277" t="s">
        <v>4</v>
      </c>
      <c r="I28" s="279">
        <v>0.33074647972594562</v>
      </c>
    </row>
    <row r="29" spans="1:9" x14ac:dyDescent="0.2">
      <c r="A29" s="277">
        <v>24</v>
      </c>
      <c r="B29" s="277" t="s">
        <v>25</v>
      </c>
      <c r="C29" s="279">
        <v>3.2132000000000005</v>
      </c>
      <c r="D29" s="279">
        <v>2.6650060440580887</v>
      </c>
      <c r="E29" s="279">
        <f t="shared" si="0"/>
        <v>0.54819395594191178</v>
      </c>
      <c r="H29" s="277" t="s">
        <v>12</v>
      </c>
      <c r="I29" s="279">
        <v>0.40935961937694287</v>
      </c>
    </row>
    <row r="30" spans="1:9" x14ac:dyDescent="0.2">
      <c r="A30" s="277">
        <v>25</v>
      </c>
      <c r="B30" s="277" t="s">
        <v>26</v>
      </c>
      <c r="C30" s="279">
        <v>2.6474000000000046</v>
      </c>
      <c r="D30" s="279">
        <v>6.3806206459784676</v>
      </c>
      <c r="E30" s="279">
        <f t="shared" si="0"/>
        <v>-3.7332206459784629</v>
      </c>
      <c r="H30" s="277" t="s">
        <v>15</v>
      </c>
      <c r="I30" s="279">
        <v>0.44060838858571572</v>
      </c>
    </row>
    <row r="31" spans="1:9" x14ac:dyDescent="0.2">
      <c r="A31" s="277">
        <v>26</v>
      </c>
      <c r="B31" s="277" t="s">
        <v>27</v>
      </c>
      <c r="C31" s="279">
        <v>4.7732000000000028</v>
      </c>
      <c r="D31" s="279">
        <v>6.8626025564060313</v>
      </c>
      <c r="E31" s="279">
        <f t="shared" si="0"/>
        <v>-2.0894025564060286</v>
      </c>
      <c r="H31" s="277" t="s">
        <v>29</v>
      </c>
      <c r="I31" s="279">
        <v>0.47415475944912089</v>
      </c>
    </row>
    <row r="32" spans="1:9" x14ac:dyDescent="0.2">
      <c r="A32" s="277">
        <v>27</v>
      </c>
      <c r="B32" s="277" t="s">
        <v>28</v>
      </c>
      <c r="C32" s="279">
        <v>7.7206000000000046</v>
      </c>
      <c r="D32" s="279">
        <v>7.5278972012732197</v>
      </c>
      <c r="E32" s="279">
        <f t="shared" si="0"/>
        <v>0.19270279872678486</v>
      </c>
      <c r="H32" s="277" t="s">
        <v>31</v>
      </c>
      <c r="I32" s="279">
        <v>0.48011747950482686</v>
      </c>
    </row>
    <row r="33" spans="1:9" x14ac:dyDescent="0.2">
      <c r="A33" s="277">
        <v>28</v>
      </c>
      <c r="B33" s="277" t="s">
        <v>29</v>
      </c>
      <c r="C33" s="279">
        <v>3.1812999999999931</v>
      </c>
      <c r="D33" s="279">
        <v>2.7071452405508722</v>
      </c>
      <c r="E33" s="279">
        <f t="shared" si="0"/>
        <v>0.47415475944912089</v>
      </c>
      <c r="H33" s="277" t="s">
        <v>25</v>
      </c>
      <c r="I33" s="279">
        <v>0.54819395594191178</v>
      </c>
    </row>
    <row r="34" spans="1:9" x14ac:dyDescent="0.2">
      <c r="A34" s="277">
        <v>29</v>
      </c>
      <c r="B34" s="277" t="s">
        <v>30</v>
      </c>
      <c r="C34" s="279">
        <v>4.9821000000000026</v>
      </c>
      <c r="D34" s="279">
        <v>5.8723774211229056</v>
      </c>
      <c r="E34" s="279">
        <f t="shared" si="0"/>
        <v>-0.89027742112290298</v>
      </c>
      <c r="H34" s="277" t="s">
        <v>16</v>
      </c>
      <c r="I34" s="279">
        <v>0.75771104618499407</v>
      </c>
    </row>
    <row r="35" spans="1:9" x14ac:dyDescent="0.2">
      <c r="A35" s="277">
        <v>30</v>
      </c>
      <c r="B35" s="277" t="s">
        <v>31</v>
      </c>
      <c r="C35" s="279">
        <v>4.519599999999997</v>
      </c>
      <c r="D35" s="279">
        <v>4.0394825204951701</v>
      </c>
      <c r="E35" s="279">
        <f t="shared" si="0"/>
        <v>0.48011747950482686</v>
      </c>
      <c r="H35" s="277" t="s">
        <v>14</v>
      </c>
      <c r="I35" s="279">
        <v>0.87356025091968093</v>
      </c>
    </row>
    <row r="36" spans="1:9" x14ac:dyDescent="0.2">
      <c r="A36" s="277">
        <v>31</v>
      </c>
      <c r="B36" s="277" t="s">
        <v>32</v>
      </c>
      <c r="C36" s="279">
        <v>2.8156000000000034</v>
      </c>
      <c r="D36" s="279">
        <v>4.4909136310442221</v>
      </c>
      <c r="E36" s="279">
        <f t="shared" si="0"/>
        <v>-1.6753136310442187</v>
      </c>
      <c r="H36" s="277" t="s">
        <v>11</v>
      </c>
      <c r="I36" s="279">
        <v>1.3731343361668706</v>
      </c>
    </row>
    <row r="37" spans="1:9" x14ac:dyDescent="0.2">
      <c r="A37" s="277">
        <v>32</v>
      </c>
      <c r="B37" s="277" t="s">
        <v>33</v>
      </c>
      <c r="C37" s="279">
        <v>4.0130000000000052</v>
      </c>
      <c r="D37" s="279">
        <v>5.1045415282111577</v>
      </c>
      <c r="E37" s="279">
        <f t="shared" si="0"/>
        <v>-1.0915415282111525</v>
      </c>
      <c r="H37" s="277" t="s">
        <v>17</v>
      </c>
      <c r="I37" s="279">
        <v>1.5362511997276158</v>
      </c>
    </row>
  </sheetData>
  <autoFilter ref="H4:I37" xr:uid="{00000000-0009-0000-0000-000002000000}">
    <sortState ref="H3:I35">
      <sortCondition ref="I2:I35"/>
    </sortState>
  </autoFilter>
  <mergeCells count="1">
    <mergeCell ref="H1:I1"/>
  </mergeCells>
  <hyperlinks>
    <hyperlink ref="H1:I1" location="Index!A1" display="Regresar al Índice" xr:uid="{3C10A3C4-0418-4E22-AA4E-E445D0FC5196}"/>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E067-3D12-41A6-AE3F-1423D847170C}">
  <sheetPr codeName="Hoja103"/>
  <dimension ref="A1:I29"/>
  <sheetViews>
    <sheetView workbookViewId="0">
      <selection activeCell="I7" sqref="I7"/>
    </sheetView>
  </sheetViews>
  <sheetFormatPr baseColWidth="10" defaultColWidth="9.140625" defaultRowHeight="14.25" x14ac:dyDescent="0.2"/>
  <cols>
    <col min="1" max="1" width="60.7109375" style="404" customWidth="1"/>
    <col min="2" max="2" width="5.7109375" style="404" customWidth="1"/>
    <col min="3" max="3" width="7.7109375" style="404" customWidth="1"/>
    <col min="4" max="5" width="11.7109375" style="404" customWidth="1"/>
    <col min="6" max="6" width="6.7109375" style="404" customWidth="1"/>
    <col min="7" max="8" width="3.7109375" style="404" customWidth="1"/>
    <col min="9" max="16384" width="9.140625" style="404"/>
  </cols>
  <sheetData>
    <row r="1" spans="1:9" ht="15" x14ac:dyDescent="0.25">
      <c r="A1" s="179" t="s">
        <v>1440</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658</v>
      </c>
      <c r="B6" s="404" t="s">
        <v>659</v>
      </c>
      <c r="C6" s="404" t="s">
        <v>0</v>
      </c>
      <c r="D6" s="404" t="s">
        <v>660</v>
      </c>
      <c r="E6" s="404" t="s">
        <v>661</v>
      </c>
      <c r="F6" s="404" t="s">
        <v>194</v>
      </c>
    </row>
    <row r="7" spans="1:9" x14ac:dyDescent="0.2">
      <c r="A7" s="404">
        <v>2000</v>
      </c>
      <c r="B7" s="458">
        <v>36800</v>
      </c>
      <c r="C7" s="404">
        <v>1046247</v>
      </c>
      <c r="D7" s="404">
        <v>1.0732878836327901E-2</v>
      </c>
      <c r="F7" s="414">
        <v>11110</v>
      </c>
    </row>
    <row r="8" spans="1:9" x14ac:dyDescent="0.2">
      <c r="A8" s="404">
        <v>2001</v>
      </c>
      <c r="B8" s="458">
        <v>37165</v>
      </c>
      <c r="C8" s="404">
        <v>1023232</v>
      </c>
      <c r="D8" s="404">
        <v>7.4225184184590898E-3</v>
      </c>
      <c r="E8" s="404">
        <v>-2.1997673589506099E-2</v>
      </c>
      <c r="F8" s="414">
        <v>7539</v>
      </c>
    </row>
    <row r="9" spans="1:9" x14ac:dyDescent="0.2">
      <c r="A9" s="404">
        <v>2002</v>
      </c>
      <c r="B9" s="458">
        <v>37530</v>
      </c>
      <c r="C9" s="404">
        <v>1038774</v>
      </c>
      <c r="D9" s="404">
        <v>8.68786699125201E-3</v>
      </c>
      <c r="E9" s="404">
        <v>1.5189126219664799E-2</v>
      </c>
      <c r="F9" s="414">
        <v>8947</v>
      </c>
    </row>
    <row r="10" spans="1:9" x14ac:dyDescent="0.2">
      <c r="A10" s="404">
        <v>2003</v>
      </c>
      <c r="B10" s="458">
        <v>37895</v>
      </c>
      <c r="C10" s="404">
        <v>1044767</v>
      </c>
      <c r="D10" s="404">
        <v>9.0496688709740293E-3</v>
      </c>
      <c r="E10" s="404">
        <v>5.76930111843388E-3</v>
      </c>
      <c r="F10" s="414">
        <v>9370</v>
      </c>
    </row>
    <row r="11" spans="1:9" x14ac:dyDescent="0.2">
      <c r="A11" s="404">
        <v>2004</v>
      </c>
      <c r="B11" s="458">
        <v>38261</v>
      </c>
      <c r="C11" s="404">
        <v>1064156</v>
      </c>
      <c r="D11" s="404">
        <v>3.0170930906587802E-3</v>
      </c>
      <c r="E11" s="404">
        <v>1.8558204843759401E-2</v>
      </c>
      <c r="F11" s="414">
        <v>3201</v>
      </c>
    </row>
    <row r="12" spans="1:9" x14ac:dyDescent="0.2">
      <c r="A12" s="404">
        <v>2005</v>
      </c>
      <c r="B12" s="458">
        <v>38626</v>
      </c>
      <c r="C12" s="404">
        <v>1099330</v>
      </c>
      <c r="D12" s="404">
        <v>9.8873105651742198E-3</v>
      </c>
      <c r="E12" s="404">
        <v>3.3053424497911897E-2</v>
      </c>
      <c r="F12" s="414">
        <v>10763</v>
      </c>
    </row>
    <row r="13" spans="1:9" x14ac:dyDescent="0.2">
      <c r="A13" s="404">
        <v>2006</v>
      </c>
      <c r="B13" s="458">
        <v>38991</v>
      </c>
      <c r="C13" s="404">
        <v>1157739</v>
      </c>
      <c r="D13" s="404">
        <v>8.9932195708632996E-3</v>
      </c>
      <c r="E13" s="404">
        <v>5.3131452793974597E-2</v>
      </c>
      <c r="F13" s="414">
        <v>10319</v>
      </c>
    </row>
    <row r="14" spans="1:9" x14ac:dyDescent="0.2">
      <c r="A14" s="404">
        <v>2007</v>
      </c>
      <c r="B14" s="458">
        <v>39356</v>
      </c>
      <c r="C14" s="404">
        <v>1210081</v>
      </c>
      <c r="D14" s="404">
        <v>1.14528924362598E-2</v>
      </c>
      <c r="E14" s="404">
        <v>4.5210535362460801E-2</v>
      </c>
      <c r="F14" s="414">
        <v>13702</v>
      </c>
    </row>
    <row r="15" spans="1:9" x14ac:dyDescent="0.2">
      <c r="A15" s="404">
        <v>2008</v>
      </c>
      <c r="B15" s="458">
        <v>39722</v>
      </c>
      <c r="C15" s="404">
        <v>1228030</v>
      </c>
      <c r="D15" s="404">
        <v>1.0719686316706899E-3</v>
      </c>
      <c r="E15" s="404">
        <v>1.4832891351901099E-2</v>
      </c>
      <c r="F15" s="414">
        <v>1315</v>
      </c>
    </row>
    <row r="16" spans="1:9" x14ac:dyDescent="0.2">
      <c r="A16" s="404">
        <v>2009</v>
      </c>
      <c r="B16" s="458">
        <v>40087</v>
      </c>
      <c r="C16" s="404">
        <v>1210664</v>
      </c>
      <c r="D16" s="404">
        <v>1.07979170615105E-2</v>
      </c>
      <c r="E16" s="404">
        <v>-1.41413483383956E-2</v>
      </c>
      <c r="F16" s="414">
        <v>12933</v>
      </c>
    </row>
    <row r="17" spans="1:6" x14ac:dyDescent="0.2">
      <c r="A17" s="404">
        <v>2010</v>
      </c>
      <c r="B17" s="458">
        <v>40452</v>
      </c>
      <c r="C17" s="404">
        <v>1268034</v>
      </c>
      <c r="D17" s="404">
        <v>9.1007625350350008E-3</v>
      </c>
      <c r="E17" s="404">
        <v>4.7387218914579199E-2</v>
      </c>
      <c r="F17" s="414">
        <v>11436</v>
      </c>
    </row>
    <row r="18" spans="1:6" x14ac:dyDescent="0.2">
      <c r="A18" s="404">
        <v>2011</v>
      </c>
      <c r="B18" s="458">
        <v>40817</v>
      </c>
      <c r="C18" s="404">
        <v>1317875</v>
      </c>
      <c r="D18" s="404">
        <v>7.5766553386367201E-3</v>
      </c>
      <c r="E18" s="404">
        <v>3.9305728395295302E-2</v>
      </c>
      <c r="F18" s="414">
        <v>9910</v>
      </c>
    </row>
    <row r="19" spans="1:6" x14ac:dyDescent="0.2">
      <c r="A19" s="404">
        <v>2012</v>
      </c>
      <c r="B19" s="458">
        <v>41183</v>
      </c>
      <c r="C19" s="404">
        <v>1349654</v>
      </c>
      <c r="D19" s="404">
        <v>7.0353858493910097E-3</v>
      </c>
      <c r="E19" s="404">
        <v>2.41138195959405E-2</v>
      </c>
      <c r="F19" s="414">
        <v>9429</v>
      </c>
    </row>
    <row r="20" spans="1:6" x14ac:dyDescent="0.2">
      <c r="A20" s="404">
        <v>2013</v>
      </c>
      <c r="B20" s="458">
        <v>41548</v>
      </c>
      <c r="C20" s="404">
        <v>1403518</v>
      </c>
      <c r="D20" s="404">
        <v>8.9688161824013103E-3</v>
      </c>
      <c r="E20" s="404">
        <v>3.9909487913198503E-2</v>
      </c>
      <c r="F20" s="414">
        <v>12476</v>
      </c>
    </row>
    <row r="21" spans="1:6" x14ac:dyDescent="0.2">
      <c r="A21" s="404">
        <v>2014</v>
      </c>
      <c r="B21" s="458">
        <v>41913</v>
      </c>
      <c r="C21" s="404">
        <v>1463050</v>
      </c>
      <c r="D21" s="404">
        <v>1.1008769838555E-2</v>
      </c>
      <c r="E21" s="404">
        <v>4.2416271113017399E-2</v>
      </c>
      <c r="F21" s="414">
        <v>15931</v>
      </c>
    </row>
    <row r="22" spans="1:6" x14ac:dyDescent="0.2">
      <c r="A22" s="404">
        <v>2015</v>
      </c>
      <c r="B22" s="458">
        <v>42278</v>
      </c>
      <c r="C22" s="404">
        <v>1530447</v>
      </c>
      <c r="D22" s="404">
        <v>8.3922488485943508E-3</v>
      </c>
      <c r="E22" s="404">
        <v>4.60660948019549E-2</v>
      </c>
      <c r="F22" s="414">
        <v>12737</v>
      </c>
    </row>
    <row r="23" spans="1:6" x14ac:dyDescent="0.2">
      <c r="A23" s="404">
        <v>2016</v>
      </c>
      <c r="B23" s="458">
        <v>42644</v>
      </c>
      <c r="C23" s="404">
        <v>1627392</v>
      </c>
      <c r="D23" s="404">
        <v>1.16677431567247E-2</v>
      </c>
      <c r="E23" s="404">
        <v>6.3344238644004E-2</v>
      </c>
      <c r="F23" s="414">
        <v>18769</v>
      </c>
    </row>
    <row r="24" spans="1:6" x14ac:dyDescent="0.2">
      <c r="A24" s="404">
        <v>2017</v>
      </c>
      <c r="B24" s="458">
        <v>43009</v>
      </c>
      <c r="C24" s="404">
        <v>1728026</v>
      </c>
      <c r="D24" s="404">
        <v>1.11434760576765E-2</v>
      </c>
      <c r="E24" s="404">
        <v>6.1837590451470699E-2</v>
      </c>
      <c r="F24" s="414">
        <v>19044</v>
      </c>
    </row>
    <row r="25" spans="1:6" x14ac:dyDescent="0.2">
      <c r="A25" s="404">
        <v>2018</v>
      </c>
      <c r="B25" s="458">
        <v>43374</v>
      </c>
      <c r="C25" s="404">
        <v>1782918</v>
      </c>
      <c r="D25" s="404">
        <v>4.9862688774751102E-3</v>
      </c>
      <c r="E25" s="404">
        <v>3.1765725747181901E-2</v>
      </c>
      <c r="F25" s="414">
        <v>8846</v>
      </c>
    </row>
    <row r="26" spans="1:6" x14ac:dyDescent="0.2">
      <c r="A26" s="404">
        <v>2019</v>
      </c>
      <c r="B26" s="458">
        <v>43739</v>
      </c>
      <c r="C26" s="404">
        <v>1828691</v>
      </c>
      <c r="D26" s="404">
        <v>7.2019673774450501E-3</v>
      </c>
      <c r="E26" s="404">
        <v>2.5673081992553699E-2</v>
      </c>
      <c r="F26" s="414">
        <v>13076</v>
      </c>
    </row>
    <row r="27" spans="1:6" x14ac:dyDescent="0.2">
      <c r="A27" s="404">
        <v>2020</v>
      </c>
      <c r="B27" s="458">
        <v>44105</v>
      </c>
      <c r="C27" s="404">
        <v>1788334</v>
      </c>
      <c r="D27" s="404">
        <v>1.0551738440300201E-2</v>
      </c>
      <c r="E27" s="404">
        <v>-2.2068791282945002E-2</v>
      </c>
      <c r="F27" s="414">
        <v>18673</v>
      </c>
    </row>
    <row r="29" spans="1:6" x14ac:dyDescent="0.2">
      <c r="D29" s="404">
        <f>C27/C26-1</f>
        <v>-2.2068791282945033E-2</v>
      </c>
    </row>
  </sheetData>
  <mergeCells count="1">
    <mergeCell ref="H1:I1"/>
  </mergeCells>
  <hyperlinks>
    <hyperlink ref="H1:I1" location="Index!A1" display="Regresar al Índice" xr:uid="{24F0A114-D6E7-4F67-A8DE-E6BD5ADD7241}"/>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ECB14-C243-425F-9E6F-E9DD7AC41404}">
  <sheetPr codeName="Hoja104"/>
  <dimension ref="A1:I256"/>
  <sheetViews>
    <sheetView topLeftCell="A226" workbookViewId="0">
      <selection activeCell="I7" sqref="I7"/>
    </sheetView>
  </sheetViews>
  <sheetFormatPr baseColWidth="10" defaultColWidth="9.140625" defaultRowHeight="14.25" x14ac:dyDescent="0.2"/>
  <cols>
    <col min="1" max="1" width="60.7109375" style="404" customWidth="1"/>
    <col min="2" max="2" width="7.7109375" style="404" customWidth="1"/>
    <col min="3" max="4" width="11.7109375" style="404" customWidth="1"/>
    <col min="5" max="5" width="6.7109375" style="404" customWidth="1"/>
    <col min="6" max="7" width="4.7109375" style="404" customWidth="1"/>
    <col min="8" max="8" width="10.7109375" style="404" customWidth="1"/>
    <col min="9" max="16384" width="9.140625" style="404"/>
  </cols>
  <sheetData>
    <row r="1" spans="1:9" ht="15" x14ac:dyDescent="0.25">
      <c r="A1" s="179" t="s">
        <v>1441</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659</v>
      </c>
      <c r="B6" s="404" t="s">
        <v>0</v>
      </c>
      <c r="C6" s="404" t="s">
        <v>660</v>
      </c>
      <c r="D6" s="404" t="s">
        <v>661</v>
      </c>
      <c r="E6" s="460" t="s">
        <v>194</v>
      </c>
      <c r="F6" s="404" t="s">
        <v>658</v>
      </c>
      <c r="G6" s="404" t="s">
        <v>669</v>
      </c>
      <c r="H6" s="404" t="s">
        <v>666</v>
      </c>
    </row>
    <row r="7" spans="1:9" x14ac:dyDescent="0.2">
      <c r="A7" s="458">
        <v>36526</v>
      </c>
      <c r="B7" s="404">
        <v>986809</v>
      </c>
      <c r="E7" s="414">
        <v>688</v>
      </c>
      <c r="F7" s="404">
        <v>2000</v>
      </c>
      <c r="G7" s="404">
        <v>1</v>
      </c>
      <c r="H7" s="404">
        <v>688</v>
      </c>
    </row>
    <row r="8" spans="1:9" x14ac:dyDescent="0.2">
      <c r="A8" s="458">
        <v>36557</v>
      </c>
      <c r="B8" s="404">
        <v>995832</v>
      </c>
      <c r="C8" s="404">
        <v>9.1436134044176106E-3</v>
      </c>
      <c r="E8" s="414">
        <v>9023</v>
      </c>
      <c r="F8" s="404">
        <v>2000</v>
      </c>
      <c r="G8" s="404">
        <v>2</v>
      </c>
      <c r="H8" s="404">
        <v>9711</v>
      </c>
    </row>
    <row r="9" spans="1:9" x14ac:dyDescent="0.2">
      <c r="A9" s="458">
        <v>36586</v>
      </c>
      <c r="B9" s="404">
        <v>1001069</v>
      </c>
      <c r="C9" s="404">
        <v>5.2589191751220002E-3</v>
      </c>
      <c r="E9" s="414">
        <v>5237</v>
      </c>
      <c r="F9" s="404">
        <v>2000</v>
      </c>
      <c r="G9" s="404">
        <v>3</v>
      </c>
      <c r="H9" s="404">
        <v>14948</v>
      </c>
    </row>
    <row r="10" spans="1:9" x14ac:dyDescent="0.2">
      <c r="A10" s="458">
        <v>36617</v>
      </c>
      <c r="B10" s="404">
        <v>999403</v>
      </c>
      <c r="C10" s="404">
        <v>-1.6642209478068301E-3</v>
      </c>
      <c r="E10" s="414">
        <v>-1666</v>
      </c>
      <c r="F10" s="404">
        <v>2000</v>
      </c>
      <c r="G10" s="404">
        <v>4</v>
      </c>
      <c r="H10" s="404">
        <v>13282</v>
      </c>
    </row>
    <row r="11" spans="1:9" x14ac:dyDescent="0.2">
      <c r="A11" s="458">
        <v>36647</v>
      </c>
      <c r="B11" s="404">
        <v>1002441</v>
      </c>
      <c r="C11" s="404">
        <v>3.0398147694172799E-3</v>
      </c>
      <c r="E11" s="414">
        <v>3038</v>
      </c>
      <c r="F11" s="404">
        <v>2000</v>
      </c>
      <c r="G11" s="404">
        <v>5</v>
      </c>
      <c r="H11" s="404">
        <v>16320</v>
      </c>
    </row>
    <row r="12" spans="1:9" x14ac:dyDescent="0.2">
      <c r="A12" s="458">
        <v>36678</v>
      </c>
      <c r="B12" s="404">
        <v>1006280</v>
      </c>
      <c r="C12" s="404">
        <v>3.8296518199076898E-3</v>
      </c>
      <c r="E12" s="414">
        <v>3839</v>
      </c>
      <c r="F12" s="404">
        <v>2000</v>
      </c>
      <c r="G12" s="404">
        <v>6</v>
      </c>
      <c r="H12" s="404">
        <v>20159</v>
      </c>
    </row>
    <row r="13" spans="1:9" x14ac:dyDescent="0.2">
      <c r="A13" s="458">
        <v>36708</v>
      </c>
      <c r="B13" s="404">
        <v>1019506</v>
      </c>
      <c r="C13" s="404">
        <v>1.3143459076996499E-2</v>
      </c>
      <c r="E13" s="414">
        <v>13226</v>
      </c>
      <c r="F13" s="404">
        <v>2000</v>
      </c>
      <c r="G13" s="404">
        <v>7</v>
      </c>
      <c r="H13" s="404">
        <v>33385</v>
      </c>
    </row>
    <row r="14" spans="1:9" x14ac:dyDescent="0.2">
      <c r="A14" s="458">
        <v>36739</v>
      </c>
      <c r="B14" s="404">
        <v>1028391</v>
      </c>
      <c r="C14" s="404">
        <v>8.7150051103182004E-3</v>
      </c>
      <c r="E14" s="414">
        <v>8885</v>
      </c>
      <c r="F14" s="404">
        <v>2000</v>
      </c>
      <c r="G14" s="404">
        <v>8</v>
      </c>
      <c r="H14" s="404">
        <v>42270</v>
      </c>
    </row>
    <row r="15" spans="1:9" x14ac:dyDescent="0.2">
      <c r="A15" s="458">
        <v>36770</v>
      </c>
      <c r="B15" s="404">
        <v>1035137</v>
      </c>
      <c r="C15" s="404">
        <v>6.5597618026607104E-3</v>
      </c>
      <c r="E15" s="414">
        <v>6746</v>
      </c>
      <c r="F15" s="404">
        <v>2000</v>
      </c>
      <c r="G15" s="404">
        <v>9</v>
      </c>
      <c r="H15" s="404">
        <v>49016</v>
      </c>
    </row>
    <row r="16" spans="1:9" x14ac:dyDescent="0.2">
      <c r="A16" s="458">
        <v>36800</v>
      </c>
      <c r="B16" s="404">
        <v>1046247</v>
      </c>
      <c r="C16" s="404">
        <v>1.0732878836327901E-2</v>
      </c>
      <c r="E16" s="414">
        <v>11110</v>
      </c>
      <c r="F16" s="404">
        <v>2000</v>
      </c>
      <c r="G16" s="404">
        <v>10</v>
      </c>
      <c r="H16" s="404">
        <v>60126</v>
      </c>
    </row>
    <row r="17" spans="1:9" x14ac:dyDescent="0.2">
      <c r="A17" s="458">
        <v>36831</v>
      </c>
      <c r="B17" s="404">
        <v>1054346</v>
      </c>
      <c r="C17" s="404">
        <v>7.7410018857879698E-3</v>
      </c>
      <c r="E17" s="414">
        <v>8099</v>
      </c>
      <c r="F17" s="404">
        <v>2000</v>
      </c>
      <c r="G17" s="404">
        <v>11</v>
      </c>
      <c r="H17" s="404">
        <v>68225</v>
      </c>
    </row>
    <row r="18" spans="1:9" x14ac:dyDescent="0.2">
      <c r="A18" s="458">
        <v>36861</v>
      </c>
      <c r="B18" s="404">
        <v>1034215</v>
      </c>
      <c r="C18" s="404">
        <v>-1.9093352656528301E-2</v>
      </c>
      <c r="E18" s="414">
        <v>-20131</v>
      </c>
      <c r="F18" s="404">
        <v>2000</v>
      </c>
      <c r="G18" s="404">
        <v>12</v>
      </c>
      <c r="H18" s="404">
        <v>48094</v>
      </c>
    </row>
    <row r="19" spans="1:9" x14ac:dyDescent="0.2">
      <c r="A19" s="458">
        <v>36892</v>
      </c>
      <c r="B19" s="404">
        <v>1034052</v>
      </c>
      <c r="C19" s="404">
        <v>-1.57607460731124E-4</v>
      </c>
      <c r="D19" s="404">
        <v>4.7874512696985901E-2</v>
      </c>
      <c r="E19" s="414">
        <v>-163</v>
      </c>
      <c r="F19" s="404">
        <v>2001</v>
      </c>
      <c r="G19" s="404">
        <v>1</v>
      </c>
      <c r="H19" s="404">
        <v>-163</v>
      </c>
      <c r="I19" s="457"/>
    </row>
    <row r="20" spans="1:9" x14ac:dyDescent="0.2">
      <c r="A20" s="458">
        <v>36923</v>
      </c>
      <c r="B20" s="404">
        <v>1033583</v>
      </c>
      <c r="C20" s="404">
        <v>-4.53555527188176E-4</v>
      </c>
      <c r="D20" s="404">
        <v>3.7909004731721901E-2</v>
      </c>
      <c r="E20" s="414">
        <v>-469</v>
      </c>
      <c r="F20" s="404">
        <v>2001</v>
      </c>
      <c r="G20" s="404">
        <v>2</v>
      </c>
      <c r="H20" s="404">
        <v>-632</v>
      </c>
    </row>
    <row r="21" spans="1:9" x14ac:dyDescent="0.2">
      <c r="A21" s="458">
        <v>36951</v>
      </c>
      <c r="B21" s="404">
        <v>1026253</v>
      </c>
      <c r="C21" s="404">
        <v>-7.0918349082753603E-3</v>
      </c>
      <c r="D21" s="404">
        <v>2.5157107052560902E-2</v>
      </c>
      <c r="E21" s="414">
        <v>-7330</v>
      </c>
      <c r="F21" s="404">
        <v>2001</v>
      </c>
      <c r="G21" s="404">
        <v>3</v>
      </c>
      <c r="H21" s="404">
        <v>-7962</v>
      </c>
    </row>
    <row r="22" spans="1:9" x14ac:dyDescent="0.2">
      <c r="A22" s="458">
        <v>36982</v>
      </c>
      <c r="B22" s="404">
        <v>1021573</v>
      </c>
      <c r="C22" s="404">
        <v>-4.5602789955303501E-3</v>
      </c>
      <c r="D22" s="404">
        <v>2.21832433963076E-2</v>
      </c>
      <c r="E22" s="414">
        <v>-4680</v>
      </c>
      <c r="F22" s="404">
        <v>2001</v>
      </c>
      <c r="G22" s="404">
        <v>4</v>
      </c>
      <c r="H22" s="404">
        <v>-12642</v>
      </c>
    </row>
    <row r="23" spans="1:9" x14ac:dyDescent="0.2">
      <c r="A23" s="458">
        <v>37012</v>
      </c>
      <c r="B23" s="404">
        <v>1017168</v>
      </c>
      <c r="C23" s="404">
        <v>-4.3119777049707196E-3</v>
      </c>
      <c r="D23" s="404">
        <v>1.46911389298723E-2</v>
      </c>
      <c r="E23" s="414">
        <v>-4405</v>
      </c>
      <c r="F23" s="404">
        <v>2001</v>
      </c>
      <c r="G23" s="404">
        <v>5</v>
      </c>
      <c r="H23" s="404">
        <v>-17047</v>
      </c>
    </row>
    <row r="24" spans="1:9" x14ac:dyDescent="0.2">
      <c r="A24" s="458">
        <v>37043</v>
      </c>
      <c r="B24" s="404">
        <v>1012668</v>
      </c>
      <c r="C24" s="404">
        <v>-4.42404794488227E-3</v>
      </c>
      <c r="D24" s="404">
        <v>6.3481337202369002E-3</v>
      </c>
      <c r="E24" s="414">
        <v>-4500</v>
      </c>
      <c r="F24" s="404">
        <v>2001</v>
      </c>
      <c r="G24" s="404">
        <v>6</v>
      </c>
      <c r="H24" s="404">
        <v>-21547</v>
      </c>
    </row>
    <row r="25" spans="1:9" x14ac:dyDescent="0.2">
      <c r="A25" s="458">
        <v>37073</v>
      </c>
      <c r="B25" s="404">
        <v>1015524</v>
      </c>
      <c r="C25" s="404">
        <v>2.82027278436758E-3</v>
      </c>
      <c r="D25" s="404">
        <v>-3.9058132075731099E-3</v>
      </c>
      <c r="E25" s="414">
        <v>2856</v>
      </c>
      <c r="F25" s="404">
        <v>2001</v>
      </c>
      <c r="G25" s="404">
        <v>7</v>
      </c>
      <c r="H25" s="404">
        <v>-18691</v>
      </c>
    </row>
    <row r="26" spans="1:9" x14ac:dyDescent="0.2">
      <c r="A26" s="458">
        <v>37104</v>
      </c>
      <c r="B26" s="404">
        <v>1017448</v>
      </c>
      <c r="C26" s="404">
        <v>1.8945884095305E-3</v>
      </c>
      <c r="D26" s="404">
        <v>-1.0640894367998199E-2</v>
      </c>
      <c r="E26" s="414">
        <v>1924</v>
      </c>
      <c r="F26" s="404">
        <v>2001</v>
      </c>
      <c r="G26" s="404">
        <v>8</v>
      </c>
      <c r="H26" s="404">
        <v>-16767</v>
      </c>
    </row>
    <row r="27" spans="1:9" x14ac:dyDescent="0.2">
      <c r="A27" s="458">
        <v>37135</v>
      </c>
      <c r="B27" s="404">
        <v>1015693</v>
      </c>
      <c r="C27" s="404">
        <v>-1.72490387715141E-3</v>
      </c>
      <c r="D27" s="404">
        <v>-1.8783987047125101E-2</v>
      </c>
      <c r="E27" s="414">
        <v>-1755</v>
      </c>
      <c r="F27" s="404">
        <v>2001</v>
      </c>
      <c r="G27" s="404">
        <v>9</v>
      </c>
      <c r="H27" s="404">
        <v>-18522</v>
      </c>
    </row>
    <row r="28" spans="1:9" x14ac:dyDescent="0.2">
      <c r="A28" s="458">
        <v>37165</v>
      </c>
      <c r="B28" s="404">
        <v>1023232</v>
      </c>
      <c r="C28" s="404">
        <v>7.4225184184590898E-3</v>
      </c>
      <c r="D28" s="404">
        <v>-2.1997673589506099E-2</v>
      </c>
      <c r="E28" s="414">
        <v>7539</v>
      </c>
      <c r="F28" s="404">
        <v>2001</v>
      </c>
      <c r="G28" s="404">
        <v>10</v>
      </c>
      <c r="H28" s="404">
        <v>-10983</v>
      </c>
    </row>
    <row r="29" spans="1:9" x14ac:dyDescent="0.2">
      <c r="A29" s="458">
        <v>37196</v>
      </c>
      <c r="B29" s="404">
        <v>1028481</v>
      </c>
      <c r="C29" s="404">
        <v>5.1298239304478103E-3</v>
      </c>
      <c r="D29" s="404">
        <v>-2.4531795065377102E-2</v>
      </c>
      <c r="E29" s="414">
        <v>5249</v>
      </c>
      <c r="F29" s="404">
        <v>2001</v>
      </c>
      <c r="G29" s="404">
        <v>11</v>
      </c>
      <c r="H29" s="404">
        <v>-5734</v>
      </c>
    </row>
    <row r="30" spans="1:9" x14ac:dyDescent="0.2">
      <c r="A30" s="458">
        <v>37226</v>
      </c>
      <c r="B30" s="404">
        <v>1011723</v>
      </c>
      <c r="C30" s="404">
        <v>-1.6293932508233001E-2</v>
      </c>
      <c r="D30" s="404">
        <v>-2.17478957470159E-2</v>
      </c>
      <c r="E30" s="414">
        <v>-16758</v>
      </c>
      <c r="F30" s="404">
        <v>2001</v>
      </c>
      <c r="G30" s="404">
        <v>12</v>
      </c>
      <c r="H30" s="404">
        <v>-22492</v>
      </c>
    </row>
    <row r="31" spans="1:9" x14ac:dyDescent="0.2">
      <c r="A31" s="458">
        <v>37257</v>
      </c>
      <c r="B31" s="404">
        <v>1011211</v>
      </c>
      <c r="C31" s="404">
        <v>-5.0606737219571795E-4</v>
      </c>
      <c r="D31" s="404">
        <v>-2.2088831122612802E-2</v>
      </c>
      <c r="E31" s="414">
        <v>-512</v>
      </c>
      <c r="F31" s="404">
        <v>2002</v>
      </c>
      <c r="G31" s="404">
        <v>1</v>
      </c>
      <c r="H31" s="404">
        <v>-512</v>
      </c>
    </row>
    <row r="32" spans="1:9" x14ac:dyDescent="0.2">
      <c r="A32" s="458">
        <v>37288</v>
      </c>
      <c r="B32" s="404">
        <v>1021306</v>
      </c>
      <c r="C32" s="404">
        <v>9.9830796935556094E-3</v>
      </c>
      <c r="D32" s="404">
        <v>-1.18780978402315E-2</v>
      </c>
      <c r="E32" s="414">
        <v>10095</v>
      </c>
      <c r="F32" s="404">
        <v>2002</v>
      </c>
      <c r="G32" s="404">
        <v>2</v>
      </c>
      <c r="H32" s="404">
        <v>9583</v>
      </c>
    </row>
    <row r="33" spans="1:8" x14ac:dyDescent="0.2">
      <c r="A33" s="458">
        <v>37316</v>
      </c>
      <c r="B33" s="404">
        <v>1017902</v>
      </c>
      <c r="C33" s="404">
        <v>-3.3329873710719001E-3</v>
      </c>
      <c r="D33" s="404">
        <v>-8.1373696349730205E-3</v>
      </c>
      <c r="E33" s="414">
        <v>-3404</v>
      </c>
      <c r="F33" s="404">
        <v>2002</v>
      </c>
      <c r="G33" s="404">
        <v>3</v>
      </c>
      <c r="H33" s="404">
        <v>6179</v>
      </c>
    </row>
    <row r="34" spans="1:8" x14ac:dyDescent="0.2">
      <c r="A34" s="458">
        <v>37347</v>
      </c>
      <c r="B34" s="404">
        <v>1025252</v>
      </c>
      <c r="C34" s="404">
        <v>7.2207344125465598E-3</v>
      </c>
      <c r="D34" s="404">
        <v>3.6013089617676899E-3</v>
      </c>
      <c r="E34" s="414">
        <v>7350</v>
      </c>
      <c r="F34" s="404">
        <v>2002</v>
      </c>
      <c r="G34" s="404">
        <v>4</v>
      </c>
      <c r="H34" s="404">
        <v>13529</v>
      </c>
    </row>
    <row r="35" spans="1:8" x14ac:dyDescent="0.2">
      <c r="A35" s="458">
        <v>37377</v>
      </c>
      <c r="B35" s="404">
        <v>1020616</v>
      </c>
      <c r="C35" s="404">
        <v>-4.5218151244766896E-3</v>
      </c>
      <c r="D35" s="404">
        <v>3.3898038475452799E-3</v>
      </c>
      <c r="E35" s="414">
        <v>-4636</v>
      </c>
      <c r="F35" s="404">
        <v>2002</v>
      </c>
      <c r="G35" s="404">
        <v>5</v>
      </c>
      <c r="H35" s="404">
        <v>8893</v>
      </c>
    </row>
    <row r="36" spans="1:8" x14ac:dyDescent="0.2">
      <c r="A36" s="458">
        <v>37408</v>
      </c>
      <c r="B36" s="404">
        <v>1017493</v>
      </c>
      <c r="C36" s="404">
        <v>-3.05991675615513E-3</v>
      </c>
      <c r="D36" s="404">
        <v>4.7646415212092598E-3</v>
      </c>
      <c r="E36" s="414">
        <v>-3123</v>
      </c>
      <c r="F36" s="404">
        <v>2002</v>
      </c>
      <c r="G36" s="404">
        <v>6</v>
      </c>
      <c r="H36" s="404">
        <v>5770</v>
      </c>
    </row>
    <row r="37" spans="1:8" x14ac:dyDescent="0.2">
      <c r="A37" s="458">
        <v>37438</v>
      </c>
      <c r="B37" s="404">
        <v>1023783</v>
      </c>
      <c r="C37" s="404">
        <v>6.1818607105896799E-3</v>
      </c>
      <c r="D37" s="404">
        <v>8.1327472319709902E-3</v>
      </c>
      <c r="E37" s="414">
        <v>6290</v>
      </c>
      <c r="F37" s="404">
        <v>2002</v>
      </c>
      <c r="G37" s="404">
        <v>7</v>
      </c>
      <c r="H37" s="404">
        <v>12060</v>
      </c>
    </row>
    <row r="38" spans="1:8" x14ac:dyDescent="0.2">
      <c r="A38" s="458">
        <v>37469</v>
      </c>
      <c r="B38" s="404">
        <v>1022753</v>
      </c>
      <c r="C38" s="404">
        <v>-1.00607257592678E-3</v>
      </c>
      <c r="D38" s="404">
        <v>5.2140256799364498E-3</v>
      </c>
      <c r="E38" s="414">
        <v>-1030</v>
      </c>
      <c r="F38" s="404">
        <v>2002</v>
      </c>
      <c r="G38" s="404">
        <v>8</v>
      </c>
      <c r="H38" s="404">
        <v>11030</v>
      </c>
    </row>
    <row r="39" spans="1:8" x14ac:dyDescent="0.2">
      <c r="A39" s="458">
        <v>37500</v>
      </c>
      <c r="B39" s="404">
        <v>1029827</v>
      </c>
      <c r="C39" s="404">
        <v>6.9166260084301302E-3</v>
      </c>
      <c r="D39" s="404">
        <v>1.3915622141729801E-2</v>
      </c>
      <c r="E39" s="414">
        <v>7074</v>
      </c>
      <c r="F39" s="404">
        <v>2002</v>
      </c>
      <c r="G39" s="404">
        <v>9</v>
      </c>
      <c r="H39" s="404">
        <v>18104</v>
      </c>
    </row>
    <row r="40" spans="1:8" x14ac:dyDescent="0.2">
      <c r="A40" s="458">
        <v>37530</v>
      </c>
      <c r="B40" s="404">
        <v>1038774</v>
      </c>
      <c r="C40" s="404">
        <v>8.68786699125201E-3</v>
      </c>
      <c r="D40" s="404">
        <v>1.5189126219664799E-2</v>
      </c>
      <c r="E40" s="414">
        <v>8947</v>
      </c>
      <c r="F40" s="404">
        <v>2002</v>
      </c>
      <c r="G40" s="404">
        <v>10</v>
      </c>
      <c r="H40" s="404">
        <v>27051</v>
      </c>
    </row>
    <row r="41" spans="1:8" x14ac:dyDescent="0.2">
      <c r="A41" s="458">
        <v>37561</v>
      </c>
      <c r="B41" s="404">
        <v>1046838</v>
      </c>
      <c r="C41" s="404">
        <v>7.7629975336310801E-3</v>
      </c>
      <c r="D41" s="404">
        <v>1.7848652527368E-2</v>
      </c>
      <c r="E41" s="414">
        <v>8064</v>
      </c>
      <c r="F41" s="404">
        <v>2002</v>
      </c>
      <c r="G41" s="404">
        <v>11</v>
      </c>
      <c r="H41" s="404">
        <v>35115</v>
      </c>
    </row>
    <row r="42" spans="1:8" x14ac:dyDescent="0.2">
      <c r="A42" s="458">
        <v>37591</v>
      </c>
      <c r="B42" s="404">
        <v>1029691</v>
      </c>
      <c r="C42" s="404">
        <v>-1.6379802796612199E-2</v>
      </c>
      <c r="D42" s="404">
        <v>1.7759801842994499E-2</v>
      </c>
      <c r="E42" s="414">
        <v>-17147</v>
      </c>
      <c r="F42" s="404">
        <v>2002</v>
      </c>
      <c r="G42" s="404">
        <v>12</v>
      </c>
      <c r="H42" s="404">
        <v>17968</v>
      </c>
    </row>
    <row r="43" spans="1:8" x14ac:dyDescent="0.2">
      <c r="A43" s="458">
        <v>37622</v>
      </c>
      <c r="B43" s="404">
        <v>1031082</v>
      </c>
      <c r="C43" s="404">
        <v>1.3508907041044299E-3</v>
      </c>
      <c r="D43" s="404">
        <v>1.96506960466214E-2</v>
      </c>
      <c r="E43" s="414">
        <v>1391</v>
      </c>
      <c r="F43" s="404">
        <v>2003</v>
      </c>
      <c r="G43" s="404">
        <v>1</v>
      </c>
      <c r="H43" s="404">
        <v>1391</v>
      </c>
    </row>
    <row r="44" spans="1:8" x14ac:dyDescent="0.2">
      <c r="A44" s="458">
        <v>37653</v>
      </c>
      <c r="B44" s="404">
        <v>1034757</v>
      </c>
      <c r="C44" s="404">
        <v>3.5642170069887201E-3</v>
      </c>
      <c r="D44" s="404">
        <v>1.31703916358075E-2</v>
      </c>
      <c r="E44" s="414">
        <v>3675</v>
      </c>
      <c r="F44" s="404">
        <v>2003</v>
      </c>
      <c r="G44" s="404">
        <v>2</v>
      </c>
      <c r="H44" s="404">
        <v>5066</v>
      </c>
    </row>
    <row r="45" spans="1:8" x14ac:dyDescent="0.2">
      <c r="A45" s="458">
        <v>37681</v>
      </c>
      <c r="B45" s="404">
        <v>1034228</v>
      </c>
      <c r="C45" s="404">
        <v>-5.1123113929163499E-4</v>
      </c>
      <c r="D45" s="404">
        <v>1.60388721114606E-2</v>
      </c>
      <c r="E45" s="414">
        <v>-529</v>
      </c>
      <c r="F45" s="404">
        <v>2003</v>
      </c>
      <c r="G45" s="404">
        <v>3</v>
      </c>
      <c r="H45" s="404">
        <v>4537</v>
      </c>
    </row>
    <row r="46" spans="1:8" x14ac:dyDescent="0.2">
      <c r="A46" s="458">
        <v>37712</v>
      </c>
      <c r="B46" s="404">
        <v>1034680</v>
      </c>
      <c r="C46" s="404">
        <v>4.3704096195429397E-4</v>
      </c>
      <c r="D46" s="404">
        <v>9.1957879623740801E-3</v>
      </c>
      <c r="E46" s="414">
        <v>452</v>
      </c>
      <c r="F46" s="404">
        <v>2003</v>
      </c>
      <c r="G46" s="404">
        <v>4</v>
      </c>
      <c r="H46" s="404">
        <v>4989</v>
      </c>
    </row>
    <row r="47" spans="1:8" x14ac:dyDescent="0.2">
      <c r="A47" s="458">
        <v>37742</v>
      </c>
      <c r="B47" s="404">
        <v>1026751</v>
      </c>
      <c r="C47" s="404">
        <v>-7.6632388757876804E-3</v>
      </c>
      <c r="D47" s="404">
        <v>6.0110756641087396E-3</v>
      </c>
      <c r="E47" s="414">
        <v>-7929</v>
      </c>
      <c r="F47" s="404">
        <v>2003</v>
      </c>
      <c r="G47" s="404">
        <v>5</v>
      </c>
      <c r="H47" s="404">
        <v>-2940</v>
      </c>
    </row>
    <row r="48" spans="1:8" x14ac:dyDescent="0.2">
      <c r="A48" s="458">
        <v>37773</v>
      </c>
      <c r="B48" s="404">
        <v>1025662</v>
      </c>
      <c r="C48" s="404">
        <v>-1.06062716276878E-3</v>
      </c>
      <c r="D48" s="404">
        <v>8.0285564618134408E-3</v>
      </c>
      <c r="E48" s="414">
        <v>-1089</v>
      </c>
      <c r="F48" s="404">
        <v>2003</v>
      </c>
      <c r="G48" s="404">
        <v>6</v>
      </c>
      <c r="H48" s="404">
        <v>-4029</v>
      </c>
    </row>
    <row r="49" spans="1:8" x14ac:dyDescent="0.2">
      <c r="A49" s="458">
        <v>37803</v>
      </c>
      <c r="B49" s="404">
        <v>1028176</v>
      </c>
      <c r="C49" s="404">
        <v>2.4510998750075798E-3</v>
      </c>
      <c r="D49" s="404">
        <v>4.2909483748021504E-3</v>
      </c>
      <c r="E49" s="414">
        <v>2514</v>
      </c>
      <c r="F49" s="404">
        <v>2003</v>
      </c>
      <c r="G49" s="404">
        <v>7</v>
      </c>
      <c r="H49" s="404">
        <v>-1515</v>
      </c>
    </row>
    <row r="50" spans="1:8" x14ac:dyDescent="0.2">
      <c r="A50" s="458">
        <v>37834</v>
      </c>
      <c r="B50" s="404">
        <v>1027412</v>
      </c>
      <c r="C50" s="404">
        <v>-7.4306344439078998E-4</v>
      </c>
      <c r="D50" s="404">
        <v>4.5553520742544996E-3</v>
      </c>
      <c r="E50" s="414">
        <v>-764</v>
      </c>
      <c r="F50" s="404">
        <v>2003</v>
      </c>
      <c r="G50" s="404">
        <v>8</v>
      </c>
      <c r="H50" s="404">
        <v>-2279</v>
      </c>
    </row>
    <row r="51" spans="1:8" x14ac:dyDescent="0.2">
      <c r="A51" s="458">
        <v>37865</v>
      </c>
      <c r="B51" s="404">
        <v>1035397</v>
      </c>
      <c r="C51" s="404">
        <v>7.7719551650166103E-3</v>
      </c>
      <c r="D51" s="404">
        <v>5.4086754377191699E-3</v>
      </c>
      <c r="E51" s="414">
        <v>7985</v>
      </c>
      <c r="F51" s="404">
        <v>2003</v>
      </c>
      <c r="G51" s="404">
        <v>9</v>
      </c>
      <c r="H51" s="404">
        <v>5706</v>
      </c>
    </row>
    <row r="52" spans="1:8" x14ac:dyDescent="0.2">
      <c r="A52" s="458">
        <v>37895</v>
      </c>
      <c r="B52" s="404">
        <v>1044767</v>
      </c>
      <c r="C52" s="404">
        <v>9.0496688709740293E-3</v>
      </c>
      <c r="D52" s="404">
        <v>5.76930111843388E-3</v>
      </c>
      <c r="E52" s="414">
        <v>9370</v>
      </c>
      <c r="F52" s="404">
        <v>2003</v>
      </c>
      <c r="G52" s="404">
        <v>10</v>
      </c>
      <c r="H52" s="404">
        <v>15076</v>
      </c>
    </row>
    <row r="53" spans="1:8" x14ac:dyDescent="0.2">
      <c r="A53" s="458">
        <v>37926</v>
      </c>
      <c r="B53" s="404">
        <v>1047273</v>
      </c>
      <c r="C53" s="404">
        <v>2.39862093653409E-3</v>
      </c>
      <c r="D53" s="404">
        <v>4.1553707450425699E-4</v>
      </c>
      <c r="E53" s="414">
        <v>2506</v>
      </c>
      <c r="F53" s="404">
        <v>2003</v>
      </c>
      <c r="G53" s="404">
        <v>11</v>
      </c>
      <c r="H53" s="404">
        <v>17582</v>
      </c>
    </row>
    <row r="54" spans="1:8" x14ac:dyDescent="0.2">
      <c r="A54" s="458">
        <v>37956</v>
      </c>
      <c r="B54" s="404">
        <v>1041281</v>
      </c>
      <c r="C54" s="404">
        <v>-5.7215262877969896E-3</v>
      </c>
      <c r="D54" s="404">
        <v>1.12558039256436E-2</v>
      </c>
      <c r="E54" s="414">
        <v>-5992</v>
      </c>
      <c r="F54" s="404">
        <v>2003</v>
      </c>
      <c r="G54" s="404">
        <v>12</v>
      </c>
      <c r="H54" s="404">
        <v>11590</v>
      </c>
    </row>
    <row r="55" spans="1:8" x14ac:dyDescent="0.2">
      <c r="A55" s="458">
        <v>37987</v>
      </c>
      <c r="B55" s="404">
        <v>1040993</v>
      </c>
      <c r="C55" s="404">
        <v>-2.76582401868453E-4</v>
      </c>
      <c r="D55" s="404">
        <v>9.6122325867389301E-3</v>
      </c>
      <c r="E55" s="414">
        <v>-288</v>
      </c>
      <c r="F55" s="404">
        <v>2004</v>
      </c>
      <c r="G55" s="404">
        <v>1</v>
      </c>
      <c r="H55" s="404">
        <v>-288</v>
      </c>
    </row>
    <row r="56" spans="1:8" x14ac:dyDescent="0.2">
      <c r="A56" s="458">
        <v>38018</v>
      </c>
      <c r="B56" s="404">
        <v>1045612</v>
      </c>
      <c r="C56" s="404">
        <v>4.4371095674995403E-3</v>
      </c>
      <c r="D56" s="404">
        <v>1.04903856654268E-2</v>
      </c>
      <c r="E56" s="414">
        <v>4619</v>
      </c>
      <c r="F56" s="404">
        <v>2004</v>
      </c>
      <c r="G56" s="404">
        <v>2</v>
      </c>
      <c r="H56" s="404">
        <v>4331</v>
      </c>
    </row>
    <row r="57" spans="1:8" x14ac:dyDescent="0.2">
      <c r="A57" s="458">
        <v>38047</v>
      </c>
      <c r="B57" s="404">
        <v>1056463</v>
      </c>
      <c r="C57" s="404">
        <v>1.03776544263072E-2</v>
      </c>
      <c r="D57" s="404">
        <v>2.1499127851885701E-2</v>
      </c>
      <c r="E57" s="414">
        <v>10851</v>
      </c>
      <c r="F57" s="404">
        <v>2004</v>
      </c>
      <c r="G57" s="404">
        <v>3</v>
      </c>
      <c r="H57" s="404">
        <v>15182</v>
      </c>
    </row>
    <row r="58" spans="1:8" x14ac:dyDescent="0.2">
      <c r="A58" s="458">
        <v>38078</v>
      </c>
      <c r="B58" s="404">
        <v>1058029</v>
      </c>
      <c r="C58" s="404">
        <v>1.48230463347976E-3</v>
      </c>
      <c r="D58" s="404">
        <v>2.25663973402404E-2</v>
      </c>
      <c r="E58" s="414">
        <v>1566</v>
      </c>
      <c r="F58" s="404">
        <v>2004</v>
      </c>
      <c r="G58" s="404">
        <v>4</v>
      </c>
      <c r="H58" s="404">
        <v>16748</v>
      </c>
    </row>
    <row r="59" spans="1:8" x14ac:dyDescent="0.2">
      <c r="A59" s="458">
        <v>38108</v>
      </c>
      <c r="B59" s="404">
        <v>1053918</v>
      </c>
      <c r="C59" s="404">
        <v>-3.8855267672247601E-3</v>
      </c>
      <c r="D59" s="404">
        <v>2.6459190202882801E-2</v>
      </c>
      <c r="E59" s="414">
        <v>-4111</v>
      </c>
      <c r="F59" s="404">
        <v>2004</v>
      </c>
      <c r="G59" s="404">
        <v>5</v>
      </c>
      <c r="H59" s="404">
        <v>12637</v>
      </c>
    </row>
    <row r="60" spans="1:8" x14ac:dyDescent="0.2">
      <c r="A60" s="458">
        <v>38139</v>
      </c>
      <c r="B60" s="404">
        <v>1052893</v>
      </c>
      <c r="C60" s="404">
        <v>-9.7256143267310203E-4</v>
      </c>
      <c r="D60" s="404">
        <v>2.6549682059001899E-2</v>
      </c>
      <c r="E60" s="414">
        <v>-1025</v>
      </c>
      <c r="F60" s="404">
        <v>2004</v>
      </c>
      <c r="G60" s="404">
        <v>6</v>
      </c>
      <c r="H60" s="404">
        <v>11612</v>
      </c>
    </row>
    <row r="61" spans="1:8" x14ac:dyDescent="0.2">
      <c r="A61" s="458">
        <v>38169</v>
      </c>
      <c r="B61" s="404">
        <v>1056562</v>
      </c>
      <c r="C61" s="404">
        <v>3.4846845785849699E-3</v>
      </c>
      <c r="D61" s="404">
        <v>2.76081137859665E-2</v>
      </c>
      <c r="E61" s="414">
        <v>3669</v>
      </c>
      <c r="F61" s="404">
        <v>2004</v>
      </c>
      <c r="G61" s="404">
        <v>7</v>
      </c>
      <c r="H61" s="404">
        <v>15281</v>
      </c>
    </row>
    <row r="62" spans="1:8" x14ac:dyDescent="0.2">
      <c r="A62" s="458">
        <v>38200</v>
      </c>
      <c r="B62" s="404">
        <v>1056251</v>
      </c>
      <c r="C62" s="404">
        <v>-2.9435092308827099E-4</v>
      </c>
      <c r="D62" s="404">
        <v>2.80695572954179E-2</v>
      </c>
      <c r="E62" s="414">
        <v>-311</v>
      </c>
      <c r="F62" s="404">
        <v>2004</v>
      </c>
      <c r="G62" s="404">
        <v>8</v>
      </c>
      <c r="H62" s="404">
        <v>14970</v>
      </c>
    </row>
    <row r="63" spans="1:8" x14ac:dyDescent="0.2">
      <c r="A63" s="458">
        <v>38231</v>
      </c>
      <c r="B63" s="404">
        <v>1060955</v>
      </c>
      <c r="C63" s="404">
        <v>4.4534869079413397E-3</v>
      </c>
      <c r="D63" s="404">
        <v>2.4684251547957101E-2</v>
      </c>
      <c r="E63" s="414">
        <v>4704</v>
      </c>
      <c r="F63" s="404">
        <v>2004</v>
      </c>
      <c r="G63" s="404">
        <v>9</v>
      </c>
      <c r="H63" s="404">
        <v>19674</v>
      </c>
    </row>
    <row r="64" spans="1:8" x14ac:dyDescent="0.2">
      <c r="A64" s="458">
        <v>38261</v>
      </c>
      <c r="B64" s="404">
        <v>1064156</v>
      </c>
      <c r="C64" s="404">
        <v>3.0170930906587802E-3</v>
      </c>
      <c r="D64" s="404">
        <v>1.8558204843759401E-2</v>
      </c>
      <c r="E64" s="414">
        <v>3201</v>
      </c>
      <c r="F64" s="404">
        <v>2004</v>
      </c>
      <c r="G64" s="404">
        <v>10</v>
      </c>
      <c r="H64" s="404">
        <v>22875</v>
      </c>
    </row>
    <row r="65" spans="1:8" x14ac:dyDescent="0.2">
      <c r="A65" s="458">
        <v>38292</v>
      </c>
      <c r="B65" s="404">
        <v>1075523</v>
      </c>
      <c r="C65" s="404">
        <v>1.0681704562113E-2</v>
      </c>
      <c r="D65" s="404">
        <v>2.6974819364196299E-2</v>
      </c>
      <c r="E65" s="414">
        <v>11367</v>
      </c>
      <c r="F65" s="404">
        <v>2004</v>
      </c>
      <c r="G65" s="404">
        <v>11</v>
      </c>
      <c r="H65" s="404">
        <v>34242</v>
      </c>
    </row>
    <row r="66" spans="1:8" x14ac:dyDescent="0.2">
      <c r="A66" s="458">
        <v>38322</v>
      </c>
      <c r="B66" s="404">
        <v>1062895</v>
      </c>
      <c r="C66" s="404">
        <v>-1.1741264482489E-2</v>
      </c>
      <c r="D66" s="404">
        <v>2.0757125118003601E-2</v>
      </c>
      <c r="E66" s="414">
        <v>-12628</v>
      </c>
      <c r="F66" s="404">
        <v>2004</v>
      </c>
      <c r="G66" s="404">
        <v>12</v>
      </c>
      <c r="H66" s="404">
        <v>21614</v>
      </c>
    </row>
    <row r="67" spans="1:8" x14ac:dyDescent="0.2">
      <c r="A67" s="458">
        <v>38353</v>
      </c>
      <c r="B67" s="404">
        <v>1067563</v>
      </c>
      <c r="C67" s="404">
        <v>4.3917790562566497E-3</v>
      </c>
      <c r="D67" s="404">
        <v>2.5523706691591701E-2</v>
      </c>
      <c r="E67" s="414">
        <v>4668</v>
      </c>
      <c r="F67" s="404">
        <v>2005</v>
      </c>
      <c r="G67" s="404">
        <v>1</v>
      </c>
      <c r="H67" s="404">
        <v>4668</v>
      </c>
    </row>
    <row r="68" spans="1:8" x14ac:dyDescent="0.2">
      <c r="A68" s="458">
        <v>38384</v>
      </c>
      <c r="B68" s="404">
        <v>1073734</v>
      </c>
      <c r="C68" s="404">
        <v>5.7804551113143096E-3</v>
      </c>
      <c r="D68" s="404">
        <v>2.6895253688748798E-2</v>
      </c>
      <c r="E68" s="414">
        <v>6171</v>
      </c>
      <c r="F68" s="404">
        <v>2005</v>
      </c>
      <c r="G68" s="404">
        <v>2</v>
      </c>
      <c r="H68" s="404">
        <v>10839</v>
      </c>
    </row>
    <row r="69" spans="1:8" x14ac:dyDescent="0.2">
      <c r="A69" s="458">
        <v>38412</v>
      </c>
      <c r="B69" s="404">
        <v>1074159</v>
      </c>
      <c r="C69" s="404">
        <v>3.9581497838381301E-4</v>
      </c>
      <c r="D69" s="404">
        <v>1.6750231669258701E-2</v>
      </c>
      <c r="E69" s="414">
        <v>425</v>
      </c>
      <c r="F69" s="404">
        <v>2005</v>
      </c>
      <c r="G69" s="404">
        <v>3</v>
      </c>
      <c r="H69" s="404">
        <v>11264</v>
      </c>
    </row>
    <row r="70" spans="1:8" x14ac:dyDescent="0.2">
      <c r="A70" s="458">
        <v>38443</v>
      </c>
      <c r="B70" s="404">
        <v>1074608</v>
      </c>
      <c r="C70" s="404">
        <v>4.1800143181780502E-4</v>
      </c>
      <c r="D70" s="404">
        <v>1.5669702815329201E-2</v>
      </c>
      <c r="E70" s="414">
        <v>449</v>
      </c>
      <c r="F70" s="404">
        <v>2005</v>
      </c>
      <c r="G70" s="404">
        <v>4</v>
      </c>
      <c r="H70" s="404">
        <v>11713</v>
      </c>
    </row>
    <row r="71" spans="1:8" x14ac:dyDescent="0.2">
      <c r="A71" s="458">
        <v>38473</v>
      </c>
      <c r="B71" s="404">
        <v>1076803</v>
      </c>
      <c r="C71" s="404">
        <v>2.0426053035154101E-3</v>
      </c>
      <c r="D71" s="404">
        <v>2.1714213060218999E-2</v>
      </c>
      <c r="E71" s="414">
        <v>2195</v>
      </c>
      <c r="F71" s="404">
        <v>2005</v>
      </c>
      <c r="G71" s="404">
        <v>5</v>
      </c>
      <c r="H71" s="404">
        <v>13908</v>
      </c>
    </row>
    <row r="72" spans="1:8" x14ac:dyDescent="0.2">
      <c r="A72" s="458">
        <v>38504</v>
      </c>
      <c r="B72" s="404">
        <v>1077808</v>
      </c>
      <c r="C72" s="404">
        <v>9.3331835071031001E-4</v>
      </c>
      <c r="D72" s="404">
        <v>2.3663373201265402E-2</v>
      </c>
      <c r="E72" s="414">
        <v>1005</v>
      </c>
      <c r="F72" s="404">
        <v>2005</v>
      </c>
      <c r="G72" s="404">
        <v>6</v>
      </c>
      <c r="H72" s="404">
        <v>14913</v>
      </c>
    </row>
    <row r="73" spans="1:8" x14ac:dyDescent="0.2">
      <c r="A73" s="458">
        <v>38534</v>
      </c>
      <c r="B73" s="404">
        <v>1077279</v>
      </c>
      <c r="C73" s="404">
        <v>-4.9081097932102103E-4</v>
      </c>
      <c r="D73" s="404">
        <v>1.9607935928038299E-2</v>
      </c>
      <c r="E73" s="414">
        <v>-529</v>
      </c>
      <c r="F73" s="404">
        <v>2005</v>
      </c>
      <c r="G73" s="404">
        <v>7</v>
      </c>
      <c r="H73" s="404">
        <v>14384</v>
      </c>
    </row>
    <row r="74" spans="1:8" x14ac:dyDescent="0.2">
      <c r="A74" s="458">
        <v>38565</v>
      </c>
      <c r="B74" s="404">
        <v>1079119</v>
      </c>
      <c r="C74" s="404">
        <v>1.7080069322803499E-3</v>
      </c>
      <c r="D74" s="404">
        <v>2.1650157017602902E-2</v>
      </c>
      <c r="E74" s="414">
        <v>1840</v>
      </c>
      <c r="F74" s="404">
        <v>2005</v>
      </c>
      <c r="G74" s="404">
        <v>8</v>
      </c>
      <c r="H74" s="404">
        <v>16224</v>
      </c>
    </row>
    <row r="75" spans="1:8" x14ac:dyDescent="0.2">
      <c r="A75" s="458">
        <v>38596</v>
      </c>
      <c r="B75" s="404">
        <v>1088567</v>
      </c>
      <c r="C75" s="404">
        <v>8.7552901950571603E-3</v>
      </c>
      <c r="D75" s="404">
        <v>2.60256090032094E-2</v>
      </c>
      <c r="E75" s="414">
        <v>9448</v>
      </c>
      <c r="F75" s="404">
        <v>2005</v>
      </c>
      <c r="G75" s="404">
        <v>9</v>
      </c>
      <c r="H75" s="404">
        <v>25672</v>
      </c>
    </row>
    <row r="76" spans="1:8" x14ac:dyDescent="0.2">
      <c r="A76" s="458">
        <v>38626</v>
      </c>
      <c r="B76" s="404">
        <v>1099330</v>
      </c>
      <c r="C76" s="404">
        <v>9.8873105651742198E-3</v>
      </c>
      <c r="D76" s="404">
        <v>3.3053424497911897E-2</v>
      </c>
      <c r="E76" s="414">
        <v>10763</v>
      </c>
      <c r="F76" s="404">
        <v>2005</v>
      </c>
      <c r="G76" s="404">
        <v>10</v>
      </c>
      <c r="H76" s="404">
        <v>36435</v>
      </c>
    </row>
    <row r="77" spans="1:8" x14ac:dyDescent="0.2">
      <c r="A77" s="458">
        <v>38657</v>
      </c>
      <c r="B77" s="404">
        <v>1113239</v>
      </c>
      <c r="C77" s="404">
        <v>1.26522518261123E-2</v>
      </c>
      <c r="D77" s="404">
        <v>3.5067590372311899E-2</v>
      </c>
      <c r="E77" s="414">
        <v>13909</v>
      </c>
      <c r="F77" s="404">
        <v>2005</v>
      </c>
      <c r="G77" s="404">
        <v>11</v>
      </c>
      <c r="H77" s="404">
        <v>50344</v>
      </c>
    </row>
    <row r="78" spans="1:8" x14ac:dyDescent="0.2">
      <c r="A78" s="458">
        <v>38687</v>
      </c>
      <c r="B78" s="404">
        <v>1095746</v>
      </c>
      <c r="C78" s="404">
        <v>-1.57136068714804E-2</v>
      </c>
      <c r="D78" s="404">
        <v>3.0907098067071599E-2</v>
      </c>
      <c r="E78" s="414">
        <v>-17493</v>
      </c>
      <c r="F78" s="404">
        <v>2005</v>
      </c>
      <c r="G78" s="404">
        <v>12</v>
      </c>
      <c r="H78" s="404">
        <v>32851</v>
      </c>
    </row>
    <row r="79" spans="1:8" x14ac:dyDescent="0.2">
      <c r="A79" s="458">
        <v>38718</v>
      </c>
      <c r="B79" s="404">
        <v>1101257</v>
      </c>
      <c r="C79" s="404">
        <v>5.0294502558074798E-3</v>
      </c>
      <c r="D79" s="404">
        <v>3.15616033901511E-2</v>
      </c>
      <c r="E79" s="414">
        <v>5511</v>
      </c>
      <c r="F79" s="404">
        <v>2006</v>
      </c>
      <c r="G79" s="404">
        <v>1</v>
      </c>
      <c r="H79" s="404">
        <v>5511</v>
      </c>
    </row>
    <row r="80" spans="1:8" x14ac:dyDescent="0.2">
      <c r="A80" s="458">
        <v>38749</v>
      </c>
      <c r="B80" s="404">
        <v>1109025</v>
      </c>
      <c r="C80" s="404">
        <v>7.0537576605642603E-3</v>
      </c>
      <c r="D80" s="404">
        <v>3.2867544475633698E-2</v>
      </c>
      <c r="E80" s="414">
        <v>7768</v>
      </c>
      <c r="F80" s="404">
        <v>2006</v>
      </c>
      <c r="G80" s="404">
        <v>2</v>
      </c>
      <c r="H80" s="404">
        <v>13279</v>
      </c>
    </row>
    <row r="81" spans="1:8" x14ac:dyDescent="0.2">
      <c r="A81" s="458">
        <v>38777</v>
      </c>
      <c r="B81" s="404">
        <v>1119209</v>
      </c>
      <c r="C81" s="404">
        <v>9.1828407835712299E-3</v>
      </c>
      <c r="D81" s="404">
        <v>4.1939787312679E-2</v>
      </c>
      <c r="E81" s="414">
        <v>10184</v>
      </c>
      <c r="F81" s="404">
        <v>2006</v>
      </c>
      <c r="G81" s="404">
        <v>3</v>
      </c>
      <c r="H81" s="404">
        <v>23463</v>
      </c>
    </row>
    <row r="82" spans="1:8" x14ac:dyDescent="0.2">
      <c r="A82" s="458">
        <v>38808</v>
      </c>
      <c r="B82" s="404">
        <v>1116487</v>
      </c>
      <c r="C82" s="404">
        <v>-2.4320747956816401E-3</v>
      </c>
      <c r="D82" s="404">
        <v>3.8971420276044902E-2</v>
      </c>
      <c r="E82" s="414">
        <v>-2722</v>
      </c>
      <c r="F82" s="404">
        <v>2006</v>
      </c>
      <c r="G82" s="404">
        <v>4</v>
      </c>
      <c r="H82" s="404">
        <v>20741</v>
      </c>
    </row>
    <row r="83" spans="1:8" x14ac:dyDescent="0.2">
      <c r="A83" s="458">
        <v>38838</v>
      </c>
      <c r="B83" s="404">
        <v>1121279</v>
      </c>
      <c r="C83" s="404">
        <v>4.2920338526109001E-3</v>
      </c>
      <c r="D83" s="404">
        <v>4.1303748225069999E-2</v>
      </c>
      <c r="E83" s="414">
        <v>4792</v>
      </c>
      <c r="F83" s="404">
        <v>2006</v>
      </c>
      <c r="G83" s="404">
        <v>5</v>
      </c>
      <c r="H83" s="404">
        <v>25533</v>
      </c>
    </row>
    <row r="84" spans="1:8" x14ac:dyDescent="0.2">
      <c r="A84" s="458">
        <v>38869</v>
      </c>
      <c r="B84" s="404">
        <v>1129262</v>
      </c>
      <c r="C84" s="404">
        <v>7.1195483015378301E-3</v>
      </c>
      <c r="D84" s="404">
        <v>4.7739486068019601E-2</v>
      </c>
      <c r="E84" s="414">
        <v>7983</v>
      </c>
      <c r="F84" s="404">
        <v>2006</v>
      </c>
      <c r="G84" s="404">
        <v>6</v>
      </c>
      <c r="H84" s="404">
        <v>33516</v>
      </c>
    </row>
    <row r="85" spans="1:8" x14ac:dyDescent="0.2">
      <c r="A85" s="458">
        <v>38899</v>
      </c>
      <c r="B85" s="404">
        <v>1132219</v>
      </c>
      <c r="C85" s="404">
        <v>2.61852431056742E-3</v>
      </c>
      <c r="D85" s="404">
        <v>5.0998859162761E-2</v>
      </c>
      <c r="E85" s="414">
        <v>2957</v>
      </c>
      <c r="F85" s="404">
        <v>2006</v>
      </c>
      <c r="G85" s="404">
        <v>7</v>
      </c>
      <c r="H85" s="404">
        <v>36473</v>
      </c>
    </row>
    <row r="86" spans="1:8" x14ac:dyDescent="0.2">
      <c r="A86" s="458">
        <v>38930</v>
      </c>
      <c r="B86" s="404">
        <v>1138666</v>
      </c>
      <c r="C86" s="404">
        <v>5.6941280794615698E-3</v>
      </c>
      <c r="D86" s="404">
        <v>5.5181124602569298E-2</v>
      </c>
      <c r="E86" s="414">
        <v>6447</v>
      </c>
      <c r="F86" s="404">
        <v>2006</v>
      </c>
      <c r="G86" s="404">
        <v>8</v>
      </c>
      <c r="H86" s="404">
        <v>42920</v>
      </c>
    </row>
    <row r="87" spans="1:8" x14ac:dyDescent="0.2">
      <c r="A87" s="458">
        <v>38961</v>
      </c>
      <c r="B87" s="404">
        <v>1147420</v>
      </c>
      <c r="C87" s="404">
        <v>7.6879436112082802E-3</v>
      </c>
      <c r="D87" s="404">
        <v>5.4064655643612201E-2</v>
      </c>
      <c r="E87" s="414">
        <v>8754</v>
      </c>
      <c r="F87" s="404">
        <v>2006</v>
      </c>
      <c r="G87" s="404">
        <v>9</v>
      </c>
      <c r="H87" s="404">
        <v>51674</v>
      </c>
    </row>
    <row r="88" spans="1:8" x14ac:dyDescent="0.2">
      <c r="A88" s="458">
        <v>38991</v>
      </c>
      <c r="B88" s="404">
        <v>1157739</v>
      </c>
      <c r="C88" s="404">
        <v>8.9932195708632996E-3</v>
      </c>
      <c r="D88" s="404">
        <v>5.3131452793974597E-2</v>
      </c>
      <c r="E88" s="414">
        <v>10319</v>
      </c>
      <c r="F88" s="404">
        <v>2006</v>
      </c>
      <c r="G88" s="404">
        <v>10</v>
      </c>
      <c r="H88" s="404">
        <v>61993</v>
      </c>
    </row>
    <row r="89" spans="1:8" x14ac:dyDescent="0.2">
      <c r="A89" s="458">
        <v>39022</v>
      </c>
      <c r="B89" s="404">
        <v>1168371</v>
      </c>
      <c r="C89" s="404">
        <v>9.1834169877666998E-3</v>
      </c>
      <c r="D89" s="404">
        <v>4.9523956670580099E-2</v>
      </c>
      <c r="E89" s="414">
        <v>10632</v>
      </c>
      <c r="F89" s="404">
        <v>2006</v>
      </c>
      <c r="G89" s="404">
        <v>11</v>
      </c>
      <c r="H89" s="404">
        <v>72625</v>
      </c>
    </row>
    <row r="90" spans="1:8" x14ac:dyDescent="0.2">
      <c r="A90" s="458">
        <v>39052</v>
      </c>
      <c r="B90" s="404">
        <v>1147143</v>
      </c>
      <c r="C90" s="404">
        <v>-1.81688864239185E-2</v>
      </c>
      <c r="D90" s="404">
        <v>4.6905943530708601E-2</v>
      </c>
      <c r="E90" s="414">
        <v>-21228</v>
      </c>
      <c r="F90" s="404">
        <v>2006</v>
      </c>
      <c r="G90" s="404">
        <v>12</v>
      </c>
      <c r="H90" s="404">
        <v>51397</v>
      </c>
    </row>
    <row r="91" spans="1:8" x14ac:dyDescent="0.2">
      <c r="A91" s="458">
        <v>39083</v>
      </c>
      <c r="B91" s="404">
        <v>1159470</v>
      </c>
      <c r="C91" s="404">
        <v>1.07458268062481E-2</v>
      </c>
      <c r="D91" s="404">
        <v>5.2860503951393599E-2</v>
      </c>
      <c r="E91" s="414">
        <v>12327</v>
      </c>
      <c r="F91" s="404">
        <v>2007</v>
      </c>
      <c r="G91" s="404">
        <v>1</v>
      </c>
      <c r="H91" s="404">
        <v>12327</v>
      </c>
    </row>
    <row r="92" spans="1:8" x14ac:dyDescent="0.2">
      <c r="A92" s="458">
        <v>39114</v>
      </c>
      <c r="B92" s="404">
        <v>1167071</v>
      </c>
      <c r="C92" s="404">
        <v>6.5555814294462299E-3</v>
      </c>
      <c r="D92" s="404">
        <v>5.2339667726155802E-2</v>
      </c>
      <c r="E92" s="414">
        <v>7601</v>
      </c>
      <c r="F92" s="404">
        <v>2007</v>
      </c>
      <c r="G92" s="404">
        <v>2</v>
      </c>
      <c r="H92" s="404">
        <v>19928</v>
      </c>
    </row>
    <row r="93" spans="1:8" x14ac:dyDescent="0.2">
      <c r="A93" s="458">
        <v>39142</v>
      </c>
      <c r="B93" s="404">
        <v>1173248</v>
      </c>
      <c r="C93" s="404">
        <v>5.2927371171076496E-3</v>
      </c>
      <c r="D93" s="404">
        <v>4.8283207157912497E-2</v>
      </c>
      <c r="E93" s="414">
        <v>6177</v>
      </c>
      <c r="F93" s="404">
        <v>2007</v>
      </c>
      <c r="G93" s="404">
        <v>3</v>
      </c>
      <c r="H93" s="404">
        <v>26105</v>
      </c>
    </row>
    <row r="94" spans="1:8" x14ac:dyDescent="0.2">
      <c r="A94" s="458">
        <v>39173</v>
      </c>
      <c r="B94" s="404">
        <v>1175642</v>
      </c>
      <c r="C94" s="404">
        <v>2.0404893083132399E-3</v>
      </c>
      <c r="D94" s="404">
        <v>5.2983151617528999E-2</v>
      </c>
      <c r="E94" s="414">
        <v>2394</v>
      </c>
      <c r="F94" s="404">
        <v>2007</v>
      </c>
      <c r="G94" s="404">
        <v>4</v>
      </c>
      <c r="H94" s="404">
        <v>28499</v>
      </c>
    </row>
    <row r="95" spans="1:8" x14ac:dyDescent="0.2">
      <c r="A95" s="458">
        <v>39203</v>
      </c>
      <c r="B95" s="404">
        <v>1177550</v>
      </c>
      <c r="C95" s="404">
        <v>1.6229430387821901E-3</v>
      </c>
      <c r="D95" s="404">
        <v>5.0184655201783099E-2</v>
      </c>
      <c r="E95" s="414">
        <v>1908</v>
      </c>
      <c r="F95" s="404">
        <v>2007</v>
      </c>
      <c r="G95" s="404">
        <v>5</v>
      </c>
      <c r="H95" s="404">
        <v>30407</v>
      </c>
    </row>
    <row r="96" spans="1:8" x14ac:dyDescent="0.2">
      <c r="A96" s="458">
        <v>39234</v>
      </c>
      <c r="B96" s="404">
        <v>1181306</v>
      </c>
      <c r="C96" s="404">
        <v>3.1896734745871002E-3</v>
      </c>
      <c r="D96" s="404">
        <v>4.6086736293260697E-2</v>
      </c>
      <c r="E96" s="414">
        <v>3756</v>
      </c>
      <c r="F96" s="404">
        <v>2007</v>
      </c>
      <c r="G96" s="404">
        <v>6</v>
      </c>
      <c r="H96" s="404">
        <v>34163</v>
      </c>
    </row>
    <row r="97" spans="1:8" x14ac:dyDescent="0.2">
      <c r="A97" s="458">
        <v>39264</v>
      </c>
      <c r="B97" s="404">
        <v>1186605</v>
      </c>
      <c r="C97" s="404">
        <v>4.4857132698894499E-3</v>
      </c>
      <c r="D97" s="404">
        <v>4.80348766448895E-2</v>
      </c>
      <c r="E97" s="414">
        <v>5299</v>
      </c>
      <c r="F97" s="404">
        <v>2007</v>
      </c>
      <c r="G97" s="404">
        <v>7</v>
      </c>
      <c r="H97" s="404">
        <v>39462</v>
      </c>
    </row>
    <row r="98" spans="1:8" x14ac:dyDescent="0.2">
      <c r="A98" s="458">
        <v>39295</v>
      </c>
      <c r="B98" s="404">
        <v>1191437</v>
      </c>
      <c r="C98" s="404">
        <v>4.0721217254267002E-3</v>
      </c>
      <c r="D98" s="404">
        <v>4.6344582168959203E-2</v>
      </c>
      <c r="E98" s="414">
        <v>4832</v>
      </c>
      <c r="F98" s="404">
        <v>2007</v>
      </c>
      <c r="G98" s="404">
        <v>8</v>
      </c>
      <c r="H98" s="404">
        <v>44294</v>
      </c>
    </row>
    <row r="99" spans="1:8" x14ac:dyDescent="0.2">
      <c r="A99" s="458">
        <v>39326</v>
      </c>
      <c r="B99" s="404">
        <v>1196379</v>
      </c>
      <c r="C99" s="404">
        <v>4.1479322868098701E-3</v>
      </c>
      <c r="D99" s="404">
        <v>4.2668769936030401E-2</v>
      </c>
      <c r="E99" s="414">
        <v>4942</v>
      </c>
      <c r="F99" s="404">
        <v>2007</v>
      </c>
      <c r="G99" s="404">
        <v>9</v>
      </c>
      <c r="H99" s="404">
        <v>49236</v>
      </c>
    </row>
    <row r="100" spans="1:8" x14ac:dyDescent="0.2">
      <c r="A100" s="458">
        <v>39356</v>
      </c>
      <c r="B100" s="404">
        <v>1210081</v>
      </c>
      <c r="C100" s="404">
        <v>1.14528924362598E-2</v>
      </c>
      <c r="D100" s="404">
        <v>4.5210535362460801E-2</v>
      </c>
      <c r="E100" s="414">
        <v>13702</v>
      </c>
      <c r="F100" s="404">
        <v>2007</v>
      </c>
      <c r="G100" s="404">
        <v>10</v>
      </c>
      <c r="H100" s="404">
        <v>62938</v>
      </c>
    </row>
    <row r="101" spans="1:8" x14ac:dyDescent="0.2">
      <c r="A101" s="458">
        <v>39387</v>
      </c>
      <c r="B101" s="404">
        <v>1219614</v>
      </c>
      <c r="C101" s="404">
        <v>7.8779850274486307E-3</v>
      </c>
      <c r="D101" s="404">
        <v>4.38585004249505E-2</v>
      </c>
      <c r="E101" s="414">
        <v>9533</v>
      </c>
      <c r="F101" s="404">
        <v>2007</v>
      </c>
      <c r="G101" s="404">
        <v>11</v>
      </c>
      <c r="H101" s="404">
        <v>72471</v>
      </c>
    </row>
    <row r="102" spans="1:8" x14ac:dyDescent="0.2">
      <c r="A102" s="458">
        <v>39417</v>
      </c>
      <c r="B102" s="404">
        <v>1194386</v>
      </c>
      <c r="C102" s="404">
        <v>-2.0685233196732801E-2</v>
      </c>
      <c r="D102" s="404">
        <v>4.1183182916166398E-2</v>
      </c>
      <c r="E102" s="414">
        <v>-25228</v>
      </c>
      <c r="F102" s="404">
        <v>2007</v>
      </c>
      <c r="G102" s="404">
        <v>12</v>
      </c>
      <c r="H102" s="404">
        <v>47243</v>
      </c>
    </row>
    <row r="103" spans="1:8" x14ac:dyDescent="0.2">
      <c r="A103" s="458">
        <v>39448</v>
      </c>
      <c r="B103" s="404">
        <v>1206391</v>
      </c>
      <c r="C103" s="404">
        <v>1.00511894814574E-2</v>
      </c>
      <c r="D103" s="404">
        <v>4.0467627450473199E-2</v>
      </c>
      <c r="E103" s="414">
        <v>12005</v>
      </c>
      <c r="F103" s="404">
        <v>2008</v>
      </c>
      <c r="G103" s="404">
        <v>1</v>
      </c>
      <c r="H103" s="404">
        <v>12005</v>
      </c>
    </row>
    <row r="104" spans="1:8" x14ac:dyDescent="0.2">
      <c r="A104" s="458">
        <v>39479</v>
      </c>
      <c r="B104" s="404">
        <v>1214066</v>
      </c>
      <c r="C104" s="404">
        <v>6.3619506445256003E-3</v>
      </c>
      <c r="D104" s="404">
        <v>4.0267473015780597E-2</v>
      </c>
      <c r="E104" s="414">
        <v>7675</v>
      </c>
      <c r="F104" s="404">
        <v>2008</v>
      </c>
      <c r="G104" s="404">
        <v>2</v>
      </c>
      <c r="H104" s="404">
        <v>19680</v>
      </c>
    </row>
    <row r="105" spans="1:8" x14ac:dyDescent="0.2">
      <c r="A105" s="458">
        <v>39508</v>
      </c>
      <c r="B105" s="404">
        <v>1214015</v>
      </c>
      <c r="C105" s="404">
        <v>-4.2007600904780998E-5</v>
      </c>
      <c r="D105" s="404">
        <v>3.4747129336678999E-2</v>
      </c>
      <c r="E105" s="414">
        <v>-51</v>
      </c>
      <c r="F105" s="404">
        <v>2008</v>
      </c>
      <c r="G105" s="404">
        <v>3</v>
      </c>
      <c r="H105" s="404">
        <v>19629</v>
      </c>
    </row>
    <row r="106" spans="1:8" x14ac:dyDescent="0.2">
      <c r="A106" s="458">
        <v>39539</v>
      </c>
      <c r="B106" s="404">
        <v>1218746</v>
      </c>
      <c r="C106" s="404">
        <v>3.8969864458018302E-3</v>
      </c>
      <c r="D106" s="404">
        <v>3.66642226119855E-2</v>
      </c>
      <c r="E106" s="414">
        <v>4731</v>
      </c>
      <c r="F106" s="404">
        <v>2008</v>
      </c>
      <c r="G106" s="404">
        <v>4</v>
      </c>
      <c r="H106" s="404">
        <v>24360</v>
      </c>
    </row>
    <row r="107" spans="1:8" x14ac:dyDescent="0.2">
      <c r="A107" s="458">
        <v>39569</v>
      </c>
      <c r="B107" s="404">
        <v>1216016</v>
      </c>
      <c r="C107" s="404">
        <v>-2.2400073518189499E-3</v>
      </c>
      <c r="D107" s="404">
        <v>3.2666128826801297E-2</v>
      </c>
      <c r="E107" s="414">
        <v>-2730</v>
      </c>
      <c r="F107" s="404">
        <v>2008</v>
      </c>
      <c r="G107" s="404">
        <v>5</v>
      </c>
      <c r="H107" s="404">
        <v>21630</v>
      </c>
    </row>
    <row r="108" spans="1:8" x14ac:dyDescent="0.2">
      <c r="A108" s="458">
        <v>39600</v>
      </c>
      <c r="B108" s="404">
        <v>1219272</v>
      </c>
      <c r="C108" s="404">
        <v>2.6775963474163799E-3</v>
      </c>
      <c r="D108" s="404">
        <v>3.2139005473603002E-2</v>
      </c>
      <c r="E108" s="414">
        <v>3256</v>
      </c>
      <c r="F108" s="404">
        <v>2008</v>
      </c>
      <c r="G108" s="404">
        <v>6</v>
      </c>
      <c r="H108" s="404">
        <v>24886</v>
      </c>
    </row>
    <row r="109" spans="1:8" x14ac:dyDescent="0.2">
      <c r="A109" s="458">
        <v>39630</v>
      </c>
      <c r="B109" s="404">
        <v>1220144</v>
      </c>
      <c r="C109" s="404">
        <v>7.1518086202249098E-4</v>
      </c>
      <c r="D109" s="404">
        <v>2.82646710573442E-2</v>
      </c>
      <c r="E109" s="414">
        <v>872</v>
      </c>
      <c r="F109" s="404">
        <v>2008</v>
      </c>
      <c r="G109" s="404">
        <v>7</v>
      </c>
      <c r="H109" s="404">
        <v>25758</v>
      </c>
    </row>
    <row r="110" spans="1:8" x14ac:dyDescent="0.2">
      <c r="A110" s="458">
        <v>39661</v>
      </c>
      <c r="B110" s="404">
        <v>1222971</v>
      </c>
      <c r="C110" s="404">
        <v>2.3169396399114199E-3</v>
      </c>
      <c r="D110" s="404">
        <v>2.64671988531495E-2</v>
      </c>
      <c r="E110" s="414">
        <v>2827</v>
      </c>
      <c r="F110" s="404">
        <v>2008</v>
      </c>
      <c r="G110" s="404">
        <v>8</v>
      </c>
      <c r="H110" s="404">
        <v>28585</v>
      </c>
    </row>
    <row r="111" spans="1:8" x14ac:dyDescent="0.2">
      <c r="A111" s="458">
        <v>39692</v>
      </c>
      <c r="B111" s="404">
        <v>1226715</v>
      </c>
      <c r="C111" s="404">
        <v>3.0613972040221E-3</v>
      </c>
      <c r="D111" s="404">
        <v>2.5356513278818899E-2</v>
      </c>
      <c r="E111" s="414">
        <v>3744</v>
      </c>
      <c r="F111" s="404">
        <v>2008</v>
      </c>
      <c r="G111" s="404">
        <v>9</v>
      </c>
      <c r="H111" s="404">
        <v>32329</v>
      </c>
    </row>
    <row r="112" spans="1:8" x14ac:dyDescent="0.2">
      <c r="A112" s="458">
        <v>39722</v>
      </c>
      <c r="B112" s="404">
        <v>1228030</v>
      </c>
      <c r="C112" s="404">
        <v>1.0719686316706899E-3</v>
      </c>
      <c r="D112" s="404">
        <v>1.4832891351901099E-2</v>
      </c>
      <c r="E112" s="414">
        <v>1315</v>
      </c>
      <c r="F112" s="404">
        <v>2008</v>
      </c>
      <c r="G112" s="404">
        <v>10</v>
      </c>
      <c r="H112" s="404">
        <v>33644</v>
      </c>
    </row>
    <row r="113" spans="1:8" x14ac:dyDescent="0.2">
      <c r="A113" s="458">
        <v>39753</v>
      </c>
      <c r="B113" s="404">
        <v>1225338</v>
      </c>
      <c r="C113" s="404">
        <v>-2.1921288567868799E-3</v>
      </c>
      <c r="D113" s="404">
        <v>4.6932882043007104E-3</v>
      </c>
      <c r="E113" s="414">
        <v>-2692</v>
      </c>
      <c r="F113" s="404">
        <v>2008</v>
      </c>
      <c r="G113" s="404">
        <v>11</v>
      </c>
      <c r="H113" s="404">
        <v>30952</v>
      </c>
    </row>
    <row r="114" spans="1:8" x14ac:dyDescent="0.2">
      <c r="A114" s="458">
        <v>39783</v>
      </c>
      <c r="B114" s="404">
        <v>1204590</v>
      </c>
      <c r="C114" s="404">
        <v>-1.6932470877423202E-2</v>
      </c>
      <c r="D114" s="404">
        <v>8.54330174667162E-3</v>
      </c>
      <c r="E114" s="414">
        <v>-20748</v>
      </c>
      <c r="F114" s="404">
        <v>2008</v>
      </c>
      <c r="G114" s="404">
        <v>12</v>
      </c>
      <c r="H114" s="404">
        <v>10204</v>
      </c>
    </row>
    <row r="115" spans="1:8" x14ac:dyDescent="0.2">
      <c r="A115" s="458">
        <v>39814</v>
      </c>
      <c r="B115" s="404">
        <v>1200192</v>
      </c>
      <c r="C115" s="404">
        <v>-3.6510347919208601E-3</v>
      </c>
      <c r="D115" s="404">
        <v>-5.1384667160149196E-3</v>
      </c>
      <c r="E115" s="414">
        <v>-4398</v>
      </c>
      <c r="F115" s="404">
        <v>2009</v>
      </c>
      <c r="G115" s="404">
        <v>1</v>
      </c>
      <c r="H115" s="404">
        <v>-4398</v>
      </c>
    </row>
    <row r="116" spans="1:8" x14ac:dyDescent="0.2">
      <c r="A116" s="458">
        <v>39845</v>
      </c>
      <c r="B116" s="404">
        <v>1194715</v>
      </c>
      <c r="C116" s="404">
        <v>-4.563436516824E-3</v>
      </c>
      <c r="D116" s="404">
        <v>-1.59390016687725E-2</v>
      </c>
      <c r="E116" s="414">
        <v>-5477</v>
      </c>
      <c r="F116" s="404">
        <v>2009</v>
      </c>
      <c r="G116" s="404">
        <v>2</v>
      </c>
      <c r="H116" s="404">
        <v>-9875</v>
      </c>
    </row>
    <row r="117" spans="1:8" x14ac:dyDescent="0.2">
      <c r="A117" s="458">
        <v>39873</v>
      </c>
      <c r="B117" s="404">
        <v>1198805</v>
      </c>
      <c r="C117" s="404">
        <v>3.4234106042025899E-3</v>
      </c>
      <c r="D117" s="404">
        <v>-1.2528675510599101E-2</v>
      </c>
      <c r="E117" s="414">
        <v>4090</v>
      </c>
      <c r="F117" s="404">
        <v>2009</v>
      </c>
      <c r="G117" s="404">
        <v>3</v>
      </c>
      <c r="H117" s="404">
        <v>-5785</v>
      </c>
    </row>
    <row r="118" spans="1:8" x14ac:dyDescent="0.2">
      <c r="A118" s="458">
        <v>39904</v>
      </c>
      <c r="B118" s="404">
        <v>1193947</v>
      </c>
      <c r="C118" s="404">
        <v>-4.0523688172805503E-3</v>
      </c>
      <c r="D118" s="404">
        <v>-2.0347964218959499E-2</v>
      </c>
      <c r="E118" s="414">
        <v>-4858</v>
      </c>
      <c r="F118" s="404">
        <v>2009</v>
      </c>
      <c r="G118" s="404">
        <v>4</v>
      </c>
      <c r="H118" s="404">
        <v>-10643</v>
      </c>
    </row>
    <row r="119" spans="1:8" x14ac:dyDescent="0.2">
      <c r="A119" s="458">
        <v>39934</v>
      </c>
      <c r="B119" s="404">
        <v>1190262</v>
      </c>
      <c r="C119" s="404">
        <v>-3.0864016576950298E-3</v>
      </c>
      <c r="D119" s="404">
        <v>-2.11789976447678E-2</v>
      </c>
      <c r="E119" s="414">
        <v>-3685</v>
      </c>
      <c r="F119" s="404">
        <v>2009</v>
      </c>
      <c r="G119" s="404">
        <v>5</v>
      </c>
      <c r="H119" s="404">
        <v>-14328</v>
      </c>
    </row>
    <row r="120" spans="1:8" x14ac:dyDescent="0.2">
      <c r="A120" s="458">
        <v>39965</v>
      </c>
      <c r="B120" s="404">
        <v>1194763</v>
      </c>
      <c r="C120" s="404">
        <v>3.7815203711450999E-3</v>
      </c>
      <c r="D120" s="404">
        <v>-2.0101339159760898E-2</v>
      </c>
      <c r="E120" s="414">
        <v>4501</v>
      </c>
      <c r="F120" s="404">
        <v>2009</v>
      </c>
      <c r="G120" s="404">
        <v>6</v>
      </c>
      <c r="H120" s="404">
        <v>-9827</v>
      </c>
    </row>
    <row r="121" spans="1:8" x14ac:dyDescent="0.2">
      <c r="A121" s="458">
        <v>39995</v>
      </c>
      <c r="B121" s="404">
        <v>1198518</v>
      </c>
      <c r="C121" s="404">
        <v>3.1428827307173899E-3</v>
      </c>
      <c r="D121" s="404">
        <v>-1.7724137478854901E-2</v>
      </c>
      <c r="E121" s="414">
        <v>3755</v>
      </c>
      <c r="F121" s="404">
        <v>2009</v>
      </c>
      <c r="G121" s="404">
        <v>7</v>
      </c>
      <c r="H121" s="404">
        <v>-6072</v>
      </c>
    </row>
    <row r="122" spans="1:8" x14ac:dyDescent="0.2">
      <c r="A122" s="458">
        <v>40026</v>
      </c>
      <c r="B122" s="404">
        <v>1198986</v>
      </c>
      <c r="C122" s="404">
        <v>3.9048224557336502E-4</v>
      </c>
      <c r="D122" s="404">
        <v>-1.9612075838266001E-2</v>
      </c>
      <c r="E122" s="414">
        <v>468</v>
      </c>
      <c r="F122" s="404">
        <v>2009</v>
      </c>
      <c r="G122" s="404">
        <v>8</v>
      </c>
      <c r="H122" s="404">
        <v>-5604</v>
      </c>
    </row>
    <row r="123" spans="1:8" x14ac:dyDescent="0.2">
      <c r="A123" s="458">
        <v>40057</v>
      </c>
      <c r="B123" s="404">
        <v>1197731</v>
      </c>
      <c r="C123" s="404">
        <v>-1.0467178098826401E-3</v>
      </c>
      <c r="D123" s="404">
        <v>-2.3627329901403399E-2</v>
      </c>
      <c r="E123" s="414">
        <v>-1255</v>
      </c>
      <c r="F123" s="404">
        <v>2009</v>
      </c>
      <c r="G123" s="404">
        <v>9</v>
      </c>
      <c r="H123" s="404">
        <v>-6859</v>
      </c>
    </row>
    <row r="124" spans="1:8" x14ac:dyDescent="0.2">
      <c r="A124" s="458">
        <v>40087</v>
      </c>
      <c r="B124" s="404">
        <v>1210664</v>
      </c>
      <c r="C124" s="404">
        <v>1.07979170615105E-2</v>
      </c>
      <c r="D124" s="404">
        <v>-1.41413483383956E-2</v>
      </c>
      <c r="E124" s="414">
        <v>12933</v>
      </c>
      <c r="F124" s="404">
        <v>2009</v>
      </c>
      <c r="G124" s="404">
        <v>10</v>
      </c>
      <c r="H124" s="404">
        <v>6074</v>
      </c>
    </row>
    <row r="125" spans="1:8" x14ac:dyDescent="0.2">
      <c r="A125" s="458">
        <v>40118</v>
      </c>
      <c r="B125" s="404">
        <v>1221907</v>
      </c>
      <c r="C125" s="404">
        <v>9.2866393978841E-3</v>
      </c>
      <c r="D125" s="404">
        <v>-2.8000437430325499E-3</v>
      </c>
      <c r="E125" s="414">
        <v>11243</v>
      </c>
      <c r="F125" s="404">
        <v>2009</v>
      </c>
      <c r="G125" s="404">
        <v>11</v>
      </c>
      <c r="H125" s="404">
        <v>17317</v>
      </c>
    </row>
    <row r="126" spans="1:8" x14ac:dyDescent="0.2">
      <c r="A126" s="458">
        <v>40148</v>
      </c>
      <c r="B126" s="404">
        <v>1208019</v>
      </c>
      <c r="C126" s="404">
        <v>-1.1365840444485501E-2</v>
      </c>
      <c r="D126" s="404">
        <v>2.8466117102083901E-3</v>
      </c>
      <c r="E126" s="414">
        <v>-13888</v>
      </c>
      <c r="F126" s="404">
        <v>2009</v>
      </c>
      <c r="G126" s="404">
        <v>12</v>
      </c>
      <c r="H126" s="404">
        <v>3429</v>
      </c>
    </row>
    <row r="127" spans="1:8" x14ac:dyDescent="0.2">
      <c r="A127" s="458">
        <v>40179</v>
      </c>
      <c r="B127" s="404">
        <v>1207686</v>
      </c>
      <c r="C127" s="404">
        <v>-2.7565791597650201E-4</v>
      </c>
      <c r="D127" s="404">
        <v>6.24400095984634E-3</v>
      </c>
      <c r="E127" s="414">
        <v>-333</v>
      </c>
      <c r="F127" s="404">
        <v>2010</v>
      </c>
      <c r="G127" s="404">
        <v>1</v>
      </c>
      <c r="H127" s="404">
        <v>-333</v>
      </c>
    </row>
    <row r="128" spans="1:8" x14ac:dyDescent="0.2">
      <c r="A128" s="458">
        <v>40210</v>
      </c>
      <c r="B128" s="404">
        <v>1215559</v>
      </c>
      <c r="C128" s="404">
        <v>6.5190786346782702E-3</v>
      </c>
      <c r="D128" s="404">
        <v>1.7446838785819301E-2</v>
      </c>
      <c r="E128" s="414">
        <v>7873</v>
      </c>
      <c r="F128" s="404">
        <v>2010</v>
      </c>
      <c r="G128" s="404">
        <v>2</v>
      </c>
      <c r="H128" s="404">
        <v>7540</v>
      </c>
    </row>
    <row r="129" spans="1:8" x14ac:dyDescent="0.2">
      <c r="A129" s="458">
        <v>40238</v>
      </c>
      <c r="B129" s="404">
        <v>1226178</v>
      </c>
      <c r="C129" s="404">
        <v>8.7358984631762393E-3</v>
      </c>
      <c r="D129" s="404">
        <v>2.28335717652162E-2</v>
      </c>
      <c r="E129" s="414">
        <v>10619</v>
      </c>
      <c r="F129" s="404">
        <v>2010</v>
      </c>
      <c r="G129" s="404">
        <v>3</v>
      </c>
      <c r="H129" s="404">
        <v>18159</v>
      </c>
    </row>
    <row r="130" spans="1:8" x14ac:dyDescent="0.2">
      <c r="A130" s="458">
        <v>40269</v>
      </c>
      <c r="B130" s="404">
        <v>1232200</v>
      </c>
      <c r="C130" s="404">
        <v>4.9111956012912704E-3</v>
      </c>
      <c r="D130" s="404">
        <v>3.20391106137876E-2</v>
      </c>
      <c r="E130" s="414">
        <v>6022</v>
      </c>
      <c r="F130" s="404">
        <v>2010</v>
      </c>
      <c r="G130" s="404">
        <v>4</v>
      </c>
      <c r="H130" s="404">
        <v>24181</v>
      </c>
    </row>
    <row r="131" spans="1:8" x14ac:dyDescent="0.2">
      <c r="A131" s="458">
        <v>40299</v>
      </c>
      <c r="B131" s="404">
        <v>1233199</v>
      </c>
      <c r="C131" s="404">
        <v>8.1074500892719403E-4</v>
      </c>
      <c r="D131" s="404">
        <v>3.6073570356778502E-2</v>
      </c>
      <c r="E131" s="414">
        <v>999</v>
      </c>
      <c r="F131" s="404">
        <v>2010</v>
      </c>
      <c r="G131" s="404">
        <v>5</v>
      </c>
      <c r="H131" s="404">
        <v>25180</v>
      </c>
    </row>
    <row r="132" spans="1:8" x14ac:dyDescent="0.2">
      <c r="A132" s="458">
        <v>40330</v>
      </c>
      <c r="B132" s="404">
        <v>1236525</v>
      </c>
      <c r="C132" s="404">
        <v>2.6970505165833099E-3</v>
      </c>
      <c r="D132" s="404">
        <v>3.4954212676489002E-2</v>
      </c>
      <c r="E132" s="414">
        <v>3326</v>
      </c>
      <c r="F132" s="404">
        <v>2010</v>
      </c>
      <c r="G132" s="404">
        <v>6</v>
      </c>
      <c r="H132" s="404">
        <v>28506</v>
      </c>
    </row>
    <row r="133" spans="1:8" x14ac:dyDescent="0.2">
      <c r="A133" s="458">
        <v>40360</v>
      </c>
      <c r="B133" s="404">
        <v>1243416</v>
      </c>
      <c r="C133" s="404">
        <v>5.5728755989568101E-3</v>
      </c>
      <c r="D133" s="404">
        <v>3.7461264661857299E-2</v>
      </c>
      <c r="E133" s="414">
        <v>6891</v>
      </c>
      <c r="F133" s="404">
        <v>2010</v>
      </c>
      <c r="G133" s="404">
        <v>7</v>
      </c>
      <c r="H133" s="404">
        <v>35397</v>
      </c>
    </row>
    <row r="134" spans="1:8" x14ac:dyDescent="0.2">
      <c r="A134" s="458">
        <v>40391</v>
      </c>
      <c r="B134" s="404">
        <v>1251516</v>
      </c>
      <c r="C134" s="404">
        <v>6.5143121851416498E-3</v>
      </c>
      <c r="D134" s="404">
        <v>4.38120211578783E-2</v>
      </c>
      <c r="E134" s="414">
        <v>8100</v>
      </c>
      <c r="F134" s="404">
        <v>2010</v>
      </c>
      <c r="G134" s="404">
        <v>8</v>
      </c>
      <c r="H134" s="404">
        <v>43497</v>
      </c>
    </row>
    <row r="135" spans="1:8" x14ac:dyDescent="0.2">
      <c r="A135" s="458">
        <v>40422</v>
      </c>
      <c r="B135" s="404">
        <v>1256598</v>
      </c>
      <c r="C135" s="404">
        <v>4.0606752131016098E-3</v>
      </c>
      <c r="D135" s="404">
        <v>4.9148765457352403E-2</v>
      </c>
      <c r="E135" s="414">
        <v>5082</v>
      </c>
      <c r="F135" s="404">
        <v>2010</v>
      </c>
      <c r="G135" s="404">
        <v>9</v>
      </c>
      <c r="H135" s="404">
        <v>48579</v>
      </c>
    </row>
    <row r="136" spans="1:8" x14ac:dyDescent="0.2">
      <c r="A136" s="458">
        <v>40452</v>
      </c>
      <c r="B136" s="404">
        <v>1268034</v>
      </c>
      <c r="C136" s="404">
        <v>9.1007625350350008E-3</v>
      </c>
      <c r="D136" s="404">
        <v>4.7387218914579199E-2</v>
      </c>
      <c r="E136" s="414">
        <v>11436</v>
      </c>
      <c r="F136" s="404">
        <v>2010</v>
      </c>
      <c r="G136" s="404">
        <v>10</v>
      </c>
      <c r="H136" s="404">
        <v>60015</v>
      </c>
    </row>
    <row r="137" spans="1:8" x14ac:dyDescent="0.2">
      <c r="A137" s="458">
        <v>40483</v>
      </c>
      <c r="B137" s="404">
        <v>1277314</v>
      </c>
      <c r="C137" s="404">
        <v>7.3184157522589999E-3</v>
      </c>
      <c r="D137" s="404">
        <v>4.53446948090157E-2</v>
      </c>
      <c r="E137" s="414">
        <v>9280</v>
      </c>
      <c r="F137" s="404">
        <v>2010</v>
      </c>
      <c r="G137" s="404">
        <v>11</v>
      </c>
      <c r="H137" s="404">
        <v>69295</v>
      </c>
    </row>
    <row r="138" spans="1:8" x14ac:dyDescent="0.2">
      <c r="A138" s="458">
        <v>40513</v>
      </c>
      <c r="B138" s="404">
        <v>1263487</v>
      </c>
      <c r="C138" s="404">
        <v>-1.08250594607121E-2</v>
      </c>
      <c r="D138" s="404">
        <v>4.5916496346497998E-2</v>
      </c>
      <c r="E138" s="414">
        <v>-13827</v>
      </c>
      <c r="F138" s="404">
        <v>2010</v>
      </c>
      <c r="G138" s="404">
        <v>12</v>
      </c>
      <c r="H138" s="404">
        <v>55468</v>
      </c>
    </row>
    <row r="139" spans="1:8" x14ac:dyDescent="0.2">
      <c r="A139" s="458">
        <v>40544</v>
      </c>
      <c r="B139" s="404">
        <v>1264788</v>
      </c>
      <c r="C139" s="404">
        <v>1.02969005616993E-3</v>
      </c>
      <c r="D139" s="404">
        <v>4.7282157779422899E-2</v>
      </c>
      <c r="E139" s="414">
        <v>1301</v>
      </c>
      <c r="F139" s="404">
        <v>2011</v>
      </c>
      <c r="G139" s="404">
        <v>1</v>
      </c>
      <c r="H139" s="404">
        <v>1301</v>
      </c>
    </row>
    <row r="140" spans="1:8" x14ac:dyDescent="0.2">
      <c r="A140" s="458">
        <v>40575</v>
      </c>
      <c r="B140" s="404">
        <v>1274313</v>
      </c>
      <c r="C140" s="404">
        <v>7.5309063653354897E-3</v>
      </c>
      <c r="D140" s="404">
        <v>4.8334963584655298E-2</v>
      </c>
      <c r="E140" s="414">
        <v>9525</v>
      </c>
      <c r="F140" s="404">
        <v>2011</v>
      </c>
      <c r="G140" s="404">
        <v>2</v>
      </c>
      <c r="H140" s="404">
        <v>10826</v>
      </c>
    </row>
    <row r="141" spans="1:8" x14ac:dyDescent="0.2">
      <c r="A141" s="458">
        <v>40603</v>
      </c>
      <c r="B141" s="404">
        <v>1282251</v>
      </c>
      <c r="C141" s="404">
        <v>6.22923881338422E-3</v>
      </c>
      <c r="D141" s="404">
        <v>4.5729902183859097E-2</v>
      </c>
      <c r="E141" s="414">
        <v>7938</v>
      </c>
      <c r="F141" s="404">
        <v>2011</v>
      </c>
      <c r="G141" s="404">
        <v>3</v>
      </c>
      <c r="H141" s="404">
        <v>18764</v>
      </c>
    </row>
    <row r="142" spans="1:8" x14ac:dyDescent="0.2">
      <c r="A142" s="458">
        <v>40634</v>
      </c>
      <c r="B142" s="404">
        <v>1284045</v>
      </c>
      <c r="C142" s="404">
        <v>1.3991020478829599E-3</v>
      </c>
      <c r="D142" s="404">
        <v>4.2075150137964597E-2</v>
      </c>
      <c r="E142" s="414">
        <v>1794</v>
      </c>
      <c r="F142" s="404">
        <v>2011</v>
      </c>
      <c r="G142" s="404">
        <v>4</v>
      </c>
      <c r="H142" s="404">
        <v>20558</v>
      </c>
    </row>
    <row r="143" spans="1:8" x14ac:dyDescent="0.2">
      <c r="A143" s="458">
        <v>40664</v>
      </c>
      <c r="B143" s="404">
        <v>1285810</v>
      </c>
      <c r="C143" s="404">
        <v>1.3745624179837301E-3</v>
      </c>
      <c r="D143" s="404">
        <v>4.2662214289826701E-2</v>
      </c>
      <c r="E143" s="414">
        <v>1765</v>
      </c>
      <c r="F143" s="404">
        <v>2011</v>
      </c>
      <c r="G143" s="404">
        <v>5</v>
      </c>
      <c r="H143" s="404">
        <v>22323</v>
      </c>
    </row>
    <row r="144" spans="1:8" x14ac:dyDescent="0.2">
      <c r="A144" s="458">
        <v>40695</v>
      </c>
      <c r="B144" s="404">
        <v>1288822</v>
      </c>
      <c r="C144" s="404">
        <v>2.3424922811301498E-3</v>
      </c>
      <c r="D144" s="404">
        <v>4.2293524190776498E-2</v>
      </c>
      <c r="E144" s="414">
        <v>3012</v>
      </c>
      <c r="F144" s="404">
        <v>2011</v>
      </c>
      <c r="G144" s="404">
        <v>6</v>
      </c>
      <c r="H144" s="404">
        <v>25335</v>
      </c>
    </row>
    <row r="145" spans="1:8" x14ac:dyDescent="0.2">
      <c r="A145" s="458">
        <v>40725</v>
      </c>
      <c r="B145" s="404">
        <v>1294392</v>
      </c>
      <c r="C145" s="404">
        <v>4.3217760094100797E-3</v>
      </c>
      <c r="D145" s="404">
        <v>4.0996738018490998E-2</v>
      </c>
      <c r="E145" s="414">
        <v>5570</v>
      </c>
      <c r="F145" s="404">
        <v>2011</v>
      </c>
      <c r="G145" s="404">
        <v>7</v>
      </c>
      <c r="H145" s="404">
        <v>30905</v>
      </c>
    </row>
    <row r="146" spans="1:8" x14ac:dyDescent="0.2">
      <c r="A146" s="458">
        <v>40756</v>
      </c>
      <c r="B146" s="404">
        <v>1299060</v>
      </c>
      <c r="C146" s="404">
        <v>3.6063263679009202E-3</v>
      </c>
      <c r="D146" s="404">
        <v>3.7989126787032701E-2</v>
      </c>
      <c r="E146" s="414">
        <v>4668</v>
      </c>
      <c r="F146" s="404">
        <v>2011</v>
      </c>
      <c r="G146" s="404">
        <v>8</v>
      </c>
      <c r="H146" s="404">
        <v>35573</v>
      </c>
    </row>
    <row r="147" spans="1:8" x14ac:dyDescent="0.2">
      <c r="A147" s="458">
        <v>40787</v>
      </c>
      <c r="B147" s="404">
        <v>1307965</v>
      </c>
      <c r="C147" s="404">
        <v>6.8549566609701403E-3</v>
      </c>
      <c r="D147" s="404">
        <v>4.0877830459701503E-2</v>
      </c>
      <c r="E147" s="414">
        <v>8905</v>
      </c>
      <c r="F147" s="404">
        <v>2011</v>
      </c>
      <c r="G147" s="404">
        <v>9</v>
      </c>
      <c r="H147" s="404">
        <v>44478</v>
      </c>
    </row>
    <row r="148" spans="1:8" x14ac:dyDescent="0.2">
      <c r="A148" s="458">
        <v>40817</v>
      </c>
      <c r="B148" s="404">
        <v>1317875</v>
      </c>
      <c r="C148" s="404">
        <v>7.5766553386367201E-3</v>
      </c>
      <c r="D148" s="404">
        <v>3.9305728395295302E-2</v>
      </c>
      <c r="E148" s="414">
        <v>9910</v>
      </c>
      <c r="F148" s="404">
        <v>2011</v>
      </c>
      <c r="G148" s="404">
        <v>10</v>
      </c>
      <c r="H148" s="404">
        <v>54388</v>
      </c>
    </row>
    <row r="149" spans="1:8" x14ac:dyDescent="0.2">
      <c r="A149" s="458">
        <v>40848</v>
      </c>
      <c r="B149" s="404">
        <v>1325584</v>
      </c>
      <c r="C149" s="404">
        <v>5.8495684340320597E-3</v>
      </c>
      <c r="D149" s="404">
        <v>3.7790237952453301E-2</v>
      </c>
      <c r="E149" s="414">
        <v>7709</v>
      </c>
      <c r="F149" s="404">
        <v>2011</v>
      </c>
      <c r="G149" s="404">
        <v>11</v>
      </c>
      <c r="H149" s="404">
        <v>62097</v>
      </c>
    </row>
    <row r="150" spans="1:8" x14ac:dyDescent="0.2">
      <c r="A150" s="458">
        <v>40878</v>
      </c>
      <c r="B150" s="404">
        <v>1308282</v>
      </c>
      <c r="C150" s="404">
        <v>-1.3052360318169301E-2</v>
      </c>
      <c r="D150" s="404">
        <v>3.5453471226850802E-2</v>
      </c>
      <c r="E150" s="414">
        <v>-17302</v>
      </c>
      <c r="F150" s="404">
        <v>2011</v>
      </c>
      <c r="G150" s="404">
        <v>12</v>
      </c>
      <c r="H150" s="404">
        <v>44795</v>
      </c>
    </row>
    <row r="151" spans="1:8" x14ac:dyDescent="0.2">
      <c r="A151" s="458">
        <v>40909</v>
      </c>
      <c r="B151" s="404">
        <v>1307399</v>
      </c>
      <c r="C151" s="404">
        <v>-6.7493093996551202E-4</v>
      </c>
      <c r="D151" s="404">
        <v>3.3690231090111503E-2</v>
      </c>
      <c r="E151" s="414">
        <v>-883</v>
      </c>
      <c r="F151" s="404">
        <v>2012</v>
      </c>
      <c r="G151" s="404">
        <v>1</v>
      </c>
      <c r="H151" s="404">
        <v>-883</v>
      </c>
    </row>
    <row r="152" spans="1:8" x14ac:dyDescent="0.2">
      <c r="A152" s="458">
        <v>40940</v>
      </c>
      <c r="B152" s="404">
        <v>1316368</v>
      </c>
      <c r="C152" s="404">
        <v>6.8601857581349597E-3</v>
      </c>
      <c r="D152" s="404">
        <v>3.3002096031351701E-2</v>
      </c>
      <c r="E152" s="414">
        <v>8969</v>
      </c>
      <c r="F152" s="404">
        <v>2012</v>
      </c>
      <c r="G152" s="404">
        <v>2</v>
      </c>
      <c r="H152" s="404">
        <v>8086</v>
      </c>
    </row>
    <row r="153" spans="1:8" x14ac:dyDescent="0.2">
      <c r="A153" s="458">
        <v>40969</v>
      </c>
      <c r="B153" s="404">
        <v>1327266</v>
      </c>
      <c r="C153" s="404">
        <v>8.2788399596465095E-3</v>
      </c>
      <c r="D153" s="404">
        <v>3.5106231151311298E-2</v>
      </c>
      <c r="E153" s="414">
        <v>10898</v>
      </c>
      <c r="F153" s="404">
        <v>2012</v>
      </c>
      <c r="G153" s="404">
        <v>3</v>
      </c>
      <c r="H153" s="404">
        <v>18984</v>
      </c>
    </row>
    <row r="154" spans="1:8" x14ac:dyDescent="0.2">
      <c r="A154" s="458">
        <v>41000</v>
      </c>
      <c r="B154" s="404">
        <v>1325979</v>
      </c>
      <c r="C154" s="404">
        <v>-9.6966244897400699E-4</v>
      </c>
      <c r="D154" s="404">
        <v>3.2657733957921903E-2</v>
      </c>
      <c r="E154" s="414">
        <v>-1287</v>
      </c>
      <c r="F154" s="404">
        <v>2012</v>
      </c>
      <c r="G154" s="404">
        <v>4</v>
      </c>
      <c r="H154" s="404">
        <v>17697</v>
      </c>
    </row>
    <row r="155" spans="1:8" x14ac:dyDescent="0.2">
      <c r="A155" s="458">
        <v>41030</v>
      </c>
      <c r="B155" s="404">
        <v>1325783</v>
      </c>
      <c r="C155" s="404">
        <v>-1.4781531230889701E-4</v>
      </c>
      <c r="D155" s="404">
        <v>3.10877967973495E-2</v>
      </c>
      <c r="E155" s="414">
        <v>-196</v>
      </c>
      <c r="F155" s="404">
        <v>2012</v>
      </c>
      <c r="G155" s="404">
        <v>5</v>
      </c>
      <c r="H155" s="404">
        <v>17501</v>
      </c>
    </row>
    <row r="156" spans="1:8" x14ac:dyDescent="0.2">
      <c r="A156" s="458">
        <v>41061</v>
      </c>
      <c r="B156" s="404">
        <v>1328013</v>
      </c>
      <c r="C156" s="404">
        <v>1.68202488642555E-3</v>
      </c>
      <c r="D156" s="404">
        <v>3.0408388435330801E-2</v>
      </c>
      <c r="E156" s="414">
        <v>2230</v>
      </c>
      <c r="F156" s="404">
        <v>2012</v>
      </c>
      <c r="G156" s="404">
        <v>6</v>
      </c>
      <c r="H156" s="404">
        <v>19731</v>
      </c>
    </row>
    <row r="157" spans="1:8" x14ac:dyDescent="0.2">
      <c r="A157" s="458">
        <v>41091</v>
      </c>
      <c r="B157" s="404">
        <v>1334119</v>
      </c>
      <c r="C157" s="404">
        <v>4.5978465572249503E-3</v>
      </c>
      <c r="D157" s="404">
        <v>3.0691629738131901E-2</v>
      </c>
      <c r="E157" s="414">
        <v>6106</v>
      </c>
      <c r="F157" s="404">
        <v>2012</v>
      </c>
      <c r="G157" s="404">
        <v>7</v>
      </c>
      <c r="H157" s="404">
        <v>25837</v>
      </c>
    </row>
    <row r="158" spans="1:8" x14ac:dyDescent="0.2">
      <c r="A158" s="458">
        <v>41122</v>
      </c>
      <c r="B158" s="404">
        <v>1335671</v>
      </c>
      <c r="C158" s="404">
        <v>1.1633145169209799E-3</v>
      </c>
      <c r="D158" s="404">
        <v>2.81826859421428E-2</v>
      </c>
      <c r="E158" s="414">
        <v>1552</v>
      </c>
      <c r="F158" s="404">
        <v>2012</v>
      </c>
      <c r="G158" s="404">
        <v>8</v>
      </c>
      <c r="H158" s="404">
        <v>27389</v>
      </c>
    </row>
    <row r="159" spans="1:8" x14ac:dyDescent="0.2">
      <c r="A159" s="458">
        <v>41153</v>
      </c>
      <c r="B159" s="404">
        <v>1340225</v>
      </c>
      <c r="C159" s="404">
        <v>3.4095222551062702E-3</v>
      </c>
      <c r="D159" s="404">
        <v>2.4664268539295701E-2</v>
      </c>
      <c r="E159" s="414">
        <v>4554</v>
      </c>
      <c r="F159" s="404">
        <v>2012</v>
      </c>
      <c r="G159" s="404">
        <v>9</v>
      </c>
      <c r="H159" s="404">
        <v>31943</v>
      </c>
    </row>
    <row r="160" spans="1:8" x14ac:dyDescent="0.2">
      <c r="A160" s="458">
        <v>41183</v>
      </c>
      <c r="B160" s="404">
        <v>1349654</v>
      </c>
      <c r="C160" s="404">
        <v>7.0353858493910097E-3</v>
      </c>
      <c r="D160" s="404">
        <v>2.41138195959405E-2</v>
      </c>
      <c r="E160" s="414">
        <v>9429</v>
      </c>
      <c r="F160" s="404">
        <v>2012</v>
      </c>
      <c r="G160" s="404">
        <v>10</v>
      </c>
      <c r="H160" s="404">
        <v>41372</v>
      </c>
    </row>
    <row r="161" spans="1:8" x14ac:dyDescent="0.2">
      <c r="A161" s="458">
        <v>41214</v>
      </c>
      <c r="B161" s="404">
        <v>1358570</v>
      </c>
      <c r="C161" s="404">
        <v>6.6061375730372997E-3</v>
      </c>
      <c r="D161" s="404">
        <v>2.4884126543470698E-2</v>
      </c>
      <c r="E161" s="414">
        <v>8916</v>
      </c>
      <c r="F161" s="404">
        <v>2012</v>
      </c>
      <c r="G161" s="404">
        <v>11</v>
      </c>
      <c r="H161" s="404">
        <v>50288</v>
      </c>
    </row>
    <row r="162" spans="1:8" x14ac:dyDescent="0.2">
      <c r="A162" s="458">
        <v>41244</v>
      </c>
      <c r="B162" s="404">
        <v>1349657</v>
      </c>
      <c r="C162" s="404">
        <v>-6.5605747219502604E-3</v>
      </c>
      <c r="D162" s="404">
        <v>3.1625444667128202E-2</v>
      </c>
      <c r="E162" s="414">
        <v>-8913</v>
      </c>
      <c r="F162" s="404">
        <v>2012</v>
      </c>
      <c r="G162" s="404">
        <v>12</v>
      </c>
      <c r="H162" s="404">
        <v>41375</v>
      </c>
    </row>
    <row r="163" spans="1:8" x14ac:dyDescent="0.2">
      <c r="A163" s="458">
        <v>41275</v>
      </c>
      <c r="B163" s="404">
        <v>1353365</v>
      </c>
      <c r="C163" s="404">
        <v>2.7473647008091598E-3</v>
      </c>
      <c r="D163" s="404">
        <v>3.5158356400762002E-2</v>
      </c>
      <c r="E163" s="414">
        <v>3708</v>
      </c>
      <c r="F163" s="404">
        <v>2013</v>
      </c>
      <c r="G163" s="404">
        <v>1</v>
      </c>
      <c r="H163" s="404">
        <v>3708</v>
      </c>
    </row>
    <row r="164" spans="1:8" x14ac:dyDescent="0.2">
      <c r="A164" s="458">
        <v>41306</v>
      </c>
      <c r="B164" s="404">
        <v>1361492</v>
      </c>
      <c r="C164" s="404">
        <v>6.0050319019628899E-3</v>
      </c>
      <c r="D164" s="404">
        <v>3.4279168135354303E-2</v>
      </c>
      <c r="E164" s="414">
        <v>8127</v>
      </c>
      <c r="F164" s="404">
        <v>2013</v>
      </c>
      <c r="G164" s="404">
        <v>2</v>
      </c>
      <c r="H164" s="404">
        <v>11835</v>
      </c>
    </row>
    <row r="165" spans="1:8" x14ac:dyDescent="0.2">
      <c r="A165" s="458">
        <v>41334</v>
      </c>
      <c r="B165" s="404">
        <v>1368619</v>
      </c>
      <c r="C165" s="404">
        <v>5.2346984043976103E-3</v>
      </c>
      <c r="D165" s="404">
        <v>3.1156527779661301E-2</v>
      </c>
      <c r="E165" s="414">
        <v>7127</v>
      </c>
      <c r="F165" s="404">
        <v>2013</v>
      </c>
      <c r="G165" s="404">
        <v>3</v>
      </c>
      <c r="H165" s="404">
        <v>18962</v>
      </c>
    </row>
    <row r="166" spans="1:8" x14ac:dyDescent="0.2">
      <c r="A166" s="458">
        <v>41365</v>
      </c>
      <c r="B166" s="404">
        <v>1374487</v>
      </c>
      <c r="C166" s="404">
        <v>4.28753363792267E-3</v>
      </c>
      <c r="D166" s="404">
        <v>3.6582781476931302E-2</v>
      </c>
      <c r="E166" s="414">
        <v>5868</v>
      </c>
      <c r="F166" s="404">
        <v>2013</v>
      </c>
      <c r="G166" s="404">
        <v>4</v>
      </c>
      <c r="H166" s="404">
        <v>24830</v>
      </c>
    </row>
    <row r="167" spans="1:8" x14ac:dyDescent="0.2">
      <c r="A167" s="458">
        <v>41395</v>
      </c>
      <c r="B167" s="404">
        <v>1378318</v>
      </c>
      <c r="C167" s="404">
        <v>2.7872217052615799E-3</v>
      </c>
      <c r="D167" s="404">
        <v>3.9625640093439198E-2</v>
      </c>
      <c r="E167" s="414">
        <v>3831</v>
      </c>
      <c r="F167" s="404">
        <v>2013</v>
      </c>
      <c r="G167" s="404">
        <v>5</v>
      </c>
      <c r="H167" s="404">
        <v>28661</v>
      </c>
    </row>
    <row r="168" spans="1:8" x14ac:dyDescent="0.2">
      <c r="A168" s="458">
        <v>41426</v>
      </c>
      <c r="B168" s="404">
        <v>1380069</v>
      </c>
      <c r="C168" s="404">
        <v>1.2703889813525701E-3</v>
      </c>
      <c r="D168" s="404">
        <v>3.9198411461333502E-2</v>
      </c>
      <c r="E168" s="414">
        <v>1751</v>
      </c>
      <c r="F168" s="404">
        <v>2013</v>
      </c>
      <c r="G168" s="404">
        <v>6</v>
      </c>
      <c r="H168" s="404">
        <v>30412</v>
      </c>
    </row>
    <row r="169" spans="1:8" x14ac:dyDescent="0.2">
      <c r="A169" s="458">
        <v>41456</v>
      </c>
      <c r="B169" s="404">
        <v>1383564</v>
      </c>
      <c r="C169" s="404">
        <v>2.5324820715486602E-3</v>
      </c>
      <c r="D169" s="404">
        <v>3.70619112687849E-2</v>
      </c>
      <c r="E169" s="414">
        <v>3495</v>
      </c>
      <c r="F169" s="404">
        <v>2013</v>
      </c>
      <c r="G169" s="404">
        <v>7</v>
      </c>
      <c r="H169" s="404">
        <v>33907</v>
      </c>
    </row>
    <row r="170" spans="1:8" x14ac:dyDescent="0.2">
      <c r="A170" s="458">
        <v>41487</v>
      </c>
      <c r="B170" s="404">
        <v>1387421</v>
      </c>
      <c r="C170" s="404">
        <v>2.7877279258494698E-3</v>
      </c>
      <c r="D170" s="404">
        <v>3.8744571080752598E-2</v>
      </c>
      <c r="E170" s="414">
        <v>3857</v>
      </c>
      <c r="F170" s="404">
        <v>2013</v>
      </c>
      <c r="G170" s="404">
        <v>8</v>
      </c>
      <c r="H170" s="404">
        <v>37764</v>
      </c>
    </row>
    <row r="171" spans="1:8" x14ac:dyDescent="0.2">
      <c r="A171" s="458">
        <v>41518</v>
      </c>
      <c r="B171" s="404">
        <v>1391042</v>
      </c>
      <c r="C171" s="404">
        <v>2.60987832820758E-3</v>
      </c>
      <c r="D171" s="404">
        <v>3.7916767706915003E-2</v>
      </c>
      <c r="E171" s="414">
        <v>3621</v>
      </c>
      <c r="F171" s="404">
        <v>2013</v>
      </c>
      <c r="G171" s="404">
        <v>9</v>
      </c>
      <c r="H171" s="404">
        <v>41385</v>
      </c>
    </row>
    <row r="172" spans="1:8" x14ac:dyDescent="0.2">
      <c r="A172" s="458">
        <v>41548</v>
      </c>
      <c r="B172" s="404">
        <v>1403518</v>
      </c>
      <c r="C172" s="404">
        <v>8.9688161824013103E-3</v>
      </c>
      <c r="D172" s="404">
        <v>3.9909487913198503E-2</v>
      </c>
      <c r="E172" s="414">
        <v>12476</v>
      </c>
      <c r="F172" s="404">
        <v>2013</v>
      </c>
      <c r="G172" s="404">
        <v>10</v>
      </c>
      <c r="H172" s="404">
        <v>53861</v>
      </c>
    </row>
    <row r="173" spans="1:8" x14ac:dyDescent="0.2">
      <c r="A173" s="458">
        <v>41579</v>
      </c>
      <c r="B173" s="404">
        <v>1410118</v>
      </c>
      <c r="C173" s="404">
        <v>4.70246908126581E-3</v>
      </c>
      <c r="D173" s="404">
        <v>3.7942836953561501E-2</v>
      </c>
      <c r="E173" s="414">
        <v>6600</v>
      </c>
      <c r="F173" s="404">
        <v>2013</v>
      </c>
      <c r="G173" s="404">
        <v>11</v>
      </c>
      <c r="H173" s="404">
        <v>60461</v>
      </c>
    </row>
    <row r="174" spans="1:8" x14ac:dyDescent="0.2">
      <c r="A174" s="458">
        <v>41609</v>
      </c>
      <c r="B174" s="404">
        <v>1397248</v>
      </c>
      <c r="C174" s="404">
        <v>-9.1268957633332502E-3</v>
      </c>
      <c r="D174" s="404">
        <v>3.5261551638675601E-2</v>
      </c>
      <c r="E174" s="414">
        <v>-12870</v>
      </c>
      <c r="F174" s="404">
        <v>2013</v>
      </c>
      <c r="G174" s="404">
        <v>12</v>
      </c>
      <c r="H174" s="404">
        <v>47591</v>
      </c>
    </row>
    <row r="175" spans="1:8" x14ac:dyDescent="0.2">
      <c r="A175" s="458">
        <v>41640</v>
      </c>
      <c r="B175" s="404">
        <v>1396563</v>
      </c>
      <c r="C175" s="404">
        <v>-4.9024940454378595E-4</v>
      </c>
      <c r="D175" s="404">
        <v>3.1918957561337898E-2</v>
      </c>
      <c r="E175" s="414">
        <v>-685</v>
      </c>
      <c r="F175" s="404">
        <v>2014</v>
      </c>
      <c r="G175" s="404">
        <v>1</v>
      </c>
      <c r="H175" s="404">
        <v>-685</v>
      </c>
    </row>
    <row r="176" spans="1:8" x14ac:dyDescent="0.2">
      <c r="A176" s="458">
        <v>41671</v>
      </c>
      <c r="B176" s="404">
        <v>1402503</v>
      </c>
      <c r="C176" s="404">
        <v>4.2532989918821996E-3</v>
      </c>
      <c r="D176" s="404">
        <v>3.0122101341763401E-2</v>
      </c>
      <c r="E176" s="414">
        <v>5940</v>
      </c>
      <c r="F176" s="404">
        <v>2014</v>
      </c>
      <c r="G176" s="404">
        <v>2</v>
      </c>
      <c r="H176" s="404">
        <v>5255</v>
      </c>
    </row>
    <row r="177" spans="1:8" x14ac:dyDescent="0.2">
      <c r="A177" s="458">
        <v>41699</v>
      </c>
      <c r="B177" s="404">
        <v>1413343</v>
      </c>
      <c r="C177" s="404">
        <v>7.7290387257638003E-3</v>
      </c>
      <c r="D177" s="404">
        <v>3.2678196050178999E-2</v>
      </c>
      <c r="E177" s="414">
        <v>10840</v>
      </c>
      <c r="F177" s="404">
        <v>2014</v>
      </c>
      <c r="G177" s="404">
        <v>3</v>
      </c>
      <c r="H177" s="404">
        <v>16095</v>
      </c>
    </row>
    <row r="178" spans="1:8" x14ac:dyDescent="0.2">
      <c r="A178" s="458">
        <v>41730</v>
      </c>
      <c r="B178" s="404">
        <v>1415615</v>
      </c>
      <c r="C178" s="404">
        <v>1.6075361748704199E-3</v>
      </c>
      <c r="D178" s="404">
        <v>2.9922436516314901E-2</v>
      </c>
      <c r="E178" s="414">
        <v>2272</v>
      </c>
      <c r="F178" s="404">
        <v>2014</v>
      </c>
      <c r="G178" s="404">
        <v>4</v>
      </c>
      <c r="H178" s="404">
        <v>18367</v>
      </c>
    </row>
    <row r="179" spans="1:8" x14ac:dyDescent="0.2">
      <c r="A179" s="458">
        <v>41760</v>
      </c>
      <c r="B179" s="404">
        <v>1421309</v>
      </c>
      <c r="C179" s="404">
        <v>4.0222800690865599E-3</v>
      </c>
      <c r="D179" s="404">
        <v>3.11909153040155E-2</v>
      </c>
      <c r="E179" s="414">
        <v>5694</v>
      </c>
      <c r="F179" s="404">
        <v>2014</v>
      </c>
      <c r="G179" s="404">
        <v>5</v>
      </c>
      <c r="H179" s="404">
        <v>24061</v>
      </c>
    </row>
    <row r="180" spans="1:8" x14ac:dyDescent="0.2">
      <c r="A180" s="458">
        <v>41791</v>
      </c>
      <c r="B180" s="404">
        <v>1423620</v>
      </c>
      <c r="C180" s="404">
        <v>1.6259659229624899E-3</v>
      </c>
      <c r="D180" s="404">
        <v>3.1557117796284097E-2</v>
      </c>
      <c r="E180" s="414">
        <v>2311</v>
      </c>
      <c r="F180" s="404">
        <v>2014</v>
      </c>
      <c r="G180" s="404">
        <v>6</v>
      </c>
      <c r="H180" s="404">
        <v>26372</v>
      </c>
    </row>
    <row r="181" spans="1:8" x14ac:dyDescent="0.2">
      <c r="A181" s="458">
        <v>41821</v>
      </c>
      <c r="B181" s="404">
        <v>1433741</v>
      </c>
      <c r="C181" s="404">
        <v>7.1093409758222802E-3</v>
      </c>
      <c r="D181" s="404">
        <v>3.6266482793712501E-2</v>
      </c>
      <c r="E181" s="414">
        <v>10121</v>
      </c>
      <c r="F181" s="404">
        <v>2014</v>
      </c>
      <c r="G181" s="404">
        <v>7</v>
      </c>
      <c r="H181" s="404">
        <v>36493</v>
      </c>
    </row>
    <row r="182" spans="1:8" x14ac:dyDescent="0.2">
      <c r="A182" s="458">
        <v>41852</v>
      </c>
      <c r="B182" s="404">
        <v>1435303</v>
      </c>
      <c r="C182" s="404">
        <v>1.08945757985568E-3</v>
      </c>
      <c r="D182" s="404">
        <v>3.4511514529475901E-2</v>
      </c>
      <c r="E182" s="414">
        <v>1562</v>
      </c>
      <c r="F182" s="404">
        <v>2014</v>
      </c>
      <c r="G182" s="404">
        <v>8</v>
      </c>
      <c r="H182" s="404">
        <v>38055</v>
      </c>
    </row>
    <row r="183" spans="1:8" x14ac:dyDescent="0.2">
      <c r="A183" s="458">
        <v>41883</v>
      </c>
      <c r="B183" s="404">
        <v>1447119</v>
      </c>
      <c r="C183" s="404">
        <v>8.2324080699336406E-3</v>
      </c>
      <c r="D183" s="404">
        <v>4.03129452597406E-2</v>
      </c>
      <c r="E183" s="414">
        <v>11816</v>
      </c>
      <c r="F183" s="404">
        <v>2014</v>
      </c>
      <c r="G183" s="404">
        <v>9</v>
      </c>
      <c r="H183" s="404">
        <v>49871</v>
      </c>
    </row>
    <row r="184" spans="1:8" x14ac:dyDescent="0.2">
      <c r="A184" s="458">
        <v>41913</v>
      </c>
      <c r="B184" s="404">
        <v>1463050</v>
      </c>
      <c r="C184" s="404">
        <v>1.1008769838555E-2</v>
      </c>
      <c r="D184" s="404">
        <v>4.2416271113017399E-2</v>
      </c>
      <c r="E184" s="414">
        <v>15931</v>
      </c>
      <c r="F184" s="404">
        <v>2014</v>
      </c>
      <c r="G184" s="404">
        <v>10</v>
      </c>
      <c r="H184" s="404">
        <v>65802</v>
      </c>
    </row>
    <row r="185" spans="1:8" x14ac:dyDescent="0.2">
      <c r="A185" s="458">
        <v>41944</v>
      </c>
      <c r="B185" s="404">
        <v>1477172</v>
      </c>
      <c r="C185" s="404">
        <v>9.6524383992344608E-3</v>
      </c>
      <c r="D185" s="404">
        <v>4.7552048835629399E-2</v>
      </c>
      <c r="E185" s="414">
        <v>14122</v>
      </c>
      <c r="F185" s="404">
        <v>2014</v>
      </c>
      <c r="G185" s="404">
        <v>11</v>
      </c>
      <c r="H185" s="404">
        <v>79924</v>
      </c>
    </row>
    <row r="186" spans="1:8" x14ac:dyDescent="0.2">
      <c r="A186" s="458">
        <v>41974</v>
      </c>
      <c r="B186" s="404">
        <v>1463340</v>
      </c>
      <c r="C186" s="404">
        <v>-9.3638384697245503E-3</v>
      </c>
      <c r="D186" s="404">
        <v>4.7301552766581198E-2</v>
      </c>
      <c r="E186" s="414">
        <v>-13832</v>
      </c>
      <c r="F186" s="404">
        <v>2014</v>
      </c>
      <c r="G186" s="404">
        <v>12</v>
      </c>
      <c r="H186" s="404">
        <v>66092</v>
      </c>
    </row>
    <row r="187" spans="1:8" x14ac:dyDescent="0.2">
      <c r="A187" s="458">
        <v>42005</v>
      </c>
      <c r="B187" s="404">
        <v>1466848</v>
      </c>
      <c r="C187" s="404">
        <v>2.3972555933686702E-3</v>
      </c>
      <c r="D187" s="404">
        <v>5.03271245192662E-2</v>
      </c>
      <c r="E187" s="414">
        <v>3508</v>
      </c>
      <c r="F187" s="404">
        <v>2015</v>
      </c>
      <c r="G187" s="404">
        <v>1</v>
      </c>
      <c r="H187" s="404">
        <v>3508</v>
      </c>
    </row>
    <row r="188" spans="1:8" x14ac:dyDescent="0.2">
      <c r="A188" s="458">
        <v>42036</v>
      </c>
      <c r="B188" s="404">
        <v>1479593</v>
      </c>
      <c r="C188" s="404">
        <v>8.6886984881868693E-3</v>
      </c>
      <c r="D188" s="404">
        <v>5.4966014332946199E-2</v>
      </c>
      <c r="E188" s="414">
        <v>12745</v>
      </c>
      <c r="F188" s="404">
        <v>2015</v>
      </c>
      <c r="G188" s="404">
        <v>2</v>
      </c>
      <c r="H188" s="404">
        <v>16253</v>
      </c>
    </row>
    <row r="189" spans="1:8" x14ac:dyDescent="0.2">
      <c r="A189" s="458">
        <v>42064</v>
      </c>
      <c r="B189" s="404">
        <v>1493885</v>
      </c>
      <c r="C189" s="404">
        <v>9.6594130953579996E-3</v>
      </c>
      <c r="D189" s="404">
        <v>5.6986874382227E-2</v>
      </c>
      <c r="E189" s="414">
        <v>14292</v>
      </c>
      <c r="F189" s="404">
        <v>2015</v>
      </c>
      <c r="G189" s="404">
        <v>3</v>
      </c>
      <c r="H189" s="404">
        <v>30545</v>
      </c>
    </row>
    <row r="190" spans="1:8" x14ac:dyDescent="0.2">
      <c r="A190" s="458">
        <v>42095</v>
      </c>
      <c r="B190" s="404">
        <v>1496860</v>
      </c>
      <c r="C190" s="404">
        <v>1.9914518185804001E-3</v>
      </c>
      <c r="D190" s="404">
        <v>5.7392016897249702E-2</v>
      </c>
      <c r="E190" s="414">
        <v>2975</v>
      </c>
      <c r="F190" s="404">
        <v>2015</v>
      </c>
      <c r="G190" s="404">
        <v>4</v>
      </c>
      <c r="H190" s="404">
        <v>33520</v>
      </c>
    </row>
    <row r="191" spans="1:8" x14ac:dyDescent="0.2">
      <c r="A191" s="458">
        <v>42125</v>
      </c>
      <c r="B191" s="404">
        <v>1496590</v>
      </c>
      <c r="C191" s="404">
        <v>-1.8037759042266501E-4</v>
      </c>
      <c r="D191" s="404">
        <v>5.2965963066441003E-2</v>
      </c>
      <c r="E191" s="414">
        <v>-270</v>
      </c>
      <c r="F191" s="404">
        <v>2015</v>
      </c>
      <c r="G191" s="404">
        <v>5</v>
      </c>
      <c r="H191" s="404">
        <v>33250</v>
      </c>
    </row>
    <row r="192" spans="1:8" x14ac:dyDescent="0.2">
      <c r="A192" s="458">
        <v>42156</v>
      </c>
      <c r="B192" s="404">
        <v>1494289</v>
      </c>
      <c r="C192" s="404">
        <v>-1.5374952391770101E-3</v>
      </c>
      <c r="D192" s="404">
        <v>4.9640353465109997E-2</v>
      </c>
      <c r="E192" s="414">
        <v>-2301</v>
      </c>
      <c r="F192" s="404">
        <v>2015</v>
      </c>
      <c r="G192" s="404">
        <v>6</v>
      </c>
      <c r="H192" s="404">
        <v>30949</v>
      </c>
    </row>
    <row r="193" spans="1:8" x14ac:dyDescent="0.2">
      <c r="A193" s="458">
        <v>42186</v>
      </c>
      <c r="B193" s="404">
        <v>1498787</v>
      </c>
      <c r="C193" s="404">
        <v>3.0101272243856498E-3</v>
      </c>
      <c r="D193" s="404">
        <v>4.5368026721702301E-2</v>
      </c>
      <c r="E193" s="414">
        <v>4498</v>
      </c>
      <c r="F193" s="404">
        <v>2015</v>
      </c>
      <c r="G193" s="404">
        <v>7</v>
      </c>
      <c r="H193" s="404">
        <v>35447</v>
      </c>
    </row>
    <row r="194" spans="1:8" x14ac:dyDescent="0.2">
      <c r="A194" s="458">
        <v>42217</v>
      </c>
      <c r="B194" s="404">
        <v>1505250</v>
      </c>
      <c r="C194" s="404">
        <v>4.3121537616752602E-3</v>
      </c>
      <c r="D194" s="404">
        <v>4.8733263986767902E-2</v>
      </c>
      <c r="E194" s="414">
        <v>6463</v>
      </c>
      <c r="F194" s="404">
        <v>2015</v>
      </c>
      <c r="G194" s="404">
        <v>8</v>
      </c>
      <c r="H194" s="404">
        <v>41910</v>
      </c>
    </row>
    <row r="195" spans="1:8" x14ac:dyDescent="0.2">
      <c r="A195" s="458">
        <v>42248</v>
      </c>
      <c r="B195" s="404">
        <v>1517710</v>
      </c>
      <c r="C195" s="404">
        <v>8.2776947350937692E-3</v>
      </c>
      <c r="D195" s="404">
        <v>4.87803698244582E-2</v>
      </c>
      <c r="E195" s="414">
        <v>12460</v>
      </c>
      <c r="F195" s="404">
        <v>2015</v>
      </c>
      <c r="G195" s="404">
        <v>9</v>
      </c>
      <c r="H195" s="404">
        <v>54370</v>
      </c>
    </row>
    <row r="196" spans="1:8" x14ac:dyDescent="0.2">
      <c r="A196" s="458">
        <v>42278</v>
      </c>
      <c r="B196" s="404">
        <v>1530447</v>
      </c>
      <c r="C196" s="404">
        <v>8.3922488485943508E-3</v>
      </c>
      <c r="D196" s="404">
        <v>4.60660948019549E-2</v>
      </c>
      <c r="E196" s="414">
        <v>12737</v>
      </c>
      <c r="F196" s="404">
        <v>2015</v>
      </c>
      <c r="G196" s="404">
        <v>10</v>
      </c>
      <c r="H196" s="404">
        <v>67107</v>
      </c>
    </row>
    <row r="197" spans="1:8" x14ac:dyDescent="0.2">
      <c r="A197" s="458">
        <v>42309</v>
      </c>
      <c r="B197" s="404">
        <v>1548821</v>
      </c>
      <c r="C197" s="404">
        <v>1.20056427958628E-2</v>
      </c>
      <c r="D197" s="404">
        <v>4.8504168776554203E-2</v>
      </c>
      <c r="E197" s="414">
        <v>18374</v>
      </c>
      <c r="F197" s="404">
        <v>2015</v>
      </c>
      <c r="G197" s="404">
        <v>11</v>
      </c>
      <c r="H197" s="404">
        <v>85481</v>
      </c>
    </row>
    <row r="198" spans="1:8" x14ac:dyDescent="0.2">
      <c r="A198" s="458">
        <v>42339</v>
      </c>
      <c r="B198" s="404">
        <v>1535255</v>
      </c>
      <c r="C198" s="404">
        <v>-8.7589204950088203E-3</v>
      </c>
      <c r="D198" s="404">
        <v>4.9144423032241299E-2</v>
      </c>
      <c r="E198" s="414">
        <v>-13566</v>
      </c>
      <c r="F198" s="404">
        <v>2015</v>
      </c>
      <c r="G198" s="404">
        <v>12</v>
      </c>
      <c r="H198" s="404">
        <v>71915</v>
      </c>
    </row>
    <row r="199" spans="1:8" x14ac:dyDescent="0.2">
      <c r="A199" s="458">
        <v>42370</v>
      </c>
      <c r="B199" s="404">
        <v>1539143</v>
      </c>
      <c r="C199" s="404">
        <v>2.5324783179341299E-3</v>
      </c>
      <c r="D199" s="404">
        <v>4.9285951918671897E-2</v>
      </c>
      <c r="E199" s="414">
        <v>3888</v>
      </c>
      <c r="F199" s="404">
        <v>2016</v>
      </c>
      <c r="G199" s="404">
        <v>1</v>
      </c>
      <c r="H199" s="404">
        <v>3888</v>
      </c>
    </row>
    <row r="200" spans="1:8" x14ac:dyDescent="0.2">
      <c r="A200" s="458">
        <v>42401</v>
      </c>
      <c r="B200" s="404">
        <v>1552349</v>
      </c>
      <c r="C200" s="404">
        <v>8.5800994449507506E-3</v>
      </c>
      <c r="D200" s="404">
        <v>4.9172982029517497E-2</v>
      </c>
      <c r="E200" s="414">
        <v>13206</v>
      </c>
      <c r="F200" s="404">
        <v>2016</v>
      </c>
      <c r="G200" s="404">
        <v>2</v>
      </c>
      <c r="H200" s="404">
        <v>17094</v>
      </c>
    </row>
    <row r="201" spans="1:8" x14ac:dyDescent="0.2">
      <c r="A201" s="458">
        <v>42430</v>
      </c>
      <c r="B201" s="404">
        <v>1559149</v>
      </c>
      <c r="C201" s="404">
        <v>4.3804582603526E-3</v>
      </c>
      <c r="D201" s="404">
        <v>4.3687432432884601E-2</v>
      </c>
      <c r="E201" s="414">
        <v>6800</v>
      </c>
      <c r="F201" s="404">
        <v>2016</v>
      </c>
      <c r="G201" s="404">
        <v>3</v>
      </c>
      <c r="H201" s="404">
        <v>23894</v>
      </c>
    </row>
    <row r="202" spans="1:8" x14ac:dyDescent="0.2">
      <c r="A202" s="458">
        <v>42461</v>
      </c>
      <c r="B202" s="404">
        <v>1569657</v>
      </c>
      <c r="C202" s="404">
        <v>6.7395739598974398E-3</v>
      </c>
      <c r="D202" s="404">
        <v>4.8633138703686497E-2</v>
      </c>
      <c r="E202" s="414">
        <v>10508</v>
      </c>
      <c r="F202" s="404">
        <v>2016</v>
      </c>
      <c r="G202" s="404">
        <v>4</v>
      </c>
      <c r="H202" s="404">
        <v>34402</v>
      </c>
    </row>
    <row r="203" spans="1:8" x14ac:dyDescent="0.2">
      <c r="A203" s="458">
        <v>42491</v>
      </c>
      <c r="B203" s="404">
        <v>1571236</v>
      </c>
      <c r="C203" s="404">
        <v>1.0059522558112401E-3</v>
      </c>
      <c r="D203" s="404">
        <v>4.9877387928557698E-2</v>
      </c>
      <c r="E203" s="414">
        <v>1579</v>
      </c>
      <c r="F203" s="404">
        <v>2016</v>
      </c>
      <c r="G203" s="404">
        <v>5</v>
      </c>
      <c r="H203" s="404">
        <v>35981</v>
      </c>
    </row>
    <row r="204" spans="1:8" x14ac:dyDescent="0.2">
      <c r="A204" s="458">
        <v>42522</v>
      </c>
      <c r="B204" s="404">
        <v>1576839</v>
      </c>
      <c r="C204" s="404">
        <v>3.5659824494855799E-3</v>
      </c>
      <c r="D204" s="404">
        <v>5.5243664378175697E-2</v>
      </c>
      <c r="E204" s="414">
        <v>5603</v>
      </c>
      <c r="F204" s="404">
        <v>2016</v>
      </c>
      <c r="G204" s="404">
        <v>6</v>
      </c>
      <c r="H204" s="404">
        <v>41584</v>
      </c>
    </row>
    <row r="205" spans="1:8" x14ac:dyDescent="0.2">
      <c r="A205" s="458">
        <v>42552</v>
      </c>
      <c r="B205" s="404">
        <v>1582329</v>
      </c>
      <c r="C205" s="404">
        <v>3.4816490459710402E-3</v>
      </c>
      <c r="D205" s="404">
        <v>5.5739741537656803E-2</v>
      </c>
      <c r="E205" s="414">
        <v>5490</v>
      </c>
      <c r="F205" s="404">
        <v>2016</v>
      </c>
      <c r="G205" s="404">
        <v>7</v>
      </c>
      <c r="H205" s="404">
        <v>47074</v>
      </c>
    </row>
    <row r="206" spans="1:8" x14ac:dyDescent="0.2">
      <c r="A206" s="458">
        <v>42583</v>
      </c>
      <c r="B206" s="404">
        <v>1592063</v>
      </c>
      <c r="C206" s="404">
        <v>6.1516915887909196E-3</v>
      </c>
      <c r="D206" s="404">
        <v>5.7673476166749699E-2</v>
      </c>
      <c r="E206" s="414">
        <v>9734</v>
      </c>
      <c r="F206" s="404">
        <v>2016</v>
      </c>
      <c r="G206" s="404">
        <v>8</v>
      </c>
      <c r="H206" s="404">
        <v>56808</v>
      </c>
    </row>
    <row r="207" spans="1:8" x14ac:dyDescent="0.2">
      <c r="A207" s="458">
        <v>42614</v>
      </c>
      <c r="B207" s="404">
        <v>1608623</v>
      </c>
      <c r="C207" s="404">
        <v>1.0401598429207799E-2</v>
      </c>
      <c r="D207" s="404">
        <v>5.9901430444551297E-2</v>
      </c>
      <c r="E207" s="414">
        <v>16560</v>
      </c>
      <c r="F207" s="404">
        <v>2016</v>
      </c>
      <c r="G207" s="404">
        <v>9</v>
      </c>
      <c r="H207" s="404">
        <v>73368</v>
      </c>
    </row>
    <row r="208" spans="1:8" x14ac:dyDescent="0.2">
      <c r="A208" s="458">
        <v>42644</v>
      </c>
      <c r="B208" s="404">
        <v>1627392</v>
      </c>
      <c r="C208" s="404">
        <v>1.16677431567247E-2</v>
      </c>
      <c r="D208" s="404">
        <v>6.3344238644004E-2</v>
      </c>
      <c r="E208" s="414">
        <v>18769</v>
      </c>
      <c r="F208" s="404">
        <v>2016</v>
      </c>
      <c r="G208" s="404">
        <v>10</v>
      </c>
      <c r="H208" s="404">
        <v>92137</v>
      </c>
    </row>
    <row r="209" spans="1:8" x14ac:dyDescent="0.2">
      <c r="A209" s="458">
        <v>42675</v>
      </c>
      <c r="B209" s="404">
        <v>1643345</v>
      </c>
      <c r="C209" s="404">
        <v>9.8028010460908793E-3</v>
      </c>
      <c r="D209" s="404">
        <v>6.1029647712679498E-2</v>
      </c>
      <c r="E209" s="414">
        <v>15953</v>
      </c>
      <c r="F209" s="404">
        <v>2016</v>
      </c>
      <c r="G209" s="404">
        <v>11</v>
      </c>
      <c r="H209" s="404">
        <v>108090</v>
      </c>
    </row>
    <row r="210" spans="1:8" x14ac:dyDescent="0.2">
      <c r="A210" s="458">
        <v>42705</v>
      </c>
      <c r="B210" s="404">
        <v>1624237</v>
      </c>
      <c r="C210" s="404">
        <v>-1.16275036586961E-2</v>
      </c>
      <c r="D210" s="404">
        <v>5.7959101256794397E-2</v>
      </c>
      <c r="E210" s="414">
        <v>-19108</v>
      </c>
      <c r="F210" s="404">
        <v>2016</v>
      </c>
      <c r="G210" s="404">
        <v>12</v>
      </c>
      <c r="H210" s="404">
        <v>88982</v>
      </c>
    </row>
    <row r="211" spans="1:8" x14ac:dyDescent="0.2">
      <c r="A211" s="458">
        <v>42736</v>
      </c>
      <c r="B211" s="404">
        <v>1635012</v>
      </c>
      <c r="C211" s="404">
        <v>6.6338840945010498E-3</v>
      </c>
      <c r="D211" s="404">
        <v>6.2287259858245798E-2</v>
      </c>
      <c r="E211" s="414">
        <v>10775</v>
      </c>
      <c r="F211" s="404">
        <v>2017</v>
      </c>
      <c r="G211" s="404">
        <v>1</v>
      </c>
      <c r="H211" s="404">
        <v>10775</v>
      </c>
    </row>
    <row r="212" spans="1:8" x14ac:dyDescent="0.2">
      <c r="A212" s="458">
        <v>42767</v>
      </c>
      <c r="B212" s="404">
        <v>1640265</v>
      </c>
      <c r="C212" s="404">
        <v>3.2128204563637301E-3</v>
      </c>
      <c r="D212" s="404">
        <v>5.6634171826051898E-2</v>
      </c>
      <c r="E212" s="414">
        <v>5253</v>
      </c>
      <c r="F212" s="404">
        <v>2017</v>
      </c>
      <c r="G212" s="404">
        <v>2</v>
      </c>
      <c r="H212" s="404">
        <v>16028</v>
      </c>
    </row>
    <row r="213" spans="1:8" x14ac:dyDescent="0.2">
      <c r="A213" s="458">
        <v>42795</v>
      </c>
      <c r="B213" s="404">
        <v>1661636</v>
      </c>
      <c r="C213" s="404">
        <v>1.3028992266493501E-2</v>
      </c>
      <c r="D213" s="404">
        <v>6.5732652876665507E-2</v>
      </c>
      <c r="E213" s="414">
        <v>21371</v>
      </c>
      <c r="F213" s="404">
        <v>2017</v>
      </c>
      <c r="G213" s="404">
        <v>3</v>
      </c>
      <c r="H213" s="404">
        <v>37399</v>
      </c>
    </row>
    <row r="214" spans="1:8" x14ac:dyDescent="0.2">
      <c r="A214" s="458">
        <v>42826</v>
      </c>
      <c r="B214" s="404">
        <v>1662463</v>
      </c>
      <c r="C214" s="404">
        <v>4.9770226451517597E-4</v>
      </c>
      <c r="D214" s="404">
        <v>5.9125019032820497E-2</v>
      </c>
      <c r="E214" s="414">
        <v>827</v>
      </c>
      <c r="F214" s="404">
        <v>2017</v>
      </c>
      <c r="G214" s="404">
        <v>4</v>
      </c>
      <c r="H214" s="404">
        <v>38226</v>
      </c>
    </row>
    <row r="215" spans="1:8" x14ac:dyDescent="0.2">
      <c r="A215" s="458">
        <v>42856</v>
      </c>
      <c r="B215" s="404">
        <v>1664615</v>
      </c>
      <c r="C215" s="404">
        <v>1.2944648993691299E-3</v>
      </c>
      <c r="D215" s="404">
        <v>5.9430282911033097E-2</v>
      </c>
      <c r="E215" s="414">
        <v>2152</v>
      </c>
      <c r="F215" s="404">
        <v>2017</v>
      </c>
      <c r="G215" s="404">
        <v>5</v>
      </c>
      <c r="H215" s="404">
        <v>40378</v>
      </c>
    </row>
    <row r="216" spans="1:8" x14ac:dyDescent="0.2">
      <c r="A216" s="458">
        <v>42887</v>
      </c>
      <c r="B216" s="404">
        <v>1672581</v>
      </c>
      <c r="C216" s="404">
        <v>4.7854909393463298E-3</v>
      </c>
      <c r="D216" s="404">
        <v>6.0717676313180903E-2</v>
      </c>
      <c r="E216" s="414">
        <v>7966</v>
      </c>
      <c r="F216" s="404">
        <v>2017</v>
      </c>
      <c r="G216" s="404">
        <v>6</v>
      </c>
      <c r="H216" s="404">
        <v>48344</v>
      </c>
    </row>
    <row r="217" spans="1:8" x14ac:dyDescent="0.2">
      <c r="A217" s="458">
        <v>42917</v>
      </c>
      <c r="B217" s="404">
        <v>1675221</v>
      </c>
      <c r="C217" s="404">
        <v>1.5783988936859401E-3</v>
      </c>
      <c r="D217" s="404">
        <v>5.8705869638994199E-2</v>
      </c>
      <c r="E217" s="414">
        <v>2640</v>
      </c>
      <c r="F217" s="404">
        <v>2017</v>
      </c>
      <c r="G217" s="404">
        <v>7</v>
      </c>
      <c r="H217" s="404">
        <v>50984</v>
      </c>
    </row>
    <row r="218" spans="1:8" x14ac:dyDescent="0.2">
      <c r="A218" s="458">
        <v>42948</v>
      </c>
      <c r="B218" s="404">
        <v>1694618</v>
      </c>
      <c r="C218" s="404">
        <v>1.15787708009869E-2</v>
      </c>
      <c r="D218" s="404">
        <v>6.4416420706969499E-2</v>
      </c>
      <c r="E218" s="414">
        <v>19397</v>
      </c>
      <c r="F218" s="404">
        <v>2017</v>
      </c>
      <c r="G218" s="404">
        <v>8</v>
      </c>
      <c r="H218" s="404">
        <v>70381</v>
      </c>
    </row>
    <row r="219" spans="1:8" x14ac:dyDescent="0.2">
      <c r="A219" s="458">
        <v>42979</v>
      </c>
      <c r="B219" s="404">
        <v>1708982</v>
      </c>
      <c r="C219" s="404">
        <v>8.4762465641223805E-3</v>
      </c>
      <c r="D219" s="404">
        <v>6.2388141907706099E-2</v>
      </c>
      <c r="E219" s="414">
        <v>14364</v>
      </c>
      <c r="F219" s="404">
        <v>2017</v>
      </c>
      <c r="G219" s="404">
        <v>9</v>
      </c>
      <c r="H219" s="404">
        <v>84745</v>
      </c>
    </row>
    <row r="220" spans="1:8" x14ac:dyDescent="0.2">
      <c r="A220" s="458">
        <v>43009</v>
      </c>
      <c r="B220" s="404">
        <v>1728026</v>
      </c>
      <c r="C220" s="404">
        <v>1.11434760576765E-2</v>
      </c>
      <c r="D220" s="404">
        <v>6.1837590451470699E-2</v>
      </c>
      <c r="E220" s="414">
        <v>19044</v>
      </c>
      <c r="F220" s="404">
        <v>2017</v>
      </c>
      <c r="G220" s="404">
        <v>10</v>
      </c>
      <c r="H220" s="404">
        <v>103789</v>
      </c>
    </row>
    <row r="221" spans="1:8" x14ac:dyDescent="0.2">
      <c r="A221" s="458">
        <v>43040</v>
      </c>
      <c r="B221" s="404">
        <v>1740013</v>
      </c>
      <c r="C221" s="404">
        <v>6.9368169228936098E-3</v>
      </c>
      <c r="D221" s="404">
        <v>5.8823923156732197E-2</v>
      </c>
      <c r="E221" s="414">
        <v>11987</v>
      </c>
      <c r="F221" s="404">
        <v>2017</v>
      </c>
      <c r="G221" s="404">
        <v>11</v>
      </c>
      <c r="H221" s="404">
        <v>115776</v>
      </c>
    </row>
    <row r="222" spans="1:8" x14ac:dyDescent="0.2">
      <c r="A222" s="458">
        <v>43070</v>
      </c>
      <c r="B222" s="404">
        <v>1717868</v>
      </c>
      <c r="C222" s="404">
        <v>-1.27269164080958E-2</v>
      </c>
      <c r="D222" s="404">
        <v>5.7646144004846599E-2</v>
      </c>
      <c r="E222" s="414">
        <v>-22145</v>
      </c>
      <c r="F222" s="404">
        <v>2017</v>
      </c>
      <c r="G222" s="404">
        <v>12</v>
      </c>
      <c r="H222" s="404">
        <v>93631</v>
      </c>
    </row>
    <row r="223" spans="1:8" x14ac:dyDescent="0.2">
      <c r="A223" s="458">
        <v>43101</v>
      </c>
      <c r="B223" s="404">
        <v>1723991</v>
      </c>
      <c r="C223" s="404">
        <v>3.5643017973441301E-3</v>
      </c>
      <c r="D223" s="404">
        <v>5.4421007307591703E-2</v>
      </c>
      <c r="E223" s="414">
        <v>6123</v>
      </c>
      <c r="F223" s="404">
        <v>2018</v>
      </c>
      <c r="G223" s="404">
        <v>1</v>
      </c>
      <c r="H223" s="404">
        <v>6123</v>
      </c>
    </row>
    <row r="224" spans="1:8" x14ac:dyDescent="0.2">
      <c r="A224" s="458">
        <v>43132</v>
      </c>
      <c r="B224" s="404">
        <v>1738722</v>
      </c>
      <c r="C224" s="404">
        <v>8.5447081800311703E-3</v>
      </c>
      <c r="D224" s="404">
        <v>6.00250569267771E-2</v>
      </c>
      <c r="E224" s="414">
        <v>14731</v>
      </c>
      <c r="F224" s="404">
        <v>2018</v>
      </c>
      <c r="G224" s="404">
        <v>2</v>
      </c>
      <c r="H224" s="404">
        <v>20854</v>
      </c>
    </row>
    <row r="225" spans="1:8" x14ac:dyDescent="0.2">
      <c r="A225" s="458">
        <v>43160</v>
      </c>
      <c r="B225" s="404">
        <v>1743804</v>
      </c>
      <c r="C225" s="404">
        <v>2.9228364281350702E-3</v>
      </c>
      <c r="D225" s="404">
        <v>4.9450060061288999E-2</v>
      </c>
      <c r="E225" s="414">
        <v>5082</v>
      </c>
      <c r="F225" s="404">
        <v>2018</v>
      </c>
      <c r="G225" s="404">
        <v>3</v>
      </c>
      <c r="H225" s="404">
        <v>25936</v>
      </c>
    </row>
    <row r="226" spans="1:8" x14ac:dyDescent="0.2">
      <c r="A226" s="458">
        <v>43191</v>
      </c>
      <c r="B226" s="404">
        <v>1749012</v>
      </c>
      <c r="C226" s="404">
        <v>2.9865741792081098E-3</v>
      </c>
      <c r="D226" s="404">
        <v>5.2060707516498099E-2</v>
      </c>
      <c r="E226" s="414">
        <v>5208</v>
      </c>
      <c r="F226" s="404">
        <v>2018</v>
      </c>
      <c r="G226" s="404">
        <v>4</v>
      </c>
      <c r="H226" s="404">
        <v>31144</v>
      </c>
    </row>
    <row r="227" spans="1:8" x14ac:dyDescent="0.2">
      <c r="A227" s="458">
        <v>43221</v>
      </c>
      <c r="B227" s="404">
        <v>1752923</v>
      </c>
      <c r="C227" s="404">
        <v>2.2361195920896902E-3</v>
      </c>
      <c r="D227" s="404">
        <v>5.3050104678859601E-2</v>
      </c>
      <c r="E227" s="414">
        <v>3911</v>
      </c>
      <c r="F227" s="404">
        <v>2018</v>
      </c>
      <c r="G227" s="404">
        <v>5</v>
      </c>
      <c r="H227" s="404">
        <v>35055</v>
      </c>
    </row>
    <row r="228" spans="1:8" x14ac:dyDescent="0.2">
      <c r="A228" s="458">
        <v>43252</v>
      </c>
      <c r="B228" s="404">
        <v>1755753</v>
      </c>
      <c r="C228" s="404">
        <v>1.6144462706006999E-3</v>
      </c>
      <c r="D228" s="404">
        <v>4.9726739691530603E-2</v>
      </c>
      <c r="E228" s="414">
        <v>2830</v>
      </c>
      <c r="F228" s="404">
        <v>2018</v>
      </c>
      <c r="G228" s="404">
        <v>6</v>
      </c>
      <c r="H228" s="404">
        <v>37885</v>
      </c>
    </row>
    <row r="229" spans="1:8" x14ac:dyDescent="0.2">
      <c r="A229" s="458">
        <v>43282</v>
      </c>
      <c r="B229" s="404">
        <v>1750450</v>
      </c>
      <c r="C229" s="404">
        <v>-3.0203565080053601E-3</v>
      </c>
      <c r="D229" s="404">
        <v>4.4906910789680898E-2</v>
      </c>
      <c r="E229" s="414">
        <v>-5303</v>
      </c>
      <c r="F229" s="404">
        <v>2018</v>
      </c>
      <c r="G229" s="404">
        <v>7</v>
      </c>
      <c r="H229" s="404">
        <v>32582</v>
      </c>
    </row>
    <row r="230" spans="1:8" x14ac:dyDescent="0.2">
      <c r="A230" s="458">
        <v>43313</v>
      </c>
      <c r="B230" s="404">
        <v>1766168</v>
      </c>
      <c r="C230" s="404">
        <v>8.9794052957810101E-3</v>
      </c>
      <c r="D230" s="404">
        <v>4.2221904877677498E-2</v>
      </c>
      <c r="E230" s="414">
        <v>15718</v>
      </c>
      <c r="F230" s="404">
        <v>2018</v>
      </c>
      <c r="G230" s="404">
        <v>8</v>
      </c>
      <c r="H230" s="404">
        <v>48300</v>
      </c>
    </row>
    <row r="231" spans="1:8" x14ac:dyDescent="0.2">
      <c r="A231" s="458">
        <v>43344</v>
      </c>
      <c r="B231" s="404">
        <v>1774072</v>
      </c>
      <c r="C231" s="404">
        <v>4.4752254598656701E-3</v>
      </c>
      <c r="D231" s="404">
        <v>3.8087001501478701E-2</v>
      </c>
      <c r="E231" s="414">
        <v>7904</v>
      </c>
      <c r="F231" s="404">
        <v>2018</v>
      </c>
      <c r="G231" s="404">
        <v>9</v>
      </c>
      <c r="H231" s="404">
        <v>56204</v>
      </c>
    </row>
    <row r="232" spans="1:8" x14ac:dyDescent="0.2">
      <c r="A232" s="458">
        <v>43374</v>
      </c>
      <c r="B232" s="404">
        <v>1782918</v>
      </c>
      <c r="C232" s="404">
        <v>4.9862688774751102E-3</v>
      </c>
      <c r="D232" s="404">
        <v>3.1765725747181901E-2</v>
      </c>
      <c r="E232" s="414">
        <v>8846</v>
      </c>
      <c r="F232" s="404">
        <v>2018</v>
      </c>
      <c r="G232" s="404">
        <v>10</v>
      </c>
      <c r="H232" s="404">
        <v>65050</v>
      </c>
    </row>
    <row r="233" spans="1:8" x14ac:dyDescent="0.2">
      <c r="A233" s="458">
        <v>43405</v>
      </c>
      <c r="B233" s="404">
        <v>1792036</v>
      </c>
      <c r="C233" s="404">
        <v>5.11408825307735E-3</v>
      </c>
      <c r="D233" s="404">
        <v>2.9898052485814799E-2</v>
      </c>
      <c r="E233" s="414">
        <v>9118</v>
      </c>
      <c r="F233" s="404">
        <v>2018</v>
      </c>
      <c r="G233" s="404">
        <v>11</v>
      </c>
      <c r="H233" s="404">
        <v>74168</v>
      </c>
    </row>
    <row r="234" spans="1:8" x14ac:dyDescent="0.2">
      <c r="A234" s="458">
        <v>43435</v>
      </c>
      <c r="B234" s="404">
        <v>1761000</v>
      </c>
      <c r="C234" s="404">
        <v>-1.73188485052755E-2</v>
      </c>
      <c r="D234" s="404">
        <v>2.5107866262134199E-2</v>
      </c>
      <c r="E234" s="414">
        <v>-31036</v>
      </c>
      <c r="F234" s="404">
        <v>2018</v>
      </c>
      <c r="G234" s="404">
        <v>12</v>
      </c>
      <c r="H234" s="404">
        <v>43132</v>
      </c>
    </row>
    <row r="235" spans="1:8" x14ac:dyDescent="0.2">
      <c r="A235" s="458">
        <v>43466</v>
      </c>
      <c r="B235" s="404">
        <v>1778570</v>
      </c>
      <c r="C235" s="404">
        <v>9.9772856331630192E-3</v>
      </c>
      <c r="D235" s="404">
        <v>3.1658517938898803E-2</v>
      </c>
      <c r="E235" s="414">
        <v>17570</v>
      </c>
      <c r="F235" s="404">
        <v>2019</v>
      </c>
      <c r="G235" s="404">
        <v>1</v>
      </c>
      <c r="H235" s="404">
        <v>17570</v>
      </c>
    </row>
    <row r="236" spans="1:8" x14ac:dyDescent="0.2">
      <c r="A236" s="458">
        <v>43497</v>
      </c>
      <c r="B236" s="404">
        <v>1792233</v>
      </c>
      <c r="C236" s="404">
        <v>7.6820142024209802E-3</v>
      </c>
      <c r="D236" s="404">
        <v>3.07760527559897E-2</v>
      </c>
      <c r="E236" s="414">
        <v>13663</v>
      </c>
      <c r="F236" s="404">
        <v>2019</v>
      </c>
      <c r="G236" s="404">
        <v>2</v>
      </c>
      <c r="H236" s="404">
        <v>31233</v>
      </c>
    </row>
    <row r="237" spans="1:8" x14ac:dyDescent="0.2">
      <c r="A237" s="458">
        <v>43525</v>
      </c>
      <c r="B237" s="404">
        <v>1796144</v>
      </c>
      <c r="C237" s="404">
        <v>2.1821939446489101E-3</v>
      </c>
      <c r="D237" s="404">
        <v>3.0014841117465E-2</v>
      </c>
      <c r="E237" s="414">
        <v>3911</v>
      </c>
      <c r="F237" s="404">
        <v>2019</v>
      </c>
      <c r="G237" s="404">
        <v>3</v>
      </c>
      <c r="H237" s="404">
        <v>35144</v>
      </c>
    </row>
    <row r="238" spans="1:8" x14ac:dyDescent="0.2">
      <c r="A238" s="458">
        <v>43556</v>
      </c>
      <c r="B238" s="404">
        <v>1798713</v>
      </c>
      <c r="C238" s="404">
        <v>1.43028621313213E-3</v>
      </c>
      <c r="D238" s="404">
        <v>2.8416614637292399E-2</v>
      </c>
      <c r="E238" s="414">
        <v>2569</v>
      </c>
      <c r="F238" s="404">
        <v>2019</v>
      </c>
      <c r="G238" s="404">
        <v>4</v>
      </c>
      <c r="H238" s="404">
        <v>37713</v>
      </c>
    </row>
    <row r="239" spans="1:8" x14ac:dyDescent="0.2">
      <c r="A239" s="458">
        <v>43586</v>
      </c>
      <c r="B239" s="404">
        <v>1798861</v>
      </c>
      <c r="C239" s="404">
        <v>8.2281053175314894E-5</v>
      </c>
      <c r="D239" s="404">
        <v>2.6206513349416899E-2</v>
      </c>
      <c r="E239" s="414">
        <v>148</v>
      </c>
      <c r="F239" s="404">
        <v>2019</v>
      </c>
      <c r="G239" s="404">
        <v>5</v>
      </c>
      <c r="H239" s="404">
        <v>37861</v>
      </c>
    </row>
    <row r="240" spans="1:8" x14ac:dyDescent="0.2">
      <c r="A240" s="458">
        <v>43617</v>
      </c>
      <c r="B240" s="404">
        <v>1796535</v>
      </c>
      <c r="C240" s="404">
        <v>-1.2930404294717601E-3</v>
      </c>
      <c r="D240" s="404">
        <v>2.3227640790020002E-2</v>
      </c>
      <c r="E240" s="414">
        <v>-2326</v>
      </c>
      <c r="F240" s="404">
        <v>2019</v>
      </c>
      <c r="G240" s="404">
        <v>6</v>
      </c>
      <c r="H240" s="404">
        <v>35535</v>
      </c>
    </row>
    <row r="241" spans="1:9" x14ac:dyDescent="0.2">
      <c r="A241" s="458">
        <v>43647</v>
      </c>
      <c r="B241" s="404">
        <v>1792119</v>
      </c>
      <c r="C241" s="404">
        <v>-2.45806510866753E-3</v>
      </c>
      <c r="D241" s="404">
        <v>2.38047359250479E-2</v>
      </c>
      <c r="E241" s="414">
        <v>-4416</v>
      </c>
      <c r="F241" s="404">
        <v>2019</v>
      </c>
      <c r="G241" s="404">
        <v>7</v>
      </c>
      <c r="H241" s="404">
        <v>31119</v>
      </c>
    </row>
    <row r="242" spans="1:9" x14ac:dyDescent="0.2">
      <c r="A242" s="458">
        <v>43678</v>
      </c>
      <c r="B242" s="404">
        <v>1800138</v>
      </c>
      <c r="C242" s="404">
        <v>4.4745912520318702E-3</v>
      </c>
      <c r="D242" s="404">
        <v>1.9233730879508502E-2</v>
      </c>
      <c r="E242" s="414">
        <v>8019</v>
      </c>
      <c r="F242" s="404">
        <v>2019</v>
      </c>
      <c r="G242" s="404">
        <v>8</v>
      </c>
      <c r="H242" s="404">
        <v>39138</v>
      </c>
    </row>
    <row r="243" spans="1:9" x14ac:dyDescent="0.2">
      <c r="A243" s="458">
        <v>43709</v>
      </c>
      <c r="B243" s="404">
        <v>1815615</v>
      </c>
      <c r="C243" s="404">
        <v>8.5976741783129196E-3</v>
      </c>
      <c r="D243" s="404">
        <v>2.3416749714780399E-2</v>
      </c>
      <c r="E243" s="414">
        <v>15477</v>
      </c>
      <c r="F243" s="404">
        <v>2019</v>
      </c>
      <c r="G243" s="404">
        <v>9</v>
      </c>
      <c r="H243" s="404">
        <v>54615</v>
      </c>
    </row>
    <row r="244" spans="1:9" x14ac:dyDescent="0.2">
      <c r="A244" s="458">
        <v>43739</v>
      </c>
      <c r="B244" s="404">
        <v>1828691</v>
      </c>
      <c r="C244" s="404">
        <v>7.2019673774450501E-3</v>
      </c>
      <c r="D244" s="404">
        <v>2.5673081992553699E-2</v>
      </c>
      <c r="E244" s="414">
        <v>13076</v>
      </c>
      <c r="F244" s="404">
        <v>2019</v>
      </c>
      <c r="G244" s="404">
        <v>10</v>
      </c>
      <c r="H244" s="404">
        <v>67691</v>
      </c>
    </row>
    <row r="245" spans="1:9" x14ac:dyDescent="0.2">
      <c r="A245" s="458">
        <v>43770</v>
      </c>
      <c r="B245" s="404">
        <v>1840150</v>
      </c>
      <c r="C245" s="404">
        <v>6.2662308722467603E-3</v>
      </c>
      <c r="D245" s="404">
        <v>2.6848790984109701E-2</v>
      </c>
      <c r="E245" s="414">
        <v>11459</v>
      </c>
      <c r="F245" s="404">
        <v>2019</v>
      </c>
      <c r="G245" s="404">
        <v>11</v>
      </c>
      <c r="H245" s="404">
        <v>79150</v>
      </c>
    </row>
    <row r="246" spans="1:9" x14ac:dyDescent="0.2">
      <c r="A246" s="458">
        <v>43800</v>
      </c>
      <c r="B246" s="404">
        <v>1812699</v>
      </c>
      <c r="C246" s="404">
        <v>-1.4917805613672799E-2</v>
      </c>
      <c r="D246" s="404">
        <v>2.9357751277682999E-2</v>
      </c>
      <c r="E246" s="414">
        <v>-27451</v>
      </c>
      <c r="F246" s="404">
        <v>2019</v>
      </c>
      <c r="G246" s="404">
        <v>12</v>
      </c>
      <c r="H246" s="404">
        <v>51699</v>
      </c>
      <c r="I246" s="404" t="str">
        <f t="shared" ref="I246" si="0">IF(G246&lt;=11,H246/H245-1,"")</f>
        <v/>
      </c>
    </row>
    <row r="247" spans="1:9" x14ac:dyDescent="0.2">
      <c r="A247" s="458">
        <v>43831</v>
      </c>
      <c r="B247" s="404">
        <v>1822293</v>
      </c>
      <c r="C247" s="404">
        <v>5.2926602817124904E-3</v>
      </c>
      <c r="D247" s="404">
        <v>2.4583232596973901E-2</v>
      </c>
      <c r="E247" s="414">
        <v>9594</v>
      </c>
      <c r="F247" s="404">
        <v>2020</v>
      </c>
      <c r="G247" s="404">
        <v>1</v>
      </c>
      <c r="H247" s="404">
        <v>9594</v>
      </c>
      <c r="I247" s="457">
        <f>B247/$B$246-1</f>
        <v>5.2926602817124913E-3</v>
      </c>
    </row>
    <row r="248" spans="1:9" x14ac:dyDescent="0.2">
      <c r="A248" s="458">
        <v>43862</v>
      </c>
      <c r="B248" s="404">
        <v>1837966</v>
      </c>
      <c r="C248" s="404">
        <v>8.6007025214935896E-3</v>
      </c>
      <c r="D248" s="404">
        <v>2.5517329499010501E-2</v>
      </c>
      <c r="E248" s="414">
        <v>15673</v>
      </c>
      <c r="F248" s="404">
        <v>2020</v>
      </c>
      <c r="G248" s="404">
        <v>2</v>
      </c>
      <c r="H248" s="404">
        <v>25267</v>
      </c>
      <c r="I248" s="457">
        <f t="shared" ref="I248:I253" si="1">B248/$B$246-1</f>
        <v>1.3938883399836399E-2</v>
      </c>
    </row>
    <row r="249" spans="1:9" x14ac:dyDescent="0.2">
      <c r="A249" s="458">
        <v>43891</v>
      </c>
      <c r="B249" s="404">
        <v>1831940</v>
      </c>
      <c r="C249" s="404">
        <v>-3.2786243053462001E-3</v>
      </c>
      <c r="D249" s="404">
        <v>1.9929359784070799E-2</v>
      </c>
      <c r="E249" s="414">
        <v>-6026</v>
      </c>
      <c r="F249" s="404">
        <v>2020</v>
      </c>
      <c r="G249" s="404">
        <v>3</v>
      </c>
      <c r="H249" s="404">
        <v>19241</v>
      </c>
      <c r="I249" s="457">
        <f t="shared" si="1"/>
        <v>1.0614558732586099E-2</v>
      </c>
    </row>
    <row r="250" spans="1:9" x14ac:dyDescent="0.2">
      <c r="A250" s="458">
        <v>43922</v>
      </c>
      <c r="B250" s="404">
        <v>1793795</v>
      </c>
      <c r="C250" s="404">
        <v>-2.08221884996234E-2</v>
      </c>
      <c r="D250" s="404">
        <v>-2.7341771588907898E-3</v>
      </c>
      <c r="E250" s="414">
        <v>-38145</v>
      </c>
      <c r="F250" s="404">
        <v>2020</v>
      </c>
      <c r="G250" s="404">
        <v>4</v>
      </c>
      <c r="H250" s="404">
        <v>-18904</v>
      </c>
      <c r="I250" s="457">
        <f t="shared" si="1"/>
        <v>-1.0428648109807481E-2</v>
      </c>
    </row>
    <row r="251" spans="1:9" x14ac:dyDescent="0.2">
      <c r="A251" s="458">
        <v>43952</v>
      </c>
      <c r="B251" s="404">
        <v>1770324</v>
      </c>
      <c r="C251" s="404">
        <v>-1.30845497952664E-2</v>
      </c>
      <c r="D251" s="404">
        <v>-1.5863927229507999E-2</v>
      </c>
      <c r="E251" s="414">
        <v>-23471</v>
      </c>
      <c r="F251" s="404">
        <v>2020</v>
      </c>
      <c r="G251" s="404">
        <v>5</v>
      </c>
      <c r="H251" s="404">
        <v>-42375</v>
      </c>
      <c r="I251" s="457">
        <f t="shared" si="1"/>
        <v>-2.3376743739583872E-2</v>
      </c>
    </row>
    <row r="252" spans="1:9" x14ac:dyDescent="0.2">
      <c r="A252" s="458">
        <v>43983</v>
      </c>
      <c r="B252" s="404">
        <v>1755765</v>
      </c>
      <c r="C252" s="404">
        <v>-8.2239183335931498E-3</v>
      </c>
      <c r="D252" s="404">
        <v>-2.2693685344287701E-2</v>
      </c>
      <c r="E252" s="414">
        <v>-14559</v>
      </c>
      <c r="F252" s="404">
        <v>2020</v>
      </c>
      <c r="G252" s="404">
        <v>6</v>
      </c>
      <c r="H252" s="404">
        <v>-56934</v>
      </c>
      <c r="I252" s="457">
        <f t="shared" si="1"/>
        <v>-3.1408413641757393E-2</v>
      </c>
    </row>
    <row r="253" spans="1:9" x14ac:dyDescent="0.2">
      <c r="A253" s="458">
        <v>44013</v>
      </c>
      <c r="B253" s="404">
        <v>1742635</v>
      </c>
      <c r="C253" s="404">
        <v>-7.4782217437983096E-3</v>
      </c>
      <c r="D253" s="404">
        <v>-2.7612005675962299E-2</v>
      </c>
      <c r="E253" s="414">
        <v>-13130</v>
      </c>
      <c r="F253" s="404">
        <v>2020</v>
      </c>
      <c r="G253" s="404">
        <v>7</v>
      </c>
      <c r="H253" s="404">
        <v>-70064</v>
      </c>
      <c r="I253" s="457">
        <f t="shared" si="1"/>
        <v>-3.8651756303721641E-2</v>
      </c>
    </row>
    <row r="254" spans="1:9" x14ac:dyDescent="0.2">
      <c r="A254" s="458">
        <v>44044</v>
      </c>
      <c r="B254" s="404">
        <v>1758496</v>
      </c>
      <c r="C254" s="457">
        <v>9.10173386853819E-3</v>
      </c>
      <c r="D254" s="457">
        <v>-2.31326709396724E-2</v>
      </c>
      <c r="E254" s="414">
        <v>15861</v>
      </c>
      <c r="F254" s="404">
        <v>2020</v>
      </c>
      <c r="G254" s="404">
        <v>8</v>
      </c>
      <c r="H254" s="414">
        <v>-54203</v>
      </c>
      <c r="I254" s="457">
        <f>B254/$B$246-1</f>
        <v>-2.9901820434611648E-2</v>
      </c>
    </row>
    <row r="255" spans="1:9" x14ac:dyDescent="0.2">
      <c r="A255" s="458">
        <v>44075</v>
      </c>
      <c r="B255" s="404">
        <v>1769661</v>
      </c>
      <c r="C255" s="404">
        <v>6.3491756591997897E-3</v>
      </c>
      <c r="D255" s="404">
        <v>-2.53104320023794E-2</v>
      </c>
      <c r="E255" s="404">
        <v>11165</v>
      </c>
      <c r="F255" s="404">
        <v>2020</v>
      </c>
      <c r="G255" s="404">
        <v>9</v>
      </c>
      <c r="H255" s="414">
        <v>-43038</v>
      </c>
    </row>
    <row r="256" spans="1:9" x14ac:dyDescent="0.2">
      <c r="A256" s="458">
        <v>44105</v>
      </c>
      <c r="B256" s="404">
        <v>1788334</v>
      </c>
      <c r="C256" s="404">
        <v>1.0551738440300201E-2</v>
      </c>
      <c r="D256" s="404">
        <v>-2.2068791282945002E-2</v>
      </c>
      <c r="E256" s="404">
        <v>18673</v>
      </c>
      <c r="F256" s="404">
        <v>2020</v>
      </c>
      <c r="G256" s="404">
        <v>10</v>
      </c>
      <c r="H256" s="404">
        <v>-24365</v>
      </c>
    </row>
  </sheetData>
  <mergeCells count="1">
    <mergeCell ref="H1:I1"/>
  </mergeCells>
  <hyperlinks>
    <hyperlink ref="H1:I1" location="Index!A1" display="Regresar al Índice" xr:uid="{009CCA11-2265-4FAD-B0B8-C0266DFD8AB9}"/>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F6FC-02C6-4C1B-AC02-9629B9ADE8C8}">
  <sheetPr codeName="Hoja105"/>
  <dimension ref="A1:I39"/>
  <sheetViews>
    <sheetView topLeftCell="C12" workbookViewId="0">
      <selection activeCell="I7" sqref="I7"/>
    </sheetView>
  </sheetViews>
  <sheetFormatPr baseColWidth="10" defaultColWidth="9.140625" defaultRowHeight="14.25" x14ac:dyDescent="0.2"/>
  <cols>
    <col min="1" max="1" width="60.7109375" style="404" customWidth="1"/>
    <col min="2" max="2" width="23.7109375" style="404" customWidth="1"/>
    <col min="3" max="3" width="20.7109375" style="404" customWidth="1"/>
    <col min="4" max="4" width="6.7109375" style="404" customWidth="1"/>
    <col min="5" max="5" width="4.7109375" style="404" customWidth="1"/>
    <col min="6" max="8" width="3.7109375" style="404" customWidth="1"/>
    <col min="9" max="10" width="9.140625" style="404" customWidth="1"/>
    <col min="11" max="16384" width="9.140625" style="404"/>
  </cols>
  <sheetData>
    <row r="1" spans="1:9" ht="15" x14ac:dyDescent="0.25">
      <c r="A1" s="179" t="s">
        <v>1442</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55</v>
      </c>
      <c r="B6" s="404" t="s">
        <v>1287</v>
      </c>
      <c r="C6" s="404" t="s">
        <v>1288</v>
      </c>
      <c r="D6" s="404" t="s">
        <v>662</v>
      </c>
    </row>
    <row r="7" spans="1:9" x14ac:dyDescent="0.2">
      <c r="A7" s="404" t="s">
        <v>3</v>
      </c>
      <c r="B7" s="404">
        <v>326308</v>
      </c>
      <c r="C7" s="404">
        <v>325210</v>
      </c>
      <c r="D7" s="414">
        <v>-1098</v>
      </c>
    </row>
    <row r="8" spans="1:9" x14ac:dyDescent="0.2">
      <c r="A8" s="404" t="s">
        <v>19</v>
      </c>
      <c r="B8" s="404">
        <v>147502</v>
      </c>
      <c r="C8" s="404">
        <v>147839</v>
      </c>
      <c r="D8" s="414">
        <v>337</v>
      </c>
      <c r="E8" s="404">
        <f>_xlfn.RANK.EQ(D8,$D$8:$D$39,0)</f>
        <v>32</v>
      </c>
    </row>
    <row r="9" spans="1:9" x14ac:dyDescent="0.2">
      <c r="A9" s="404" t="s">
        <v>30</v>
      </c>
      <c r="B9" s="404">
        <v>99807</v>
      </c>
      <c r="C9" s="404">
        <v>100615</v>
      </c>
      <c r="D9" s="414">
        <v>808</v>
      </c>
      <c r="E9" s="404">
        <f t="shared" ref="E9:E39" si="0">_xlfn.RANK.EQ(D9,$D$8:$D$39,0)</f>
        <v>31</v>
      </c>
    </row>
    <row r="10" spans="1:9" x14ac:dyDescent="0.2">
      <c r="A10" s="404" t="s">
        <v>6</v>
      </c>
      <c r="B10" s="404">
        <v>124417</v>
      </c>
      <c r="C10" s="404">
        <v>125428</v>
      </c>
      <c r="D10" s="414">
        <v>1011</v>
      </c>
      <c r="E10" s="404">
        <f t="shared" si="0"/>
        <v>30</v>
      </c>
    </row>
    <row r="11" spans="1:9" x14ac:dyDescent="0.2">
      <c r="A11" s="404" t="s">
        <v>32</v>
      </c>
      <c r="B11" s="404">
        <v>362982</v>
      </c>
      <c r="C11" s="404">
        <v>364040</v>
      </c>
      <c r="D11" s="414">
        <v>1058</v>
      </c>
      <c r="E11" s="404">
        <f t="shared" si="0"/>
        <v>29</v>
      </c>
    </row>
    <row r="12" spans="1:9" x14ac:dyDescent="0.2">
      <c r="A12" s="404" t="s">
        <v>33</v>
      </c>
      <c r="B12" s="404">
        <v>186449</v>
      </c>
      <c r="C12" s="404">
        <v>187704</v>
      </c>
      <c r="D12" s="414">
        <v>1255</v>
      </c>
      <c r="E12" s="404">
        <f t="shared" si="0"/>
        <v>28</v>
      </c>
    </row>
    <row r="13" spans="1:9" x14ac:dyDescent="0.2">
      <c r="A13" s="404" t="s">
        <v>29</v>
      </c>
      <c r="B13" s="404">
        <v>681683</v>
      </c>
      <c r="C13" s="404">
        <v>683018</v>
      </c>
      <c r="D13" s="414">
        <v>1335</v>
      </c>
      <c r="E13" s="404">
        <f t="shared" si="0"/>
        <v>27</v>
      </c>
    </row>
    <row r="14" spans="1:9" x14ac:dyDescent="0.2">
      <c r="A14" s="404" t="s">
        <v>11</v>
      </c>
      <c r="B14" s="404">
        <v>134409</v>
      </c>
      <c r="C14" s="404">
        <v>135757</v>
      </c>
      <c r="D14" s="414">
        <v>1348</v>
      </c>
      <c r="E14" s="404">
        <f t="shared" si="0"/>
        <v>26</v>
      </c>
    </row>
    <row r="15" spans="1:9" x14ac:dyDescent="0.2">
      <c r="A15" s="404" t="s">
        <v>18</v>
      </c>
      <c r="B15" s="404">
        <v>203232</v>
      </c>
      <c r="C15" s="404">
        <v>205095</v>
      </c>
      <c r="D15" s="414">
        <v>1863</v>
      </c>
      <c r="E15" s="404">
        <f t="shared" si="0"/>
        <v>25</v>
      </c>
    </row>
    <row r="16" spans="1:9" x14ac:dyDescent="0.2">
      <c r="A16" s="404" t="s">
        <v>7</v>
      </c>
      <c r="B16" s="404">
        <v>219083</v>
      </c>
      <c r="C16" s="404">
        <v>221374</v>
      </c>
      <c r="D16" s="414">
        <v>2291</v>
      </c>
      <c r="E16" s="404">
        <f t="shared" si="0"/>
        <v>24</v>
      </c>
    </row>
    <row r="17" spans="1:5" x14ac:dyDescent="0.2">
      <c r="A17" s="404" t="s">
        <v>21</v>
      </c>
      <c r="B17" s="404">
        <v>204970</v>
      </c>
      <c r="C17" s="404">
        <v>207378</v>
      </c>
      <c r="D17" s="414">
        <v>2408</v>
      </c>
      <c r="E17" s="404">
        <f t="shared" si="0"/>
        <v>23</v>
      </c>
    </row>
    <row r="18" spans="1:5" x14ac:dyDescent="0.2">
      <c r="A18" s="404" t="s">
        <v>16</v>
      </c>
      <c r="B18" s="404">
        <v>219672</v>
      </c>
      <c r="C18" s="404">
        <v>222262</v>
      </c>
      <c r="D18" s="414">
        <v>2590</v>
      </c>
      <c r="E18" s="404">
        <f t="shared" si="0"/>
        <v>22</v>
      </c>
    </row>
    <row r="19" spans="1:5" x14ac:dyDescent="0.2">
      <c r="A19" s="404" t="s">
        <v>15</v>
      </c>
      <c r="B19" s="404">
        <v>144513</v>
      </c>
      <c r="C19" s="404">
        <v>147179</v>
      </c>
      <c r="D19" s="414">
        <v>2666</v>
      </c>
      <c r="E19" s="404">
        <f t="shared" si="0"/>
        <v>21</v>
      </c>
    </row>
    <row r="20" spans="1:5" x14ac:dyDescent="0.2">
      <c r="A20" s="404" t="s">
        <v>25</v>
      </c>
      <c r="B20" s="404">
        <v>439476</v>
      </c>
      <c r="C20" s="404">
        <v>442174</v>
      </c>
      <c r="D20" s="414">
        <v>2698</v>
      </c>
      <c r="E20" s="404">
        <f t="shared" si="0"/>
        <v>20</v>
      </c>
    </row>
    <row r="21" spans="1:5" x14ac:dyDescent="0.2">
      <c r="A21" s="404" t="s">
        <v>28</v>
      </c>
      <c r="B21" s="404">
        <v>172923</v>
      </c>
      <c r="C21" s="404">
        <v>175679</v>
      </c>
      <c r="D21" s="414">
        <v>2756</v>
      </c>
      <c r="E21" s="404">
        <f t="shared" si="0"/>
        <v>19</v>
      </c>
    </row>
    <row r="22" spans="1:5" x14ac:dyDescent="0.2">
      <c r="A22" s="404" t="s">
        <v>12</v>
      </c>
      <c r="B22" s="404">
        <v>238074</v>
      </c>
      <c r="C22" s="404">
        <v>241199</v>
      </c>
      <c r="D22" s="414">
        <v>3125</v>
      </c>
      <c r="E22" s="404">
        <f t="shared" si="0"/>
        <v>18</v>
      </c>
    </row>
    <row r="23" spans="1:5" x14ac:dyDescent="0.2">
      <c r="A23" s="404" t="s">
        <v>24</v>
      </c>
      <c r="B23" s="404">
        <v>358177</v>
      </c>
      <c r="C23" s="404">
        <v>361787</v>
      </c>
      <c r="D23" s="414">
        <v>3610</v>
      </c>
      <c r="E23" s="404">
        <f t="shared" si="0"/>
        <v>17</v>
      </c>
    </row>
    <row r="24" spans="1:5" x14ac:dyDescent="0.2">
      <c r="A24" s="404" t="s">
        <v>5</v>
      </c>
      <c r="B24" s="404">
        <v>172085</v>
      </c>
      <c r="C24" s="404">
        <v>175792</v>
      </c>
      <c r="D24" s="414">
        <v>3707</v>
      </c>
      <c r="E24" s="404">
        <f t="shared" si="0"/>
        <v>16</v>
      </c>
    </row>
    <row r="25" spans="1:5" x14ac:dyDescent="0.2">
      <c r="A25" s="404" t="s">
        <v>27</v>
      </c>
      <c r="B25" s="404">
        <v>585515</v>
      </c>
      <c r="C25" s="404">
        <v>590852</v>
      </c>
      <c r="D25" s="414">
        <v>5337</v>
      </c>
      <c r="E25" s="404">
        <f t="shared" si="0"/>
        <v>15</v>
      </c>
    </row>
    <row r="26" spans="1:5" x14ac:dyDescent="0.2">
      <c r="A26" s="404" t="s">
        <v>23</v>
      </c>
      <c r="B26" s="404">
        <v>592725</v>
      </c>
      <c r="C26" s="404">
        <v>598103</v>
      </c>
      <c r="D26" s="414">
        <v>5378</v>
      </c>
      <c r="E26" s="404">
        <f t="shared" si="0"/>
        <v>14</v>
      </c>
    </row>
    <row r="27" spans="1:5" x14ac:dyDescent="0.2">
      <c r="A27" s="404" t="s">
        <v>17</v>
      </c>
      <c r="B27" s="404">
        <v>453937</v>
      </c>
      <c r="C27" s="404">
        <v>459604</v>
      </c>
      <c r="D27" s="414">
        <v>5667</v>
      </c>
      <c r="E27" s="404">
        <f t="shared" si="0"/>
        <v>13</v>
      </c>
    </row>
    <row r="28" spans="1:5" x14ac:dyDescent="0.2">
      <c r="A28" s="404" t="s">
        <v>10</v>
      </c>
      <c r="B28" s="404">
        <v>754841</v>
      </c>
      <c r="C28" s="404">
        <v>760896</v>
      </c>
      <c r="D28" s="414">
        <v>6055</v>
      </c>
      <c r="E28" s="404">
        <f t="shared" si="0"/>
        <v>12</v>
      </c>
    </row>
    <row r="29" spans="1:5" x14ac:dyDescent="0.2">
      <c r="A29" s="404" t="s">
        <v>14</v>
      </c>
      <c r="B29" s="404">
        <v>974129</v>
      </c>
      <c r="C29" s="404">
        <v>980425</v>
      </c>
      <c r="D29" s="414">
        <v>6296</v>
      </c>
      <c r="E29" s="404">
        <f t="shared" si="0"/>
        <v>11</v>
      </c>
    </row>
    <row r="30" spans="1:5" x14ac:dyDescent="0.2">
      <c r="A30" s="404" t="s">
        <v>22</v>
      </c>
      <c r="B30" s="404">
        <v>584849</v>
      </c>
      <c r="C30" s="404">
        <v>591153</v>
      </c>
      <c r="D30" s="414">
        <v>6304</v>
      </c>
      <c r="E30" s="404">
        <f t="shared" si="0"/>
        <v>10</v>
      </c>
    </row>
    <row r="31" spans="1:5" x14ac:dyDescent="0.2">
      <c r="A31" s="404" t="s">
        <v>31</v>
      </c>
      <c r="B31" s="404">
        <v>707921</v>
      </c>
      <c r="C31" s="404">
        <v>714759</v>
      </c>
      <c r="D31" s="414">
        <v>6838</v>
      </c>
      <c r="E31" s="404">
        <f t="shared" si="0"/>
        <v>9</v>
      </c>
    </row>
    <row r="32" spans="1:5" x14ac:dyDescent="0.2">
      <c r="A32" s="404" t="s">
        <v>8</v>
      </c>
      <c r="B32" s="404">
        <v>901676</v>
      </c>
      <c r="C32" s="404">
        <v>908614</v>
      </c>
      <c r="D32" s="414">
        <v>6938</v>
      </c>
      <c r="E32" s="404">
        <f t="shared" si="0"/>
        <v>8</v>
      </c>
    </row>
    <row r="33" spans="1:5" x14ac:dyDescent="0.2">
      <c r="A33" s="404" t="s">
        <v>4</v>
      </c>
      <c r="B33" s="404">
        <v>949253</v>
      </c>
      <c r="C33" s="404">
        <v>961284</v>
      </c>
      <c r="D33" s="414">
        <v>12031</v>
      </c>
      <c r="E33" s="404">
        <f t="shared" si="0"/>
        <v>7</v>
      </c>
    </row>
    <row r="34" spans="1:5" x14ac:dyDescent="0.2">
      <c r="A34" s="404" t="s">
        <v>26</v>
      </c>
      <c r="B34" s="404">
        <v>543611</v>
      </c>
      <c r="C34" s="404">
        <v>558297</v>
      </c>
      <c r="D34" s="414">
        <v>14686</v>
      </c>
      <c r="E34" s="404">
        <f t="shared" si="0"/>
        <v>6</v>
      </c>
    </row>
    <row r="35" spans="1:5" x14ac:dyDescent="0.2">
      <c r="A35" s="404" t="s">
        <v>13</v>
      </c>
      <c r="B35" s="404">
        <v>1596357</v>
      </c>
      <c r="C35" s="404">
        <v>1611893</v>
      </c>
      <c r="D35" s="414">
        <v>15536</v>
      </c>
      <c r="E35" s="404">
        <f t="shared" si="0"/>
        <v>5</v>
      </c>
    </row>
    <row r="36" spans="1:5" x14ac:dyDescent="0.2">
      <c r="A36" s="404" t="s">
        <v>0</v>
      </c>
      <c r="B36" s="404">
        <v>1769661</v>
      </c>
      <c r="C36" s="404">
        <v>1788334</v>
      </c>
      <c r="D36" s="414">
        <v>18673</v>
      </c>
      <c r="E36" s="404">
        <f t="shared" si="0"/>
        <v>4</v>
      </c>
    </row>
    <row r="37" spans="1:5" x14ac:dyDescent="0.2">
      <c r="A37" s="404" t="s">
        <v>20</v>
      </c>
      <c r="B37" s="404">
        <v>1603318</v>
      </c>
      <c r="C37" s="404">
        <v>1623550</v>
      </c>
      <c r="D37" s="414">
        <v>20232</v>
      </c>
      <c r="E37" s="404">
        <f t="shared" si="0"/>
        <v>3</v>
      </c>
    </row>
    <row r="38" spans="1:5" x14ac:dyDescent="0.2">
      <c r="A38" s="404" t="s">
        <v>9</v>
      </c>
      <c r="B38" s="404">
        <v>3248637</v>
      </c>
      <c r="C38" s="404">
        <v>3285539</v>
      </c>
      <c r="D38" s="414">
        <v>36902</v>
      </c>
      <c r="E38" s="404">
        <f t="shared" si="0"/>
        <v>2</v>
      </c>
    </row>
    <row r="39" spans="1:5" x14ac:dyDescent="0.2">
      <c r="A39" s="404" t="s">
        <v>1</v>
      </c>
      <c r="B39" s="404">
        <v>19702192</v>
      </c>
      <c r="C39" s="404">
        <v>19902833</v>
      </c>
      <c r="D39" s="414">
        <v>200641</v>
      </c>
      <c r="E39" s="404">
        <f t="shared" si="0"/>
        <v>1</v>
      </c>
    </row>
  </sheetData>
  <mergeCells count="1">
    <mergeCell ref="H1:I1"/>
  </mergeCells>
  <hyperlinks>
    <hyperlink ref="H1:I1" location="Index!A1" display="Regresar al Índice" xr:uid="{F1598CD0-67C1-4047-922A-DD1694307E0B}"/>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E29CC-096C-40BF-8BF7-C60E33CBA074}">
  <sheetPr codeName="Hoja106"/>
  <dimension ref="A1:I39"/>
  <sheetViews>
    <sheetView topLeftCell="D1" zoomScaleNormal="100" workbookViewId="0">
      <selection activeCell="I7" sqref="I7"/>
    </sheetView>
  </sheetViews>
  <sheetFormatPr baseColWidth="10" defaultColWidth="9.140625" defaultRowHeight="14.25" x14ac:dyDescent="0.2"/>
  <cols>
    <col min="1" max="1" width="60.7109375" style="404" customWidth="1"/>
    <col min="2" max="2" width="23.7109375" style="404" customWidth="1"/>
    <col min="3" max="3" width="20.7109375" style="404" customWidth="1"/>
    <col min="4" max="4" width="11.7109375" style="404" customWidth="1"/>
    <col min="5" max="5" width="4.7109375" style="404" customWidth="1"/>
    <col min="6" max="8" width="3.7109375" style="404" customWidth="1"/>
    <col min="9" max="10" width="9.140625" style="404" customWidth="1"/>
    <col min="11" max="25" width="9" style="404" customWidth="1"/>
    <col min="26" max="16384" width="9.140625" style="404"/>
  </cols>
  <sheetData>
    <row r="1" spans="1:9" ht="15" x14ac:dyDescent="0.25">
      <c r="A1" s="179" t="s">
        <v>1443</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55</v>
      </c>
      <c r="B6" s="404" t="s">
        <v>1287</v>
      </c>
      <c r="C6" s="404" t="s">
        <v>1288</v>
      </c>
      <c r="D6" s="404" t="s">
        <v>663</v>
      </c>
    </row>
    <row r="7" spans="1:9" x14ac:dyDescent="0.2">
      <c r="A7" s="404" t="s">
        <v>3</v>
      </c>
      <c r="B7" s="404">
        <v>326308</v>
      </c>
      <c r="C7" s="404">
        <v>325210</v>
      </c>
      <c r="D7" s="457">
        <v>-3.36491903355107E-3</v>
      </c>
      <c r="E7" s="404">
        <f>_xlfn.RANK.EQ(D7,$D$7:$D$39,0)</f>
        <v>33</v>
      </c>
    </row>
    <row r="8" spans="1:9" x14ac:dyDescent="0.2">
      <c r="A8" s="404" t="s">
        <v>29</v>
      </c>
      <c r="B8" s="404">
        <v>681683</v>
      </c>
      <c r="C8" s="404">
        <v>683018</v>
      </c>
      <c r="D8" s="457">
        <v>1.9583882831168999E-3</v>
      </c>
      <c r="E8" s="404">
        <f t="shared" ref="E8:E39" si="0">_xlfn.RANK.EQ(D8,$D$7:$D$39,0)</f>
        <v>32</v>
      </c>
    </row>
    <row r="9" spans="1:9" x14ac:dyDescent="0.2">
      <c r="A9" s="404" t="s">
        <v>19</v>
      </c>
      <c r="B9" s="404">
        <v>147502</v>
      </c>
      <c r="C9" s="404">
        <v>147839</v>
      </c>
      <c r="D9" s="457">
        <v>2.2847147835283201E-3</v>
      </c>
      <c r="E9" s="404">
        <f t="shared" si="0"/>
        <v>31</v>
      </c>
    </row>
    <row r="10" spans="1:9" x14ac:dyDescent="0.2">
      <c r="A10" s="404" t="s">
        <v>32</v>
      </c>
      <c r="B10" s="404">
        <v>362982</v>
      </c>
      <c r="C10" s="404">
        <v>364040</v>
      </c>
      <c r="D10" s="457">
        <v>2.9147450837783101E-3</v>
      </c>
      <c r="E10" s="404">
        <f t="shared" si="0"/>
        <v>30</v>
      </c>
    </row>
    <row r="11" spans="1:9" x14ac:dyDescent="0.2">
      <c r="A11" s="404" t="s">
        <v>25</v>
      </c>
      <c r="B11" s="404">
        <v>439476</v>
      </c>
      <c r="C11" s="404">
        <v>442174</v>
      </c>
      <c r="D11" s="457">
        <v>6.1391293267436496E-3</v>
      </c>
      <c r="E11" s="404">
        <f t="shared" si="0"/>
        <v>29</v>
      </c>
    </row>
    <row r="12" spans="1:9" x14ac:dyDescent="0.2">
      <c r="A12" s="404" t="s">
        <v>14</v>
      </c>
      <c r="B12" s="404">
        <v>974129</v>
      </c>
      <c r="C12" s="404">
        <v>980425</v>
      </c>
      <c r="D12" s="457">
        <v>6.4632096980994404E-3</v>
      </c>
      <c r="E12" s="404">
        <f t="shared" si="0"/>
        <v>28</v>
      </c>
    </row>
    <row r="13" spans="1:9" x14ac:dyDescent="0.2">
      <c r="A13" s="404" t="s">
        <v>33</v>
      </c>
      <c r="B13" s="404">
        <v>186449</v>
      </c>
      <c r="C13" s="404">
        <v>187704</v>
      </c>
      <c r="D13" s="457">
        <v>6.73106318617966E-3</v>
      </c>
      <c r="E13" s="404">
        <f t="shared" si="0"/>
        <v>27</v>
      </c>
    </row>
    <row r="14" spans="1:9" x14ac:dyDescent="0.2">
      <c r="A14" s="404" t="s">
        <v>8</v>
      </c>
      <c r="B14" s="404">
        <v>901676</v>
      </c>
      <c r="C14" s="404">
        <v>908614</v>
      </c>
      <c r="D14" s="457">
        <v>7.6945599084372604E-3</v>
      </c>
      <c r="E14" s="404">
        <f t="shared" si="0"/>
        <v>26</v>
      </c>
    </row>
    <row r="15" spans="1:9" x14ac:dyDescent="0.2">
      <c r="A15" s="404" t="s">
        <v>10</v>
      </c>
      <c r="B15" s="404">
        <v>754841</v>
      </c>
      <c r="C15" s="404">
        <v>760896</v>
      </c>
      <c r="D15" s="457">
        <v>8.0215568576693704E-3</v>
      </c>
      <c r="E15" s="404">
        <f t="shared" si="0"/>
        <v>25</v>
      </c>
    </row>
    <row r="16" spans="1:9" x14ac:dyDescent="0.2">
      <c r="A16" s="404" t="s">
        <v>30</v>
      </c>
      <c r="B16" s="404">
        <v>99807</v>
      </c>
      <c r="C16" s="404">
        <v>100615</v>
      </c>
      <c r="D16" s="457">
        <v>8.0956245553918098E-3</v>
      </c>
      <c r="E16" s="404">
        <f t="shared" si="0"/>
        <v>24</v>
      </c>
    </row>
    <row r="17" spans="1:5" x14ac:dyDescent="0.2">
      <c r="A17" s="404" t="s">
        <v>6</v>
      </c>
      <c r="B17" s="404">
        <v>124417</v>
      </c>
      <c r="C17" s="404">
        <v>125428</v>
      </c>
      <c r="D17" s="457">
        <v>8.1258991938399899E-3</v>
      </c>
      <c r="E17" s="404">
        <f t="shared" si="0"/>
        <v>23</v>
      </c>
    </row>
    <row r="18" spans="1:5" x14ac:dyDescent="0.2">
      <c r="A18" s="404" t="s">
        <v>23</v>
      </c>
      <c r="B18" s="404">
        <v>592725</v>
      </c>
      <c r="C18" s="404">
        <v>598103</v>
      </c>
      <c r="D18" s="457">
        <v>9.0733476738791303E-3</v>
      </c>
      <c r="E18" s="404">
        <f t="shared" si="0"/>
        <v>22</v>
      </c>
    </row>
    <row r="19" spans="1:5" x14ac:dyDescent="0.2">
      <c r="A19" s="404" t="s">
        <v>27</v>
      </c>
      <c r="B19" s="404">
        <v>585515</v>
      </c>
      <c r="C19" s="404">
        <v>590852</v>
      </c>
      <c r="D19" s="457">
        <v>9.1150525605663297E-3</v>
      </c>
      <c r="E19" s="404">
        <f t="shared" si="0"/>
        <v>21</v>
      </c>
    </row>
    <row r="20" spans="1:5" x14ac:dyDescent="0.2">
      <c r="A20" s="404" t="s">
        <v>18</v>
      </c>
      <c r="B20" s="404">
        <v>203232</v>
      </c>
      <c r="C20" s="404">
        <v>205095</v>
      </c>
      <c r="D20" s="457">
        <v>9.1668634860651004E-3</v>
      </c>
      <c r="E20" s="404">
        <f t="shared" si="0"/>
        <v>20</v>
      </c>
    </row>
    <row r="21" spans="1:5" x14ac:dyDescent="0.2">
      <c r="A21" s="404" t="s">
        <v>31</v>
      </c>
      <c r="B21" s="404">
        <v>707921</v>
      </c>
      <c r="C21" s="404">
        <v>714759</v>
      </c>
      <c r="D21" s="457">
        <v>9.6592698902844294E-3</v>
      </c>
      <c r="E21" s="404">
        <f t="shared" si="0"/>
        <v>19</v>
      </c>
    </row>
    <row r="22" spans="1:5" x14ac:dyDescent="0.2">
      <c r="A22" s="404" t="s">
        <v>13</v>
      </c>
      <c r="B22" s="404">
        <v>1596357</v>
      </c>
      <c r="C22" s="404">
        <v>1611893</v>
      </c>
      <c r="D22" s="457">
        <v>9.73215890931667E-3</v>
      </c>
      <c r="E22" s="404">
        <f t="shared" si="0"/>
        <v>18</v>
      </c>
    </row>
    <row r="23" spans="1:5" x14ac:dyDescent="0.2">
      <c r="A23" s="404" t="s">
        <v>11</v>
      </c>
      <c r="B23" s="404">
        <v>134409</v>
      </c>
      <c r="C23" s="404">
        <v>135757</v>
      </c>
      <c r="D23" s="457">
        <v>1.0029090313892699E-2</v>
      </c>
      <c r="E23" s="404">
        <f t="shared" si="0"/>
        <v>17</v>
      </c>
    </row>
    <row r="24" spans="1:5" x14ac:dyDescent="0.2">
      <c r="A24" s="404" t="s">
        <v>24</v>
      </c>
      <c r="B24" s="404">
        <v>358177</v>
      </c>
      <c r="C24" s="404">
        <v>361787</v>
      </c>
      <c r="D24" s="457">
        <v>1.00788157810245E-2</v>
      </c>
      <c r="E24" s="404">
        <f t="shared" si="0"/>
        <v>16</v>
      </c>
    </row>
    <row r="25" spans="1:5" x14ac:dyDescent="0.2">
      <c r="A25" s="404" t="s">
        <v>1</v>
      </c>
      <c r="B25" s="404">
        <v>19702192</v>
      </c>
      <c r="C25" s="404">
        <v>19902833</v>
      </c>
      <c r="D25" s="457">
        <v>1.01836892057492E-2</v>
      </c>
      <c r="E25" s="404">
        <f t="shared" si="0"/>
        <v>15</v>
      </c>
    </row>
    <row r="26" spans="1:5" x14ac:dyDescent="0.2">
      <c r="A26" s="404" t="s">
        <v>7</v>
      </c>
      <c r="B26" s="404">
        <v>219083</v>
      </c>
      <c r="C26" s="404">
        <v>221374</v>
      </c>
      <c r="D26" s="457">
        <v>1.0457223974475301E-2</v>
      </c>
      <c r="E26" s="404">
        <f t="shared" si="0"/>
        <v>14</v>
      </c>
    </row>
    <row r="27" spans="1:5" x14ac:dyDescent="0.2">
      <c r="A27" s="404" t="s">
        <v>0</v>
      </c>
      <c r="B27" s="404">
        <v>1769661</v>
      </c>
      <c r="C27" s="404">
        <v>1788334</v>
      </c>
      <c r="D27" s="457">
        <v>1.0551738440300201E-2</v>
      </c>
      <c r="E27" s="404">
        <f t="shared" si="0"/>
        <v>13</v>
      </c>
    </row>
    <row r="28" spans="1:5" x14ac:dyDescent="0.2">
      <c r="A28" s="404" t="s">
        <v>22</v>
      </c>
      <c r="B28" s="404">
        <v>584849</v>
      </c>
      <c r="C28" s="404">
        <v>591153</v>
      </c>
      <c r="D28" s="457">
        <v>1.07788506093025E-2</v>
      </c>
      <c r="E28" s="404">
        <f t="shared" si="0"/>
        <v>12</v>
      </c>
    </row>
    <row r="29" spans="1:5" x14ac:dyDescent="0.2">
      <c r="A29" s="404" t="s">
        <v>9</v>
      </c>
      <c r="B29" s="404">
        <v>3248637</v>
      </c>
      <c r="C29" s="404">
        <v>3285539</v>
      </c>
      <c r="D29" s="457">
        <v>1.13592254228465E-2</v>
      </c>
      <c r="E29" s="404">
        <f t="shared" si="0"/>
        <v>11</v>
      </c>
    </row>
    <row r="30" spans="1:5" x14ac:dyDescent="0.2">
      <c r="A30" s="404" t="s">
        <v>21</v>
      </c>
      <c r="B30" s="404">
        <v>204970</v>
      </c>
      <c r="C30" s="404">
        <v>207378</v>
      </c>
      <c r="D30" s="457">
        <v>1.1748060691808599E-2</v>
      </c>
      <c r="E30" s="404">
        <f t="shared" si="0"/>
        <v>10</v>
      </c>
    </row>
    <row r="31" spans="1:5" x14ac:dyDescent="0.2">
      <c r="A31" s="404" t="s">
        <v>16</v>
      </c>
      <c r="B31" s="404">
        <v>219672</v>
      </c>
      <c r="C31" s="404">
        <v>222262</v>
      </c>
      <c r="D31" s="457">
        <v>1.1790305546451E-2</v>
      </c>
      <c r="E31" s="404">
        <f t="shared" si="0"/>
        <v>9</v>
      </c>
    </row>
    <row r="32" spans="1:5" x14ac:dyDescent="0.2">
      <c r="A32" s="404" t="s">
        <v>17</v>
      </c>
      <c r="B32" s="404">
        <v>453937</v>
      </c>
      <c r="C32" s="404">
        <v>459604</v>
      </c>
      <c r="D32" s="457">
        <v>1.2484111231294099E-2</v>
      </c>
      <c r="E32" s="404">
        <f t="shared" si="0"/>
        <v>8</v>
      </c>
    </row>
    <row r="33" spans="1:5" x14ac:dyDescent="0.2">
      <c r="A33" s="404" t="s">
        <v>20</v>
      </c>
      <c r="B33" s="404">
        <v>1603318</v>
      </c>
      <c r="C33" s="404">
        <v>1623550</v>
      </c>
      <c r="D33" s="457">
        <v>1.2618831697766701E-2</v>
      </c>
      <c r="E33" s="404">
        <f t="shared" si="0"/>
        <v>7</v>
      </c>
    </row>
    <row r="34" spans="1:5" x14ac:dyDescent="0.2">
      <c r="A34" s="404" t="s">
        <v>4</v>
      </c>
      <c r="B34" s="404">
        <v>949253</v>
      </c>
      <c r="C34" s="404">
        <v>961284</v>
      </c>
      <c r="D34" s="457">
        <v>1.2674176431362301E-2</v>
      </c>
      <c r="E34" s="404">
        <f>_xlfn.RANK.EQ(D34,$D$7:$D$39,0)</f>
        <v>6</v>
      </c>
    </row>
    <row r="35" spans="1:5" x14ac:dyDescent="0.2">
      <c r="A35" s="404" t="s">
        <v>12</v>
      </c>
      <c r="B35" s="404">
        <v>238074</v>
      </c>
      <c r="C35" s="404">
        <v>241199</v>
      </c>
      <c r="D35" s="457">
        <v>1.31261708544401E-2</v>
      </c>
      <c r="E35" s="404">
        <f t="shared" si="0"/>
        <v>5</v>
      </c>
    </row>
    <row r="36" spans="1:5" x14ac:dyDescent="0.2">
      <c r="A36" s="404" t="s">
        <v>28</v>
      </c>
      <c r="B36" s="404">
        <v>172923</v>
      </c>
      <c r="C36" s="404">
        <v>175679</v>
      </c>
      <c r="D36" s="457">
        <v>1.5937729509666099E-2</v>
      </c>
      <c r="E36" s="404">
        <f t="shared" si="0"/>
        <v>4</v>
      </c>
    </row>
    <row r="37" spans="1:5" x14ac:dyDescent="0.2">
      <c r="A37" s="404" t="s">
        <v>15</v>
      </c>
      <c r="B37" s="404">
        <v>144513</v>
      </c>
      <c r="C37" s="404">
        <v>147179</v>
      </c>
      <c r="D37" s="457">
        <v>1.8448167292908001E-2</v>
      </c>
      <c r="E37" s="404">
        <f t="shared" si="0"/>
        <v>3</v>
      </c>
    </row>
    <row r="38" spans="1:5" x14ac:dyDescent="0.2">
      <c r="A38" s="404" t="s">
        <v>5</v>
      </c>
      <c r="B38" s="404">
        <v>172085</v>
      </c>
      <c r="C38" s="404">
        <v>175792</v>
      </c>
      <c r="D38" s="457">
        <v>2.1541679983728901E-2</v>
      </c>
      <c r="E38" s="404">
        <f t="shared" si="0"/>
        <v>2</v>
      </c>
    </row>
    <row r="39" spans="1:5" x14ac:dyDescent="0.2">
      <c r="A39" s="404" t="s">
        <v>26</v>
      </c>
      <c r="B39" s="404">
        <v>543611</v>
      </c>
      <c r="C39" s="404">
        <v>558297</v>
      </c>
      <c r="D39" s="457">
        <v>2.7015641699671199E-2</v>
      </c>
      <c r="E39" s="404">
        <f t="shared" si="0"/>
        <v>1</v>
      </c>
    </row>
  </sheetData>
  <mergeCells count="1">
    <mergeCell ref="H1:I1"/>
  </mergeCells>
  <hyperlinks>
    <hyperlink ref="H1:I1" location="Index!A1" display="Regresar al Índice" xr:uid="{52AB305F-818A-4DCE-9085-5908456BBFFA}"/>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991C9-0883-4A12-B1E2-C4A8C8539800}">
  <sheetPr codeName="Hoja107"/>
  <dimension ref="A1:I39"/>
  <sheetViews>
    <sheetView topLeftCell="C1" workbookViewId="0">
      <selection activeCell="I7" sqref="I7"/>
    </sheetView>
  </sheetViews>
  <sheetFormatPr baseColWidth="10" defaultColWidth="9.140625" defaultRowHeight="14.25" x14ac:dyDescent="0.2"/>
  <cols>
    <col min="1" max="1" width="60.7109375" style="404" customWidth="1"/>
    <col min="2" max="2" width="22.7109375" style="404" customWidth="1"/>
    <col min="3" max="3" width="20.7109375" style="404" customWidth="1"/>
    <col min="4" max="4" width="7.7109375" style="404" customWidth="1"/>
    <col min="5" max="5" width="11.7109375" style="404" customWidth="1"/>
    <col min="6" max="6" width="4.7109375" style="404" customWidth="1"/>
    <col min="7" max="8" width="3.7109375" style="404" customWidth="1"/>
    <col min="9" max="10" width="9.140625" style="404" customWidth="1"/>
    <col min="11" max="16384" width="9.140625" style="404"/>
  </cols>
  <sheetData>
    <row r="1" spans="1:9" ht="15" x14ac:dyDescent="0.25">
      <c r="A1" s="179" t="s">
        <v>1444</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55</v>
      </c>
      <c r="B6" s="404" t="s">
        <v>1289</v>
      </c>
      <c r="C6" s="404" t="s">
        <v>1288</v>
      </c>
      <c r="D6" s="404" t="s">
        <v>664</v>
      </c>
      <c r="E6" s="404" t="s">
        <v>665</v>
      </c>
    </row>
    <row r="7" spans="1:9" x14ac:dyDescent="0.2">
      <c r="A7" s="404" t="s">
        <v>24</v>
      </c>
      <c r="B7" s="404">
        <v>473308</v>
      </c>
      <c r="C7" s="404">
        <v>361787</v>
      </c>
      <c r="D7" s="404">
        <v>-111521</v>
      </c>
      <c r="E7" s="457">
        <v>-0.23562035714587501</v>
      </c>
      <c r="F7" s="404">
        <f>_xlfn.RANK.EQ(E7,$E$7:$E$39,0)</f>
        <v>33</v>
      </c>
    </row>
    <row r="8" spans="1:9" x14ac:dyDescent="0.2">
      <c r="A8" s="404" t="s">
        <v>5</v>
      </c>
      <c r="B8" s="404">
        <v>194690</v>
      </c>
      <c r="C8" s="404">
        <v>175792</v>
      </c>
      <c r="D8" s="404">
        <v>-18898</v>
      </c>
      <c r="E8" s="457">
        <v>-9.7067132364271405E-2</v>
      </c>
      <c r="F8" s="404">
        <f t="shared" ref="F8:F39" si="0">_xlfn.RANK.EQ(E8,$E$7:$E$39,0)</f>
        <v>32</v>
      </c>
    </row>
    <row r="9" spans="1:9" x14ac:dyDescent="0.2">
      <c r="A9" s="404" t="s">
        <v>22</v>
      </c>
      <c r="B9" s="404">
        <v>638542</v>
      </c>
      <c r="C9" s="404">
        <v>591153</v>
      </c>
      <c r="D9" s="404">
        <v>-47389</v>
      </c>
      <c r="E9" s="457">
        <v>-7.42143821393111E-2</v>
      </c>
      <c r="F9" s="404">
        <f t="shared" si="0"/>
        <v>31</v>
      </c>
    </row>
    <row r="10" spans="1:9" x14ac:dyDescent="0.2">
      <c r="A10" s="404" t="s">
        <v>6</v>
      </c>
      <c r="B10" s="404">
        <v>135068</v>
      </c>
      <c r="C10" s="404">
        <v>125428</v>
      </c>
      <c r="D10" s="404">
        <v>-9640</v>
      </c>
      <c r="E10" s="457">
        <v>-7.1371457340006494E-2</v>
      </c>
      <c r="F10" s="404">
        <f t="shared" si="0"/>
        <v>30</v>
      </c>
    </row>
    <row r="11" spans="1:9" x14ac:dyDescent="0.2">
      <c r="A11" s="404" t="s">
        <v>9</v>
      </c>
      <c r="B11" s="404">
        <v>3528633</v>
      </c>
      <c r="C11" s="404">
        <v>3285539</v>
      </c>
      <c r="D11" s="404">
        <v>-243094</v>
      </c>
      <c r="E11" s="457">
        <v>-6.8891834316575307E-2</v>
      </c>
      <c r="F11" s="404">
        <f t="shared" si="0"/>
        <v>29</v>
      </c>
    </row>
    <row r="12" spans="1:9" x14ac:dyDescent="0.2">
      <c r="A12" s="404" t="s">
        <v>32</v>
      </c>
      <c r="B12" s="404">
        <v>386850</v>
      </c>
      <c r="C12" s="404">
        <v>364040</v>
      </c>
      <c r="D12" s="404">
        <v>-22810</v>
      </c>
      <c r="E12" s="457">
        <v>-5.89634225151867E-2</v>
      </c>
      <c r="F12" s="404">
        <f t="shared" si="0"/>
        <v>28</v>
      </c>
    </row>
    <row r="13" spans="1:9" x14ac:dyDescent="0.2">
      <c r="A13" s="404" t="s">
        <v>16</v>
      </c>
      <c r="B13" s="404">
        <v>236179</v>
      </c>
      <c r="C13" s="404">
        <v>222262</v>
      </c>
      <c r="D13" s="404">
        <v>-13917</v>
      </c>
      <c r="E13" s="457">
        <v>-5.8925645379140398E-2</v>
      </c>
      <c r="F13" s="404">
        <f t="shared" si="0"/>
        <v>27</v>
      </c>
    </row>
    <row r="14" spans="1:9" x14ac:dyDescent="0.2">
      <c r="A14" s="404" t="s">
        <v>15</v>
      </c>
      <c r="B14" s="404">
        <v>156065</v>
      </c>
      <c r="C14" s="404">
        <v>147179</v>
      </c>
      <c r="D14" s="404">
        <v>-8886</v>
      </c>
      <c r="E14" s="457">
        <v>-5.6937814372216698E-2</v>
      </c>
      <c r="F14" s="404">
        <f t="shared" si="0"/>
        <v>26</v>
      </c>
    </row>
    <row r="15" spans="1:9" x14ac:dyDescent="0.2">
      <c r="A15" s="404" t="s">
        <v>3</v>
      </c>
      <c r="B15" s="404">
        <v>341171</v>
      </c>
      <c r="C15" s="404">
        <v>325210</v>
      </c>
      <c r="D15" s="404">
        <v>-15961</v>
      </c>
      <c r="E15" s="457">
        <v>-4.6782991520381199E-2</v>
      </c>
      <c r="F15" s="404">
        <f t="shared" si="0"/>
        <v>25</v>
      </c>
    </row>
    <row r="16" spans="1:9" x14ac:dyDescent="0.2">
      <c r="A16" s="404" t="s">
        <v>14</v>
      </c>
      <c r="B16" s="404">
        <v>1026128</v>
      </c>
      <c r="C16" s="404">
        <v>980425</v>
      </c>
      <c r="D16" s="404">
        <v>-45703</v>
      </c>
      <c r="E16" s="457">
        <v>-4.4539277750923797E-2</v>
      </c>
      <c r="F16" s="404">
        <f t="shared" si="0"/>
        <v>24</v>
      </c>
    </row>
    <row r="17" spans="1:6" x14ac:dyDescent="0.2">
      <c r="A17" s="404" t="s">
        <v>10</v>
      </c>
      <c r="B17" s="404">
        <v>794343</v>
      </c>
      <c r="C17" s="404">
        <v>760896</v>
      </c>
      <c r="D17" s="404">
        <v>-33447</v>
      </c>
      <c r="E17" s="457">
        <v>-4.2106495556705301E-2</v>
      </c>
      <c r="F17" s="404">
        <f t="shared" si="0"/>
        <v>23</v>
      </c>
    </row>
    <row r="18" spans="1:6" x14ac:dyDescent="0.2">
      <c r="A18" s="404" t="s">
        <v>1</v>
      </c>
      <c r="B18" s="404">
        <v>20727424</v>
      </c>
      <c r="C18" s="404">
        <v>19902833</v>
      </c>
      <c r="D18" s="404">
        <v>-824591</v>
      </c>
      <c r="E18" s="457">
        <v>-3.9782608779556999E-2</v>
      </c>
      <c r="F18" s="404">
        <f t="shared" si="0"/>
        <v>22</v>
      </c>
    </row>
    <row r="19" spans="1:6" x14ac:dyDescent="0.2">
      <c r="A19" s="404" t="s">
        <v>31</v>
      </c>
      <c r="B19" s="404">
        <v>743161</v>
      </c>
      <c r="C19" s="404">
        <v>714759</v>
      </c>
      <c r="D19" s="404">
        <v>-28402</v>
      </c>
      <c r="E19" s="457">
        <v>-3.8217828976493597E-2</v>
      </c>
      <c r="F19" s="404">
        <f t="shared" si="0"/>
        <v>21</v>
      </c>
    </row>
    <row r="20" spans="1:6" x14ac:dyDescent="0.2">
      <c r="A20" s="404" t="s">
        <v>23</v>
      </c>
      <c r="B20" s="404">
        <v>621440</v>
      </c>
      <c r="C20" s="404">
        <v>598103</v>
      </c>
      <c r="D20" s="404">
        <v>-23337</v>
      </c>
      <c r="E20" s="457">
        <v>-3.7553102471678597E-2</v>
      </c>
      <c r="F20" s="404">
        <f t="shared" si="0"/>
        <v>20</v>
      </c>
    </row>
    <row r="21" spans="1:6" x14ac:dyDescent="0.2">
      <c r="A21" s="404" t="s">
        <v>29</v>
      </c>
      <c r="B21" s="404">
        <v>708415</v>
      </c>
      <c r="C21" s="404">
        <v>683018</v>
      </c>
      <c r="D21" s="404">
        <v>-25397</v>
      </c>
      <c r="E21" s="457">
        <v>-3.5850454888730503E-2</v>
      </c>
      <c r="F21" s="404">
        <f t="shared" si="0"/>
        <v>19</v>
      </c>
    </row>
    <row r="22" spans="1:6" x14ac:dyDescent="0.2">
      <c r="A22" s="404" t="s">
        <v>19</v>
      </c>
      <c r="B22" s="404">
        <v>152987</v>
      </c>
      <c r="C22" s="404">
        <v>147839</v>
      </c>
      <c r="D22" s="404">
        <v>-5148</v>
      </c>
      <c r="E22" s="457">
        <v>-3.36499179668861E-2</v>
      </c>
      <c r="F22" s="404">
        <f t="shared" si="0"/>
        <v>18</v>
      </c>
    </row>
    <row r="23" spans="1:6" x14ac:dyDescent="0.2">
      <c r="A23" s="404" t="s">
        <v>30</v>
      </c>
      <c r="B23" s="404">
        <v>103878</v>
      </c>
      <c r="C23" s="404">
        <v>100615</v>
      </c>
      <c r="D23" s="404">
        <v>-3263</v>
      </c>
      <c r="E23" s="457">
        <v>-3.1411848514603699E-2</v>
      </c>
      <c r="F23" s="404">
        <f t="shared" si="0"/>
        <v>17</v>
      </c>
    </row>
    <row r="24" spans="1:6" x14ac:dyDescent="0.2">
      <c r="A24" s="404" t="s">
        <v>27</v>
      </c>
      <c r="B24" s="404">
        <v>609922</v>
      </c>
      <c r="C24" s="404">
        <v>590852</v>
      </c>
      <c r="D24" s="404">
        <v>-19070</v>
      </c>
      <c r="E24" s="457">
        <v>-3.1266293066982399E-2</v>
      </c>
      <c r="F24" s="404">
        <f t="shared" si="0"/>
        <v>16</v>
      </c>
    </row>
    <row r="25" spans="1:6" x14ac:dyDescent="0.2">
      <c r="A25" s="404" t="s">
        <v>20</v>
      </c>
      <c r="B25" s="404">
        <v>1670280</v>
      </c>
      <c r="C25" s="404">
        <v>1623550</v>
      </c>
      <c r="D25" s="404">
        <v>-46730</v>
      </c>
      <c r="E25" s="457">
        <v>-2.7977345115789001E-2</v>
      </c>
      <c r="F25" s="404">
        <f t="shared" si="0"/>
        <v>15</v>
      </c>
    </row>
    <row r="26" spans="1:6" x14ac:dyDescent="0.2">
      <c r="A26" s="404" t="s">
        <v>13</v>
      </c>
      <c r="B26" s="404">
        <v>1654211</v>
      </c>
      <c r="C26" s="404">
        <v>1611893</v>
      </c>
      <c r="D26" s="404">
        <v>-42318</v>
      </c>
      <c r="E26" s="457">
        <v>-2.5581984402231601E-2</v>
      </c>
      <c r="F26" s="404">
        <f t="shared" si="0"/>
        <v>14</v>
      </c>
    </row>
    <row r="27" spans="1:6" x14ac:dyDescent="0.2">
      <c r="A27" s="404" t="s">
        <v>7</v>
      </c>
      <c r="B27" s="404">
        <v>226752</v>
      </c>
      <c r="C27" s="404">
        <v>221374</v>
      </c>
      <c r="D27" s="404">
        <v>-5378</v>
      </c>
      <c r="E27" s="457">
        <v>-2.37175416313858E-2</v>
      </c>
      <c r="F27" s="404">
        <f t="shared" si="0"/>
        <v>13</v>
      </c>
    </row>
    <row r="28" spans="1:6" x14ac:dyDescent="0.2">
      <c r="A28" s="404" t="s">
        <v>11</v>
      </c>
      <c r="B28" s="404">
        <v>139036</v>
      </c>
      <c r="C28" s="404">
        <v>135757</v>
      </c>
      <c r="D28" s="404">
        <v>-3279</v>
      </c>
      <c r="E28" s="457">
        <v>-2.3583820017837102E-2</v>
      </c>
      <c r="F28" s="404">
        <f t="shared" si="0"/>
        <v>12</v>
      </c>
    </row>
    <row r="29" spans="1:6" x14ac:dyDescent="0.2">
      <c r="A29" s="404" t="s">
        <v>12</v>
      </c>
      <c r="B29" s="404">
        <v>247008</v>
      </c>
      <c r="C29" s="404">
        <v>241199</v>
      </c>
      <c r="D29" s="404">
        <v>-5809</v>
      </c>
      <c r="E29" s="457">
        <v>-2.3517456924472002E-2</v>
      </c>
      <c r="F29" s="404">
        <f t="shared" si="0"/>
        <v>11</v>
      </c>
    </row>
    <row r="30" spans="1:6" x14ac:dyDescent="0.2">
      <c r="A30" s="404" t="s">
        <v>25</v>
      </c>
      <c r="B30" s="404">
        <v>452791</v>
      </c>
      <c r="C30" s="404">
        <v>442174</v>
      </c>
      <c r="D30" s="404">
        <v>-10617</v>
      </c>
      <c r="E30" s="457">
        <v>-2.3447904220711101E-2</v>
      </c>
      <c r="F30" s="404">
        <f t="shared" si="0"/>
        <v>10</v>
      </c>
    </row>
    <row r="31" spans="1:6" x14ac:dyDescent="0.2">
      <c r="A31" s="404" t="s">
        <v>0</v>
      </c>
      <c r="B31" s="404">
        <v>1828691</v>
      </c>
      <c r="C31" s="404">
        <v>1788334</v>
      </c>
      <c r="D31" s="404">
        <v>-40357</v>
      </c>
      <c r="E31" s="457">
        <v>-2.2068791282945002E-2</v>
      </c>
      <c r="F31" s="404">
        <f t="shared" si="0"/>
        <v>9</v>
      </c>
    </row>
    <row r="32" spans="1:6" x14ac:dyDescent="0.2">
      <c r="A32" s="404" t="s">
        <v>18</v>
      </c>
      <c r="B32" s="404">
        <v>209556</v>
      </c>
      <c r="C32" s="404">
        <v>205095</v>
      </c>
      <c r="D32" s="404">
        <v>-4461</v>
      </c>
      <c r="E32" s="457">
        <v>-2.1287865773349401E-2</v>
      </c>
      <c r="F32" s="404">
        <f t="shared" si="0"/>
        <v>8</v>
      </c>
    </row>
    <row r="33" spans="1:6" x14ac:dyDescent="0.2">
      <c r="A33" s="404" t="s">
        <v>26</v>
      </c>
      <c r="B33" s="404">
        <v>567914</v>
      </c>
      <c r="C33" s="404">
        <v>558297</v>
      </c>
      <c r="D33" s="404">
        <v>-9617</v>
      </c>
      <c r="E33" s="457">
        <v>-1.6933901964029802E-2</v>
      </c>
      <c r="F33" s="404">
        <f t="shared" si="0"/>
        <v>7</v>
      </c>
    </row>
    <row r="34" spans="1:6" x14ac:dyDescent="0.2">
      <c r="A34" s="404" t="s">
        <v>21</v>
      </c>
      <c r="B34" s="404">
        <v>210047</v>
      </c>
      <c r="C34" s="404">
        <v>207378</v>
      </c>
      <c r="D34" s="404">
        <v>-2669</v>
      </c>
      <c r="E34" s="457">
        <v>-1.27066799335387E-2</v>
      </c>
      <c r="F34" s="404">
        <f t="shared" si="0"/>
        <v>6</v>
      </c>
    </row>
    <row r="35" spans="1:6" x14ac:dyDescent="0.2">
      <c r="A35" s="404" t="s">
        <v>17</v>
      </c>
      <c r="B35" s="404">
        <v>464231</v>
      </c>
      <c r="C35" s="404">
        <v>459604</v>
      </c>
      <c r="D35" s="404">
        <v>-4627</v>
      </c>
      <c r="E35" s="457">
        <v>-9.9670207289043206E-3</v>
      </c>
      <c r="F35" s="404">
        <f t="shared" si="0"/>
        <v>5</v>
      </c>
    </row>
    <row r="36" spans="1:6" x14ac:dyDescent="0.2">
      <c r="A36" s="404" t="s">
        <v>33</v>
      </c>
      <c r="B36" s="404">
        <v>189446</v>
      </c>
      <c r="C36" s="404">
        <v>187704</v>
      </c>
      <c r="D36" s="404">
        <v>-1742</v>
      </c>
      <c r="E36" s="457">
        <v>-9.1952324145139208E-3</v>
      </c>
      <c r="F36" s="404">
        <f t="shared" si="0"/>
        <v>4</v>
      </c>
    </row>
    <row r="37" spans="1:6" x14ac:dyDescent="0.2">
      <c r="A37" s="404" t="s">
        <v>8</v>
      </c>
      <c r="B37" s="404">
        <v>907216</v>
      </c>
      <c r="C37" s="404">
        <v>908614</v>
      </c>
      <c r="D37" s="404">
        <v>1398</v>
      </c>
      <c r="E37" s="457">
        <v>1.5409781132607E-3</v>
      </c>
      <c r="F37" s="404">
        <f t="shared" si="0"/>
        <v>3</v>
      </c>
    </row>
    <row r="38" spans="1:6" x14ac:dyDescent="0.2">
      <c r="A38" s="404" t="s">
        <v>4</v>
      </c>
      <c r="B38" s="404">
        <v>938363</v>
      </c>
      <c r="C38" s="404">
        <v>961284</v>
      </c>
      <c r="D38" s="404">
        <v>22921</v>
      </c>
      <c r="E38" s="457">
        <v>2.4426581184467101E-2</v>
      </c>
      <c r="F38" s="404">
        <f t="shared" si="0"/>
        <v>2</v>
      </c>
    </row>
    <row r="39" spans="1:6" x14ac:dyDescent="0.2">
      <c r="A39" s="404" t="s">
        <v>28</v>
      </c>
      <c r="B39" s="404">
        <v>171102</v>
      </c>
      <c r="C39" s="404">
        <v>175679</v>
      </c>
      <c r="D39" s="404">
        <v>4577</v>
      </c>
      <c r="E39" s="457">
        <v>2.6750125656041401E-2</v>
      </c>
      <c r="F39" s="404">
        <f t="shared" si="0"/>
        <v>1</v>
      </c>
    </row>
  </sheetData>
  <mergeCells count="1">
    <mergeCell ref="H1:I1"/>
  </mergeCells>
  <hyperlinks>
    <hyperlink ref="H1:I1" location="Index!A1" display="Regresar al Índice" xr:uid="{B00141A5-09F0-4BCA-920C-DB2E15871EA3}"/>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FCA84-F921-4020-A632-94950B7B4FD4}">
  <sheetPr codeName="Hoja108"/>
  <dimension ref="A1:I27"/>
  <sheetViews>
    <sheetView topLeftCell="B1" workbookViewId="0">
      <selection activeCell="I7" sqref="I7"/>
    </sheetView>
  </sheetViews>
  <sheetFormatPr baseColWidth="10" defaultColWidth="9.140625" defaultRowHeight="14.25" x14ac:dyDescent="0.2"/>
  <cols>
    <col min="1" max="1" width="60.7109375" style="404" customWidth="1"/>
    <col min="2" max="2" width="5.7109375" style="404" customWidth="1"/>
    <col min="3" max="3" width="7.7109375" style="404" customWidth="1"/>
    <col min="4" max="4" width="10.7109375" style="404" customWidth="1"/>
    <col min="5" max="8" width="3.7109375" style="404" customWidth="1"/>
    <col min="9" max="21" width="9.28515625" style="404" customWidth="1"/>
    <col min="22" max="16384" width="9.140625" style="404"/>
  </cols>
  <sheetData>
    <row r="1" spans="1:9" ht="15" x14ac:dyDescent="0.25">
      <c r="A1" s="179" t="s">
        <v>1445</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658</v>
      </c>
      <c r="B6" s="404" t="s">
        <v>659</v>
      </c>
      <c r="C6" s="404" t="s">
        <v>0</v>
      </c>
      <c r="D6" s="404" t="s">
        <v>666</v>
      </c>
    </row>
    <row r="7" spans="1:9" x14ac:dyDescent="0.2">
      <c r="A7" s="404">
        <v>2000</v>
      </c>
      <c r="B7" s="458">
        <v>36800</v>
      </c>
      <c r="C7" s="404">
        <v>1046247</v>
      </c>
      <c r="D7" s="414">
        <v>60126</v>
      </c>
      <c r="E7" s="459"/>
    </row>
    <row r="8" spans="1:9" x14ac:dyDescent="0.2">
      <c r="A8" s="404">
        <v>2001</v>
      </c>
      <c r="B8" s="458">
        <v>37165</v>
      </c>
      <c r="C8" s="404">
        <v>1023232</v>
      </c>
      <c r="D8" s="414">
        <v>-10983</v>
      </c>
      <c r="E8" s="459"/>
    </row>
    <row r="9" spans="1:9" x14ac:dyDescent="0.2">
      <c r="A9" s="404">
        <v>2002</v>
      </c>
      <c r="B9" s="458">
        <v>37530</v>
      </c>
      <c r="C9" s="404">
        <v>1038774</v>
      </c>
      <c r="D9" s="414">
        <v>27051</v>
      </c>
      <c r="E9" s="459"/>
    </row>
    <row r="10" spans="1:9" x14ac:dyDescent="0.2">
      <c r="A10" s="404">
        <v>2003</v>
      </c>
      <c r="B10" s="458">
        <v>37895</v>
      </c>
      <c r="C10" s="404">
        <v>1044767</v>
      </c>
      <c r="D10" s="414">
        <v>15076</v>
      </c>
      <c r="E10" s="459"/>
    </row>
    <row r="11" spans="1:9" x14ac:dyDescent="0.2">
      <c r="A11" s="404">
        <v>2004</v>
      </c>
      <c r="B11" s="458">
        <v>38261</v>
      </c>
      <c r="C11" s="404">
        <v>1064156</v>
      </c>
      <c r="D11" s="414">
        <v>22875</v>
      </c>
      <c r="E11" s="459"/>
    </row>
    <row r="12" spans="1:9" x14ac:dyDescent="0.2">
      <c r="A12" s="404">
        <v>2005</v>
      </c>
      <c r="B12" s="458">
        <v>38626</v>
      </c>
      <c r="C12" s="404">
        <v>1099330</v>
      </c>
      <c r="D12" s="414">
        <v>36435</v>
      </c>
      <c r="E12" s="459"/>
    </row>
    <row r="13" spans="1:9" x14ac:dyDescent="0.2">
      <c r="A13" s="404">
        <v>2006</v>
      </c>
      <c r="B13" s="458">
        <v>38991</v>
      </c>
      <c r="C13" s="404">
        <v>1157739</v>
      </c>
      <c r="D13" s="414">
        <v>61993</v>
      </c>
      <c r="E13" s="459"/>
    </row>
    <row r="14" spans="1:9" x14ac:dyDescent="0.2">
      <c r="A14" s="404">
        <v>2007</v>
      </c>
      <c r="B14" s="458">
        <v>39356</v>
      </c>
      <c r="C14" s="404">
        <v>1210081</v>
      </c>
      <c r="D14" s="414">
        <v>62938</v>
      </c>
      <c r="E14" s="459"/>
    </row>
    <row r="15" spans="1:9" x14ac:dyDescent="0.2">
      <c r="A15" s="404">
        <v>2008</v>
      </c>
      <c r="B15" s="458">
        <v>39722</v>
      </c>
      <c r="C15" s="404">
        <v>1228030</v>
      </c>
      <c r="D15" s="414">
        <v>33644</v>
      </c>
      <c r="E15" s="459"/>
    </row>
    <row r="16" spans="1:9" x14ac:dyDescent="0.2">
      <c r="A16" s="404">
        <v>2009</v>
      </c>
      <c r="B16" s="458">
        <v>40087</v>
      </c>
      <c r="C16" s="404">
        <v>1210664</v>
      </c>
      <c r="D16" s="414">
        <v>6074</v>
      </c>
      <c r="E16" s="459"/>
    </row>
    <row r="17" spans="1:5" x14ac:dyDescent="0.2">
      <c r="A17" s="404">
        <v>2010</v>
      </c>
      <c r="B17" s="458">
        <v>40452</v>
      </c>
      <c r="C17" s="404">
        <v>1268034</v>
      </c>
      <c r="D17" s="414">
        <v>60015</v>
      </c>
      <c r="E17" s="459"/>
    </row>
    <row r="18" spans="1:5" x14ac:dyDescent="0.2">
      <c r="A18" s="404">
        <v>2011</v>
      </c>
      <c r="B18" s="458">
        <v>40817</v>
      </c>
      <c r="C18" s="404">
        <v>1317875</v>
      </c>
      <c r="D18" s="414">
        <v>54388</v>
      </c>
      <c r="E18" s="459"/>
    </row>
    <row r="19" spans="1:5" x14ac:dyDescent="0.2">
      <c r="A19" s="404">
        <v>2012</v>
      </c>
      <c r="B19" s="458">
        <v>41183</v>
      </c>
      <c r="C19" s="404">
        <v>1349654</v>
      </c>
      <c r="D19" s="414">
        <v>41372</v>
      </c>
      <c r="E19" s="459"/>
    </row>
    <row r="20" spans="1:5" x14ac:dyDescent="0.2">
      <c r="A20" s="404">
        <v>2013</v>
      </c>
      <c r="B20" s="458">
        <v>41548</v>
      </c>
      <c r="C20" s="404">
        <v>1403518</v>
      </c>
      <c r="D20" s="414">
        <v>53861</v>
      </c>
      <c r="E20" s="459"/>
    </row>
    <row r="21" spans="1:5" x14ac:dyDescent="0.2">
      <c r="A21" s="404">
        <v>2014</v>
      </c>
      <c r="B21" s="458">
        <v>41913</v>
      </c>
      <c r="C21" s="404">
        <v>1463050</v>
      </c>
      <c r="D21" s="414">
        <v>65802</v>
      </c>
      <c r="E21" s="459"/>
    </row>
    <row r="22" spans="1:5" x14ac:dyDescent="0.2">
      <c r="A22" s="404">
        <v>2015</v>
      </c>
      <c r="B22" s="458">
        <v>42278</v>
      </c>
      <c r="C22" s="404">
        <v>1530447</v>
      </c>
      <c r="D22" s="414">
        <v>67107</v>
      </c>
      <c r="E22" s="459"/>
    </row>
    <row r="23" spans="1:5" x14ac:dyDescent="0.2">
      <c r="A23" s="404">
        <v>2016</v>
      </c>
      <c r="B23" s="458">
        <v>42644</v>
      </c>
      <c r="C23" s="404">
        <v>1627392</v>
      </c>
      <c r="D23" s="414">
        <v>92137</v>
      </c>
      <c r="E23" s="459"/>
    </row>
    <row r="24" spans="1:5" x14ac:dyDescent="0.2">
      <c r="A24" s="404">
        <v>2017</v>
      </c>
      <c r="B24" s="458">
        <v>43009</v>
      </c>
      <c r="C24" s="404">
        <v>1728026</v>
      </c>
      <c r="D24" s="414">
        <v>103789</v>
      </c>
      <c r="E24" s="459"/>
    </row>
    <row r="25" spans="1:5" x14ac:dyDescent="0.2">
      <c r="A25" s="404">
        <v>2018</v>
      </c>
      <c r="B25" s="458">
        <v>43374</v>
      </c>
      <c r="C25" s="404">
        <v>1782918</v>
      </c>
      <c r="D25" s="414">
        <v>65050</v>
      </c>
      <c r="E25" s="459"/>
    </row>
    <row r="26" spans="1:5" x14ac:dyDescent="0.2">
      <c r="A26" s="404">
        <v>2019</v>
      </c>
      <c r="B26" s="458">
        <v>43739</v>
      </c>
      <c r="C26" s="404">
        <v>1828691</v>
      </c>
      <c r="D26" s="414">
        <v>67691</v>
      </c>
      <c r="E26" s="459"/>
    </row>
    <row r="27" spans="1:5" x14ac:dyDescent="0.2">
      <c r="A27" s="404">
        <v>2020</v>
      </c>
      <c r="B27" s="458">
        <v>44105</v>
      </c>
      <c r="C27" s="404">
        <v>1788334</v>
      </c>
      <c r="D27" s="414">
        <v>-24365</v>
      </c>
      <c r="E27" s="459"/>
    </row>
  </sheetData>
  <mergeCells count="1">
    <mergeCell ref="H1:I1"/>
  </mergeCells>
  <hyperlinks>
    <hyperlink ref="H1:I1" location="Index!A1" display="Regresar al Índice" xr:uid="{764B2855-E6CF-4A5E-AAFE-76B3872C357F}"/>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D18F-741C-4099-887B-CC9A7D97D85E}">
  <sheetPr codeName="Hoja109"/>
  <dimension ref="A1:I39"/>
  <sheetViews>
    <sheetView workbookViewId="0">
      <selection activeCell="I7" sqref="I7"/>
    </sheetView>
  </sheetViews>
  <sheetFormatPr baseColWidth="10" defaultColWidth="9.140625" defaultRowHeight="14.25" x14ac:dyDescent="0.2"/>
  <cols>
    <col min="1" max="1" width="60.7109375" style="404" customWidth="1"/>
    <col min="2" max="3" width="20.7109375" style="404" customWidth="1"/>
    <col min="4" max="4" width="7.7109375" style="404" customWidth="1"/>
    <col min="5" max="5" width="4.7109375" style="404" customWidth="1"/>
    <col min="6" max="8" width="3.7109375" style="404" customWidth="1"/>
    <col min="9" max="10" width="9.140625" style="404" customWidth="1"/>
    <col min="11" max="16384" width="9.140625" style="404"/>
  </cols>
  <sheetData>
    <row r="1" spans="1:9" ht="15" x14ac:dyDescent="0.25">
      <c r="A1" s="179" t="s">
        <v>1446</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55</v>
      </c>
      <c r="B6" s="404" t="s">
        <v>730</v>
      </c>
      <c r="C6" s="404" t="s">
        <v>1288</v>
      </c>
      <c r="D6" s="404" t="s">
        <v>667</v>
      </c>
    </row>
    <row r="7" spans="1:9" x14ac:dyDescent="0.2">
      <c r="A7" s="404" t="s">
        <v>1</v>
      </c>
      <c r="B7" s="404">
        <v>20421442</v>
      </c>
      <c r="C7" s="404">
        <v>19902833</v>
      </c>
      <c r="D7" s="414">
        <v>-518609</v>
      </c>
    </row>
    <row r="8" spans="1:9" x14ac:dyDescent="0.2">
      <c r="A8" s="404" t="s">
        <v>9</v>
      </c>
      <c r="B8" s="404">
        <v>3470048</v>
      </c>
      <c r="C8" s="404">
        <v>3285539</v>
      </c>
      <c r="D8" s="414">
        <v>-184509</v>
      </c>
      <c r="E8" s="404">
        <f>_xlfn.RANK.EQ(D8,$D$8:$D$39,0)</f>
        <v>32</v>
      </c>
    </row>
    <row r="9" spans="1:9" x14ac:dyDescent="0.2">
      <c r="A9" s="404" t="s">
        <v>24</v>
      </c>
      <c r="B9" s="404">
        <v>463164</v>
      </c>
      <c r="C9" s="404">
        <v>361787</v>
      </c>
      <c r="D9" s="414">
        <v>-101377</v>
      </c>
      <c r="E9" s="404">
        <f t="shared" ref="E9:E39" si="0">_xlfn.RANK.EQ(D9,$D$8:$D$39,0)</f>
        <v>31</v>
      </c>
    </row>
    <row r="10" spans="1:9" x14ac:dyDescent="0.2">
      <c r="A10" s="404" t="s">
        <v>22</v>
      </c>
      <c r="B10" s="404">
        <v>629401</v>
      </c>
      <c r="C10" s="404">
        <v>591153</v>
      </c>
      <c r="D10" s="414">
        <v>-38248</v>
      </c>
      <c r="E10" s="404">
        <f t="shared" si="0"/>
        <v>30</v>
      </c>
    </row>
    <row r="11" spans="1:9" x14ac:dyDescent="0.2">
      <c r="A11" s="404" t="s">
        <v>31</v>
      </c>
      <c r="B11" s="404">
        <v>749350</v>
      </c>
      <c r="C11" s="404">
        <v>714759</v>
      </c>
      <c r="D11" s="414">
        <v>-34591</v>
      </c>
      <c r="E11" s="404">
        <f t="shared" si="0"/>
        <v>29</v>
      </c>
    </row>
    <row r="12" spans="1:9" x14ac:dyDescent="0.2">
      <c r="A12" s="404" t="s">
        <v>14</v>
      </c>
      <c r="B12" s="404">
        <v>1007762</v>
      </c>
      <c r="C12" s="404">
        <v>980425</v>
      </c>
      <c r="D12" s="414">
        <v>-27337</v>
      </c>
      <c r="E12" s="404">
        <f t="shared" si="0"/>
        <v>28</v>
      </c>
    </row>
    <row r="13" spans="1:9" x14ac:dyDescent="0.2">
      <c r="A13" s="404" t="s">
        <v>0</v>
      </c>
      <c r="B13" s="404">
        <v>1812699</v>
      </c>
      <c r="C13" s="404">
        <v>1788334</v>
      </c>
      <c r="D13" s="414">
        <v>-24365</v>
      </c>
      <c r="E13" s="404">
        <f t="shared" si="0"/>
        <v>27</v>
      </c>
    </row>
    <row r="14" spans="1:9" x14ac:dyDescent="0.2">
      <c r="A14" s="404" t="s">
        <v>32</v>
      </c>
      <c r="B14" s="404">
        <v>384295</v>
      </c>
      <c r="C14" s="404">
        <v>364040</v>
      </c>
      <c r="D14" s="414">
        <v>-20255</v>
      </c>
      <c r="E14" s="404">
        <f t="shared" si="0"/>
        <v>26</v>
      </c>
    </row>
    <row r="15" spans="1:9" x14ac:dyDescent="0.2">
      <c r="A15" s="404" t="s">
        <v>26</v>
      </c>
      <c r="B15" s="404">
        <v>577442</v>
      </c>
      <c r="C15" s="404">
        <v>558297</v>
      </c>
      <c r="D15" s="414">
        <v>-19145</v>
      </c>
      <c r="E15" s="404">
        <f t="shared" si="0"/>
        <v>25</v>
      </c>
    </row>
    <row r="16" spans="1:9" x14ac:dyDescent="0.2">
      <c r="A16" s="404" t="s">
        <v>10</v>
      </c>
      <c r="B16" s="404">
        <v>776527</v>
      </c>
      <c r="C16" s="404">
        <v>760896</v>
      </c>
      <c r="D16" s="414">
        <v>-15631</v>
      </c>
      <c r="E16" s="404">
        <f t="shared" si="0"/>
        <v>24</v>
      </c>
    </row>
    <row r="17" spans="1:5" x14ac:dyDescent="0.2">
      <c r="A17" s="404" t="s">
        <v>13</v>
      </c>
      <c r="B17" s="404">
        <v>1626181</v>
      </c>
      <c r="C17" s="404">
        <v>1611893</v>
      </c>
      <c r="D17" s="414">
        <v>-14288</v>
      </c>
      <c r="E17" s="404">
        <f t="shared" si="0"/>
        <v>23</v>
      </c>
    </row>
    <row r="18" spans="1:5" x14ac:dyDescent="0.2">
      <c r="A18" s="404" t="s">
        <v>15</v>
      </c>
      <c r="B18" s="404">
        <v>159549</v>
      </c>
      <c r="C18" s="404">
        <v>147179</v>
      </c>
      <c r="D18" s="414">
        <v>-12370</v>
      </c>
      <c r="E18" s="404">
        <f t="shared" si="0"/>
        <v>22</v>
      </c>
    </row>
    <row r="19" spans="1:5" x14ac:dyDescent="0.2">
      <c r="A19" s="404" t="s">
        <v>23</v>
      </c>
      <c r="B19" s="404">
        <v>607919</v>
      </c>
      <c r="C19" s="404">
        <v>598103</v>
      </c>
      <c r="D19" s="414">
        <v>-9816</v>
      </c>
      <c r="E19" s="404">
        <f t="shared" si="0"/>
        <v>21</v>
      </c>
    </row>
    <row r="20" spans="1:5" x14ac:dyDescent="0.2">
      <c r="A20" s="404" t="s">
        <v>29</v>
      </c>
      <c r="B20" s="404">
        <v>692500</v>
      </c>
      <c r="C20" s="404">
        <v>683018</v>
      </c>
      <c r="D20" s="414">
        <v>-9482</v>
      </c>
      <c r="E20" s="404">
        <f t="shared" si="0"/>
        <v>20</v>
      </c>
    </row>
    <row r="21" spans="1:5" x14ac:dyDescent="0.2">
      <c r="A21" s="404" t="s">
        <v>20</v>
      </c>
      <c r="B21" s="404">
        <v>1632927</v>
      </c>
      <c r="C21" s="404">
        <v>1623550</v>
      </c>
      <c r="D21" s="414">
        <v>-9377</v>
      </c>
      <c r="E21" s="404">
        <f t="shared" si="0"/>
        <v>19</v>
      </c>
    </row>
    <row r="22" spans="1:5" x14ac:dyDescent="0.2">
      <c r="A22" s="404" t="s">
        <v>5</v>
      </c>
      <c r="B22" s="404">
        <v>184435</v>
      </c>
      <c r="C22" s="404">
        <v>175792</v>
      </c>
      <c r="D22" s="414">
        <v>-8643</v>
      </c>
      <c r="E22" s="404">
        <f t="shared" si="0"/>
        <v>18</v>
      </c>
    </row>
    <row r="23" spans="1:5" x14ac:dyDescent="0.2">
      <c r="A23" s="404" t="s">
        <v>6</v>
      </c>
      <c r="B23" s="404">
        <v>133675</v>
      </c>
      <c r="C23" s="404">
        <v>125428</v>
      </c>
      <c r="D23" s="414">
        <v>-8247</v>
      </c>
      <c r="E23" s="404">
        <f t="shared" si="0"/>
        <v>17</v>
      </c>
    </row>
    <row r="24" spans="1:5" x14ac:dyDescent="0.2">
      <c r="A24" s="404" t="s">
        <v>18</v>
      </c>
      <c r="B24" s="404">
        <v>211336</v>
      </c>
      <c r="C24" s="404">
        <v>205095</v>
      </c>
      <c r="D24" s="414">
        <v>-6241</v>
      </c>
      <c r="E24" s="404">
        <f t="shared" si="0"/>
        <v>16</v>
      </c>
    </row>
    <row r="25" spans="1:5" x14ac:dyDescent="0.2">
      <c r="A25" s="404" t="s">
        <v>7</v>
      </c>
      <c r="B25" s="404">
        <v>227505</v>
      </c>
      <c r="C25" s="404">
        <v>221374</v>
      </c>
      <c r="D25" s="414">
        <v>-6131</v>
      </c>
      <c r="E25" s="404">
        <f t="shared" si="0"/>
        <v>15</v>
      </c>
    </row>
    <row r="26" spans="1:5" x14ac:dyDescent="0.2">
      <c r="A26" s="404" t="s">
        <v>16</v>
      </c>
      <c r="B26" s="404">
        <v>227679</v>
      </c>
      <c r="C26" s="404">
        <v>222262</v>
      </c>
      <c r="D26" s="414">
        <v>-5417</v>
      </c>
      <c r="E26" s="404">
        <f t="shared" si="0"/>
        <v>14</v>
      </c>
    </row>
    <row r="27" spans="1:5" x14ac:dyDescent="0.2">
      <c r="A27" s="404" t="s">
        <v>21</v>
      </c>
      <c r="B27" s="404">
        <v>212784</v>
      </c>
      <c r="C27" s="404">
        <v>207378</v>
      </c>
      <c r="D27" s="414">
        <v>-5406</v>
      </c>
      <c r="E27" s="404">
        <f t="shared" si="0"/>
        <v>13</v>
      </c>
    </row>
    <row r="28" spans="1:5" x14ac:dyDescent="0.2">
      <c r="A28" s="404" t="s">
        <v>25</v>
      </c>
      <c r="B28" s="404">
        <v>447346</v>
      </c>
      <c r="C28" s="404">
        <v>442174</v>
      </c>
      <c r="D28" s="414">
        <v>-5172</v>
      </c>
      <c r="E28" s="404">
        <f t="shared" si="0"/>
        <v>12</v>
      </c>
    </row>
    <row r="29" spans="1:5" x14ac:dyDescent="0.2">
      <c r="A29" s="404" t="s">
        <v>19</v>
      </c>
      <c r="B29" s="404">
        <v>152317</v>
      </c>
      <c r="C29" s="404">
        <v>147839</v>
      </c>
      <c r="D29" s="414">
        <v>-4478</v>
      </c>
      <c r="E29" s="404">
        <f t="shared" si="0"/>
        <v>11</v>
      </c>
    </row>
    <row r="30" spans="1:5" x14ac:dyDescent="0.2">
      <c r="A30" s="404" t="s">
        <v>17</v>
      </c>
      <c r="B30" s="404">
        <v>463598</v>
      </c>
      <c r="C30" s="404">
        <v>459604</v>
      </c>
      <c r="D30" s="414">
        <v>-3994</v>
      </c>
      <c r="E30" s="404">
        <f t="shared" si="0"/>
        <v>10</v>
      </c>
    </row>
    <row r="31" spans="1:5" x14ac:dyDescent="0.2">
      <c r="A31" s="404" t="s">
        <v>3</v>
      </c>
      <c r="B31" s="404">
        <v>328291</v>
      </c>
      <c r="C31" s="404">
        <v>325210</v>
      </c>
      <c r="D31" s="414">
        <v>-3081</v>
      </c>
      <c r="E31" s="404">
        <f t="shared" si="0"/>
        <v>9</v>
      </c>
    </row>
    <row r="32" spans="1:5" x14ac:dyDescent="0.2">
      <c r="A32" s="404" t="s">
        <v>11</v>
      </c>
      <c r="B32" s="404">
        <v>138790</v>
      </c>
      <c r="C32" s="404">
        <v>135757</v>
      </c>
      <c r="D32" s="414">
        <v>-3033</v>
      </c>
      <c r="E32" s="404">
        <f t="shared" si="0"/>
        <v>8</v>
      </c>
    </row>
    <row r="33" spans="1:5" x14ac:dyDescent="0.2">
      <c r="A33" s="404" t="s">
        <v>30</v>
      </c>
      <c r="B33" s="404">
        <v>102273</v>
      </c>
      <c r="C33" s="404">
        <v>100615</v>
      </c>
      <c r="D33" s="414">
        <v>-1658</v>
      </c>
      <c r="E33" s="404">
        <f t="shared" si="0"/>
        <v>7</v>
      </c>
    </row>
    <row r="34" spans="1:5" x14ac:dyDescent="0.2">
      <c r="A34" s="404" t="s">
        <v>33</v>
      </c>
      <c r="B34" s="404">
        <v>189173</v>
      </c>
      <c r="C34" s="404">
        <v>187704</v>
      </c>
      <c r="D34" s="414">
        <v>-1469</v>
      </c>
      <c r="E34" s="404">
        <f t="shared" si="0"/>
        <v>6</v>
      </c>
    </row>
    <row r="35" spans="1:5" x14ac:dyDescent="0.2">
      <c r="A35" s="404" t="s">
        <v>12</v>
      </c>
      <c r="B35" s="404">
        <v>242643</v>
      </c>
      <c r="C35" s="404">
        <v>241199</v>
      </c>
      <c r="D35" s="414">
        <v>-1444</v>
      </c>
      <c r="E35" s="404">
        <f t="shared" si="0"/>
        <v>5</v>
      </c>
    </row>
    <row r="36" spans="1:5" x14ac:dyDescent="0.2">
      <c r="A36" s="404" t="s">
        <v>27</v>
      </c>
      <c r="B36" s="404">
        <v>586576</v>
      </c>
      <c r="C36" s="404">
        <v>590852</v>
      </c>
      <c r="D36" s="414">
        <v>4276</v>
      </c>
      <c r="E36" s="404">
        <f t="shared" si="0"/>
        <v>4</v>
      </c>
    </row>
    <row r="37" spans="1:5" x14ac:dyDescent="0.2">
      <c r="A37" s="404" t="s">
        <v>28</v>
      </c>
      <c r="B37" s="404">
        <v>171220</v>
      </c>
      <c r="C37" s="404">
        <v>175679</v>
      </c>
      <c r="D37" s="414">
        <v>4459</v>
      </c>
      <c r="E37" s="404">
        <f t="shared" si="0"/>
        <v>3</v>
      </c>
    </row>
    <row r="38" spans="1:5" x14ac:dyDescent="0.2">
      <c r="A38" s="404" t="s">
        <v>8</v>
      </c>
      <c r="B38" s="404">
        <v>892899</v>
      </c>
      <c r="C38" s="404">
        <v>908614</v>
      </c>
      <c r="D38" s="414">
        <v>15715</v>
      </c>
      <c r="E38" s="404">
        <f t="shared" si="0"/>
        <v>2</v>
      </c>
    </row>
    <row r="39" spans="1:5" x14ac:dyDescent="0.2">
      <c r="A39" s="404" t="s">
        <v>4</v>
      </c>
      <c r="B39" s="404">
        <v>919138</v>
      </c>
      <c r="C39" s="404">
        <v>961284</v>
      </c>
      <c r="D39" s="414">
        <v>42146</v>
      </c>
      <c r="E39" s="404">
        <f t="shared" si="0"/>
        <v>1</v>
      </c>
    </row>
  </sheetData>
  <mergeCells count="1">
    <mergeCell ref="H1:I1"/>
  </mergeCells>
  <hyperlinks>
    <hyperlink ref="H1:I1" location="Index!A1" display="Regresar al Índice" xr:uid="{57002979-302C-4E19-AF2A-D317814045ED}"/>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8C69-BC82-4D22-AE5D-C266B897C36B}">
  <sheetPr codeName="Hoja110"/>
  <dimension ref="A1:I39"/>
  <sheetViews>
    <sheetView topLeftCell="C15" workbookViewId="0">
      <selection activeCell="I7" sqref="I7"/>
    </sheetView>
  </sheetViews>
  <sheetFormatPr baseColWidth="10" defaultColWidth="9.140625" defaultRowHeight="14.25" x14ac:dyDescent="0.2"/>
  <cols>
    <col min="1" max="1" width="60.7109375" style="404" customWidth="1"/>
    <col min="2" max="3" width="20.7109375" style="404" customWidth="1"/>
    <col min="4" max="4" width="11.7109375" style="404" customWidth="1"/>
    <col min="5" max="5" width="4.7109375" style="404" customWidth="1"/>
    <col min="6" max="8" width="3.7109375" style="404" customWidth="1"/>
    <col min="9" max="10" width="9.140625" style="404" customWidth="1"/>
    <col min="11" max="16384" width="9.140625" style="404"/>
  </cols>
  <sheetData>
    <row r="1" spans="1:9" ht="15" x14ac:dyDescent="0.25">
      <c r="A1" s="179" t="s">
        <v>1447</v>
      </c>
      <c r="B1" s="404" t="s">
        <v>55</v>
      </c>
      <c r="C1" s="404" t="s">
        <v>55</v>
      </c>
      <c r="D1" s="404" t="s">
        <v>55</v>
      </c>
      <c r="E1" s="404" t="s">
        <v>55</v>
      </c>
      <c r="F1" s="404" t="s">
        <v>55</v>
      </c>
      <c r="G1" s="404" t="s">
        <v>55</v>
      </c>
      <c r="H1" s="400" t="s">
        <v>39</v>
      </c>
      <c r="I1" s="400"/>
    </row>
    <row r="2" spans="1:9" x14ac:dyDescent="0.2">
      <c r="A2" s="404" t="s">
        <v>195</v>
      </c>
      <c r="B2" s="404" t="s">
        <v>55</v>
      </c>
      <c r="C2" s="404" t="s">
        <v>55</v>
      </c>
      <c r="D2" s="404" t="s">
        <v>55</v>
      </c>
      <c r="E2" s="404" t="s">
        <v>55</v>
      </c>
      <c r="F2" s="404" t="s">
        <v>55</v>
      </c>
      <c r="G2" s="404" t="s">
        <v>55</v>
      </c>
      <c r="H2" s="404" t="s">
        <v>55</v>
      </c>
    </row>
    <row r="6" spans="1:9" x14ac:dyDescent="0.2">
      <c r="A6" s="404" t="s">
        <v>55</v>
      </c>
      <c r="B6" s="404" t="s">
        <v>730</v>
      </c>
      <c r="C6" s="404" t="s">
        <v>1288</v>
      </c>
      <c r="D6" s="404" t="s">
        <v>668</v>
      </c>
    </row>
    <row r="7" spans="1:9" x14ac:dyDescent="0.2">
      <c r="A7" s="404" t="s">
        <v>24</v>
      </c>
      <c r="B7" s="404">
        <v>463164</v>
      </c>
      <c r="C7" s="404">
        <v>361787</v>
      </c>
      <c r="D7" s="457">
        <v>-0.21887927386411701</v>
      </c>
      <c r="E7" s="404">
        <f>_xlfn.RANK.EQ(D7,$D$7:$D$39,0)</f>
        <v>33</v>
      </c>
    </row>
    <row r="8" spans="1:9" x14ac:dyDescent="0.2">
      <c r="A8" s="404" t="s">
        <v>15</v>
      </c>
      <c r="B8" s="404">
        <v>159549</v>
      </c>
      <c r="C8" s="404">
        <v>147179</v>
      </c>
      <c r="D8" s="457">
        <v>-7.7531040620749794E-2</v>
      </c>
      <c r="E8" s="404">
        <f t="shared" ref="E8:E39" si="0">_xlfn.RANK.EQ(D8,$D$7:$D$39,0)</f>
        <v>32</v>
      </c>
    </row>
    <row r="9" spans="1:9" x14ac:dyDescent="0.2">
      <c r="A9" s="404" t="s">
        <v>6</v>
      </c>
      <c r="B9" s="404">
        <v>133675</v>
      </c>
      <c r="C9" s="404">
        <v>125428</v>
      </c>
      <c r="D9" s="457">
        <v>-6.1694408079296797E-2</v>
      </c>
      <c r="E9" s="404">
        <f t="shared" si="0"/>
        <v>31</v>
      </c>
    </row>
    <row r="10" spans="1:9" x14ac:dyDescent="0.2">
      <c r="A10" s="404" t="s">
        <v>22</v>
      </c>
      <c r="B10" s="404">
        <v>629401</v>
      </c>
      <c r="C10" s="404">
        <v>591153</v>
      </c>
      <c r="D10" s="457">
        <v>-6.07688897856851E-2</v>
      </c>
      <c r="E10" s="404">
        <f t="shared" si="0"/>
        <v>30</v>
      </c>
    </row>
    <row r="11" spans="1:9" x14ac:dyDescent="0.2">
      <c r="A11" s="404" t="s">
        <v>9</v>
      </c>
      <c r="B11" s="404">
        <v>3470048</v>
      </c>
      <c r="C11" s="404">
        <v>3285539</v>
      </c>
      <c r="D11" s="457">
        <v>-5.3171886959488698E-2</v>
      </c>
      <c r="E11" s="404">
        <f t="shared" si="0"/>
        <v>29</v>
      </c>
    </row>
    <row r="12" spans="1:9" x14ac:dyDescent="0.2">
      <c r="A12" s="404" t="s">
        <v>32</v>
      </c>
      <c r="B12" s="404">
        <v>384295</v>
      </c>
      <c r="C12" s="404">
        <v>364040</v>
      </c>
      <c r="D12" s="457">
        <v>-5.2706904851741503E-2</v>
      </c>
      <c r="E12" s="404">
        <f t="shared" si="0"/>
        <v>28</v>
      </c>
    </row>
    <row r="13" spans="1:9" x14ac:dyDescent="0.2">
      <c r="A13" s="404" t="s">
        <v>5</v>
      </c>
      <c r="B13" s="404">
        <v>184435</v>
      </c>
      <c r="C13" s="404">
        <v>175792</v>
      </c>
      <c r="D13" s="457">
        <v>-4.6862038116409502E-2</v>
      </c>
      <c r="E13" s="404">
        <f t="shared" si="0"/>
        <v>27</v>
      </c>
    </row>
    <row r="14" spans="1:9" x14ac:dyDescent="0.2">
      <c r="A14" s="404" t="s">
        <v>31</v>
      </c>
      <c r="B14" s="404">
        <v>749350</v>
      </c>
      <c r="C14" s="404">
        <v>714759</v>
      </c>
      <c r="D14" s="457">
        <v>-4.6161339827850797E-2</v>
      </c>
      <c r="E14" s="404">
        <f t="shared" si="0"/>
        <v>26</v>
      </c>
    </row>
    <row r="15" spans="1:9" x14ac:dyDescent="0.2">
      <c r="A15" s="404" t="s">
        <v>26</v>
      </c>
      <c r="B15" s="404">
        <v>577442</v>
      </c>
      <c r="C15" s="404">
        <v>558297</v>
      </c>
      <c r="D15" s="457">
        <v>-3.3154844988760798E-2</v>
      </c>
      <c r="E15" s="404">
        <f t="shared" si="0"/>
        <v>25</v>
      </c>
    </row>
    <row r="16" spans="1:9" x14ac:dyDescent="0.2">
      <c r="A16" s="404" t="s">
        <v>18</v>
      </c>
      <c r="B16" s="404">
        <v>211336</v>
      </c>
      <c r="C16" s="404">
        <v>205095</v>
      </c>
      <c r="D16" s="457">
        <v>-2.95311731082257E-2</v>
      </c>
      <c r="E16" s="404">
        <f t="shared" si="0"/>
        <v>24</v>
      </c>
    </row>
    <row r="17" spans="1:5" x14ac:dyDescent="0.2">
      <c r="A17" s="404" t="s">
        <v>19</v>
      </c>
      <c r="B17" s="404">
        <v>152317</v>
      </c>
      <c r="C17" s="404">
        <v>147839</v>
      </c>
      <c r="D17" s="457">
        <v>-2.9399213482408398E-2</v>
      </c>
      <c r="E17" s="404">
        <f t="shared" si="0"/>
        <v>23</v>
      </c>
    </row>
    <row r="18" spans="1:5" x14ac:dyDescent="0.2">
      <c r="A18" s="404" t="s">
        <v>14</v>
      </c>
      <c r="B18" s="404">
        <v>1007762</v>
      </c>
      <c r="C18" s="404">
        <v>980425</v>
      </c>
      <c r="D18" s="457">
        <v>-2.7126444537499898E-2</v>
      </c>
      <c r="E18" s="404">
        <f t="shared" si="0"/>
        <v>22</v>
      </c>
    </row>
    <row r="19" spans="1:5" x14ac:dyDescent="0.2">
      <c r="A19" s="404" t="s">
        <v>7</v>
      </c>
      <c r="B19" s="404">
        <v>227505</v>
      </c>
      <c r="C19" s="404">
        <v>221374</v>
      </c>
      <c r="D19" s="457">
        <v>-2.69488582668512E-2</v>
      </c>
      <c r="E19" s="404">
        <f t="shared" si="0"/>
        <v>21</v>
      </c>
    </row>
    <row r="20" spans="1:5" x14ac:dyDescent="0.2">
      <c r="A20" s="404" t="s">
        <v>21</v>
      </c>
      <c r="B20" s="404">
        <v>212784</v>
      </c>
      <c r="C20" s="404">
        <v>207378</v>
      </c>
      <c r="D20" s="457">
        <v>-2.5406045567335899E-2</v>
      </c>
      <c r="E20" s="404">
        <f t="shared" si="0"/>
        <v>20</v>
      </c>
    </row>
    <row r="21" spans="1:5" x14ac:dyDescent="0.2">
      <c r="A21" s="404" t="s">
        <v>1</v>
      </c>
      <c r="B21" s="404">
        <v>20421442</v>
      </c>
      <c r="C21" s="404">
        <v>19902833</v>
      </c>
      <c r="D21" s="457">
        <v>-2.53953173336143E-2</v>
      </c>
      <c r="E21" s="404">
        <f t="shared" si="0"/>
        <v>19</v>
      </c>
    </row>
    <row r="22" spans="1:5" x14ac:dyDescent="0.2">
      <c r="A22" s="404" t="s">
        <v>16</v>
      </c>
      <c r="B22" s="404">
        <v>227679</v>
      </c>
      <c r="C22" s="404">
        <v>222262</v>
      </c>
      <c r="D22" s="457">
        <v>-2.3792268940042799E-2</v>
      </c>
      <c r="E22" s="404">
        <f t="shared" si="0"/>
        <v>18</v>
      </c>
    </row>
    <row r="23" spans="1:5" x14ac:dyDescent="0.2">
      <c r="A23" s="404" t="s">
        <v>11</v>
      </c>
      <c r="B23" s="404">
        <v>138790</v>
      </c>
      <c r="C23" s="404">
        <v>135757</v>
      </c>
      <c r="D23" s="457">
        <v>-2.1853159449527999E-2</v>
      </c>
      <c r="E23" s="404">
        <f t="shared" si="0"/>
        <v>17</v>
      </c>
    </row>
    <row r="24" spans="1:5" x14ac:dyDescent="0.2">
      <c r="A24" s="404" t="s">
        <v>10</v>
      </c>
      <c r="B24" s="404">
        <v>776527</v>
      </c>
      <c r="C24" s="404">
        <v>760896</v>
      </c>
      <c r="D24" s="457">
        <v>-2.0129370904038098E-2</v>
      </c>
      <c r="E24" s="404">
        <f t="shared" si="0"/>
        <v>16</v>
      </c>
    </row>
    <row r="25" spans="1:5" x14ac:dyDescent="0.2">
      <c r="A25" s="404" t="s">
        <v>30</v>
      </c>
      <c r="B25" s="404">
        <v>102273</v>
      </c>
      <c r="C25" s="404">
        <v>100615</v>
      </c>
      <c r="D25" s="457">
        <v>-1.6211512324856101E-2</v>
      </c>
      <c r="E25" s="404">
        <f t="shared" si="0"/>
        <v>15</v>
      </c>
    </row>
    <row r="26" spans="1:5" x14ac:dyDescent="0.2">
      <c r="A26" s="404" t="s">
        <v>23</v>
      </c>
      <c r="B26" s="404">
        <v>607919</v>
      </c>
      <c r="C26" s="404">
        <v>598103</v>
      </c>
      <c r="D26" s="457">
        <v>-1.61468879900118E-2</v>
      </c>
      <c r="E26" s="404">
        <f t="shared" si="0"/>
        <v>14</v>
      </c>
    </row>
    <row r="27" spans="1:5" x14ac:dyDescent="0.2">
      <c r="A27" s="404" t="s">
        <v>29</v>
      </c>
      <c r="B27" s="404">
        <v>692500</v>
      </c>
      <c r="C27" s="404">
        <v>683018</v>
      </c>
      <c r="D27" s="457">
        <v>-1.3692418772563201E-2</v>
      </c>
      <c r="E27" s="404">
        <f t="shared" si="0"/>
        <v>13</v>
      </c>
    </row>
    <row r="28" spans="1:5" x14ac:dyDescent="0.2">
      <c r="A28" s="404" t="s">
        <v>0</v>
      </c>
      <c r="B28" s="404">
        <v>1812699</v>
      </c>
      <c r="C28" s="404">
        <v>1788334</v>
      </c>
      <c r="D28" s="457">
        <v>-1.344128286053E-2</v>
      </c>
      <c r="E28" s="404">
        <f t="shared" si="0"/>
        <v>12</v>
      </c>
    </row>
    <row r="29" spans="1:5" x14ac:dyDescent="0.2">
      <c r="A29" s="404" t="s">
        <v>25</v>
      </c>
      <c r="B29" s="404">
        <v>447346</v>
      </c>
      <c r="C29" s="404">
        <v>442174</v>
      </c>
      <c r="D29" s="457">
        <v>-1.15615206126801E-2</v>
      </c>
      <c r="E29" s="404">
        <f t="shared" si="0"/>
        <v>11</v>
      </c>
    </row>
    <row r="30" spans="1:5" x14ac:dyDescent="0.2">
      <c r="A30" s="404" t="s">
        <v>3</v>
      </c>
      <c r="B30" s="404">
        <v>328291</v>
      </c>
      <c r="C30" s="404">
        <v>325210</v>
      </c>
      <c r="D30" s="457">
        <v>-9.3849663865289701E-3</v>
      </c>
      <c r="E30" s="404">
        <f t="shared" si="0"/>
        <v>10</v>
      </c>
    </row>
    <row r="31" spans="1:5" x14ac:dyDescent="0.2">
      <c r="A31" s="404" t="s">
        <v>13</v>
      </c>
      <c r="B31" s="404">
        <v>1626181</v>
      </c>
      <c r="C31" s="404">
        <v>1611893</v>
      </c>
      <c r="D31" s="457">
        <v>-8.7862298231254892E-3</v>
      </c>
      <c r="E31" s="404">
        <f t="shared" si="0"/>
        <v>9</v>
      </c>
    </row>
    <row r="32" spans="1:5" x14ac:dyDescent="0.2">
      <c r="A32" s="404" t="s">
        <v>17</v>
      </c>
      <c r="B32" s="404">
        <v>463598</v>
      </c>
      <c r="C32" s="404">
        <v>459604</v>
      </c>
      <c r="D32" s="457">
        <v>-8.6152226713661594E-3</v>
      </c>
      <c r="E32" s="404">
        <f t="shared" si="0"/>
        <v>8</v>
      </c>
    </row>
    <row r="33" spans="1:5" x14ac:dyDescent="0.2">
      <c r="A33" s="404" t="s">
        <v>33</v>
      </c>
      <c r="B33" s="404">
        <v>189173</v>
      </c>
      <c r="C33" s="404">
        <v>187704</v>
      </c>
      <c r="D33" s="457">
        <v>-7.7653787802699501E-3</v>
      </c>
      <c r="E33" s="404">
        <f t="shared" si="0"/>
        <v>7</v>
      </c>
    </row>
    <row r="34" spans="1:5" x14ac:dyDescent="0.2">
      <c r="A34" s="404" t="s">
        <v>12</v>
      </c>
      <c r="B34" s="404">
        <v>242643</v>
      </c>
      <c r="C34" s="404">
        <v>241199</v>
      </c>
      <c r="D34" s="457">
        <v>-5.9511298492023199E-3</v>
      </c>
      <c r="E34" s="404">
        <f t="shared" si="0"/>
        <v>6</v>
      </c>
    </row>
    <row r="35" spans="1:5" x14ac:dyDescent="0.2">
      <c r="A35" s="404" t="s">
        <v>20</v>
      </c>
      <c r="B35" s="404">
        <v>1632927</v>
      </c>
      <c r="C35" s="404">
        <v>1623550</v>
      </c>
      <c r="D35" s="457">
        <v>-5.7424489888402404E-3</v>
      </c>
      <c r="E35" s="404">
        <f t="shared" si="0"/>
        <v>5</v>
      </c>
    </row>
    <row r="36" spans="1:5" x14ac:dyDescent="0.2">
      <c r="A36" s="404" t="s">
        <v>27</v>
      </c>
      <c r="B36" s="404">
        <v>586576</v>
      </c>
      <c r="C36" s="404">
        <v>590852</v>
      </c>
      <c r="D36" s="457">
        <v>7.2897629633670302E-3</v>
      </c>
      <c r="E36" s="404">
        <f t="shared" si="0"/>
        <v>4</v>
      </c>
    </row>
    <row r="37" spans="1:5" x14ac:dyDescent="0.2">
      <c r="A37" s="404" t="s">
        <v>8</v>
      </c>
      <c r="B37" s="404">
        <v>892899</v>
      </c>
      <c r="C37" s="404">
        <v>908614</v>
      </c>
      <c r="D37" s="457">
        <v>1.7599974913176102E-2</v>
      </c>
      <c r="E37" s="404">
        <f t="shared" si="0"/>
        <v>3</v>
      </c>
    </row>
    <row r="38" spans="1:5" x14ac:dyDescent="0.2">
      <c r="A38" s="404" t="s">
        <v>28</v>
      </c>
      <c r="B38" s="404">
        <v>171220</v>
      </c>
      <c r="C38" s="404">
        <v>175679</v>
      </c>
      <c r="D38" s="457">
        <v>2.6042518397383599E-2</v>
      </c>
      <c r="E38" s="404">
        <f t="shared" si="0"/>
        <v>2</v>
      </c>
    </row>
    <row r="39" spans="1:5" x14ac:dyDescent="0.2">
      <c r="A39" s="404" t="s">
        <v>4</v>
      </c>
      <c r="B39" s="404">
        <v>919138</v>
      </c>
      <c r="C39" s="404">
        <v>961284</v>
      </c>
      <c r="D39" s="457">
        <v>4.5853832612730697E-2</v>
      </c>
      <c r="E39" s="404">
        <f t="shared" si="0"/>
        <v>1</v>
      </c>
    </row>
  </sheetData>
  <mergeCells count="1">
    <mergeCell ref="H1:I1"/>
  </mergeCells>
  <hyperlinks>
    <hyperlink ref="H1:I1" location="Index!A1" display="Regresar al Índice" xr:uid="{16427769-CD31-4A56-AE40-6A6F6AF24458}"/>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165</vt:i4>
      </vt:variant>
      <vt:variant>
        <vt:lpstr>Rangos con nombre</vt:lpstr>
      </vt:variant>
      <vt:variant>
        <vt:i4>174</vt:i4>
      </vt:variant>
    </vt:vector>
  </HeadingPairs>
  <TitlesOfParts>
    <vt:vector size="339"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 Bovino</vt:lpstr>
      <vt:lpstr>F130 Caprino</vt:lpstr>
      <vt:lpstr>F130 Ovino</vt:lpstr>
      <vt:lpstr>F130 Porcino</vt:lpstr>
      <vt:lpstr>F131-142</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'T10'!Start3</vt:lpstr>
      <vt:lpstr>'T11'!Start3</vt:lpstr>
      <vt:lpstr>'T12'!Start3</vt:lpstr>
      <vt:lpstr>'T3'!Start3</vt:lpstr>
      <vt:lpstr>'T4'!Start3</vt:lpstr>
      <vt:lpstr>'T5'!Start3</vt:lpstr>
      <vt:lpstr>'T6'!Start3</vt:lpstr>
      <vt:lpstr>'T7'!Start3</vt:lpstr>
      <vt:lpstr>'T8'!Start3</vt:lpstr>
      <vt:lpstr>'T9'!Start3</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2020-11-30T22:32:20Z</dcterms:modified>
</cp:coreProperties>
</file>