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6" yWindow="552" windowWidth="19356" windowHeight="8676" activeTab="2"/>
  </bookViews>
  <sheets>
    <sheet name="Egresos_Transferencias" sheetId="1" r:id="rId1"/>
    <sheet name="Egresos_Convenios" sheetId="2" r:id="rId2"/>
    <sheet name="Egresos_Ingresos_Propios" sheetId="3" r:id="rId3"/>
    <sheet name="Egr_Comprometido,Remanente 2014" sheetId="4" r:id="rId4"/>
  </sheets>
  <calcPr calcId="125725"/>
</workbook>
</file>

<file path=xl/calcChain.xml><?xml version="1.0" encoding="utf-8"?>
<calcChain xmlns="http://schemas.openxmlformats.org/spreadsheetml/2006/main">
  <c r="D15" i="4"/>
  <c r="D16" s="1"/>
  <c r="D5"/>
  <c r="D4"/>
  <c r="D40" i="3"/>
  <c r="D38"/>
  <c r="D42" s="1"/>
  <c r="D34"/>
  <c r="D32"/>
  <c r="D36" s="1"/>
  <c r="D30"/>
  <c r="D28"/>
  <c r="D24"/>
  <c r="D23"/>
  <c r="D25" s="1"/>
  <c r="D21"/>
  <c r="D17"/>
  <c r="D15"/>
  <c r="D14"/>
  <c r="D13"/>
  <c r="D19" s="1"/>
  <c r="D11"/>
  <c r="D7"/>
  <c r="D4"/>
  <c r="D9" s="1"/>
  <c r="D6" i="2"/>
  <c r="D7" s="1"/>
  <c r="D4"/>
  <c r="D131" i="1"/>
  <c r="D129" s="1"/>
  <c r="D126"/>
  <c r="D124"/>
  <c r="D119"/>
  <c r="D117"/>
  <c r="D107"/>
  <c r="D104"/>
  <c r="D96"/>
  <c r="D94"/>
  <c r="D92"/>
  <c r="D85" s="1"/>
  <c r="D81"/>
  <c r="D79"/>
  <c r="D75"/>
  <c r="D72" s="1"/>
  <c r="D69"/>
  <c r="D68"/>
  <c r="D62"/>
  <c r="D61" s="1"/>
  <c r="D54"/>
  <c r="D51"/>
  <c r="D48"/>
  <c r="D45"/>
  <c r="D43"/>
  <c r="D39"/>
  <c r="D33"/>
  <c r="D27"/>
  <c r="D25"/>
  <c r="D24" s="1"/>
  <c r="D22"/>
  <c r="D21" s="1"/>
  <c r="D14"/>
  <c r="D9"/>
  <c r="D6"/>
  <c r="D4"/>
  <c r="D114" l="1"/>
  <c r="D31"/>
  <c r="D59"/>
  <c r="D132"/>
  <c r="D43" i="3"/>
  <c r="D44" s="1"/>
  <c r="D45" s="1"/>
  <c r="D133" i="1" l="1"/>
  <c r="D134" s="1"/>
</calcChain>
</file>

<file path=xl/comments1.xml><?xml version="1.0" encoding="utf-8"?>
<comments xmlns="http://schemas.openxmlformats.org/spreadsheetml/2006/main">
  <authors>
    <author/>
  </authors>
  <commentList>
    <comment ref="D31" authorId="0">
      <text>
        <r>
          <rPr>
            <sz val="10"/>
            <rFont val="Arial"/>
          </rPr>
          <t>32'576,947</t>
        </r>
      </text>
    </comment>
    <comment ref="D59" authorId="0">
      <text>
        <r>
          <rPr>
            <sz val="10"/>
            <rFont val="Arial"/>
          </rPr>
          <t>$795,631</t>
        </r>
      </text>
    </comment>
    <comment ref="D114" authorId="0">
      <text>
        <r>
          <rPr>
            <sz val="10"/>
            <rFont val="Arial"/>
          </rPr>
          <t>$4'351,112</t>
        </r>
      </text>
    </comment>
    <comment ref="D117" authorId="0">
      <text>
        <r>
          <rPr>
            <sz val="10"/>
            <rFont val="Arial"/>
          </rPr>
          <t>$67,308</t>
        </r>
      </text>
    </comment>
    <comment ref="D132" authorId="0">
      <text>
        <r>
          <rPr>
            <sz val="10"/>
            <rFont val="Arial"/>
          </rPr>
          <t>$2'649,712</t>
        </r>
      </text>
    </comment>
  </commentList>
</comments>
</file>

<file path=xl/sharedStrings.xml><?xml version="1.0" encoding="utf-8"?>
<sst xmlns="http://schemas.openxmlformats.org/spreadsheetml/2006/main" count="218" uniqueCount="218">
  <si>
    <t>PRESUPUESTO DE EGRESOS 2015
ORIGEN DEL RECURSO: CONVENIOS</t>
  </si>
  <si>
    <t>Capítulo y Partida</t>
  </si>
  <si>
    <t>CONCEPTOS</t>
  </si>
  <si>
    <t>MONTOS</t>
  </si>
  <si>
    <t>SERVICIOS GENERALES</t>
  </si>
  <si>
    <t>Servicios Profesionales, Científicos, Técnicos y Otros Servicios</t>
  </si>
  <si>
    <t>PRESUPUESTO DE EGRESOS 2015 
ORIGEN DEL RECURSO: INGRESOS PROPIOS</t>
  </si>
  <si>
    <t>Capítulo y Partida</t>
  </si>
  <si>
    <t>CONCEPTOS</t>
  </si>
  <si>
    <t>MONTOS</t>
  </si>
  <si>
    <t>Servicios de consultoría administrativa, procesos,técnica y en tecnologías de la información</t>
  </si>
  <si>
    <t>MATERIALES Y SUMINISTROS</t>
  </si>
  <si>
    <t>TOTAL</t>
  </si>
  <si>
    <t>PRESUPUESTO DE EGRESOS 2015
ORIGEN DEL RECURSO: COMPROMETIDO 2014</t>
  </si>
  <si>
    <t>Capítulo y Partida</t>
  </si>
  <si>
    <t>CONCEPTOS</t>
  </si>
  <si>
    <t>MONTOS</t>
  </si>
  <si>
    <t>Conforme a partidas comprmetidas en 2014</t>
  </si>
  <si>
    <t>Productos Químicos, Farmaceúticos y de Laboratorio</t>
  </si>
  <si>
    <t>TOTAL</t>
  </si>
  <si>
    <t>PRESUPUESTO DE EGRESOS 2015 
ORIGEN DEL RECURSO: TRANSFERENCIAS PRESUPUESTALES</t>
  </si>
  <si>
    <t>Capítulo y Partida</t>
  </si>
  <si>
    <t>CONCEPTOS</t>
  </si>
  <si>
    <t>MONTOS</t>
  </si>
  <si>
    <t>Productos químicos básicos</t>
  </si>
  <si>
    <t>Materiales, accesorios y suministros de laboratorio</t>
  </si>
  <si>
    <t>SERVICIOS PERSONALES</t>
  </si>
  <si>
    <t>TOTAL PRESUPUESTO DE EGRESOS 2015 POR CONVENIOS</t>
  </si>
  <si>
    <t>TOTAL PPTO DE EGRESOS 2015 POR COMPROMETIDO 2014</t>
  </si>
  <si>
    <t>DIRECTOR GENERAL</t>
  </si>
  <si>
    <t>MTRO. DAVID ROGELIO CAMPOS CORNEJO</t>
  </si>
  <si>
    <t>Autorizado Congreso</t>
  </si>
  <si>
    <t>Vestuario, Blancos, Prendas de Protección y Artículos Deportivos</t>
  </si>
  <si>
    <t>Remuneraciones al Personal de Carácter Permanente</t>
  </si>
  <si>
    <t>DIRECTOR GENERAL</t>
  </si>
  <si>
    <t>MTRO. DAVID ROGELIO CAMPOS CORNEJO</t>
  </si>
  <si>
    <t>PRESUPUESTO DE EGRESOS 2015
ORIGEN DEL RECURSO: REMANENTE 2014</t>
  </si>
  <si>
    <t>Capítulo y Partida</t>
  </si>
  <si>
    <t>CONCEPTOS</t>
  </si>
  <si>
    <t>MONTOS</t>
  </si>
  <si>
    <t>Conforme a necesidades de nuevo edificio del IIEG</t>
  </si>
  <si>
    <t>TOTAL</t>
  </si>
  <si>
    <t>TOTAL PPTO DE EGRESOS 2015 POR COMPROMETIDO 2014</t>
  </si>
  <si>
    <t>Prendas de seguridad y protección personal</t>
  </si>
  <si>
    <t>SUBTOTAL CAPÍTULO 2000</t>
  </si>
  <si>
    <t>Sueldo Base</t>
  </si>
  <si>
    <t>DIRECTOR GENERAL</t>
  </si>
  <si>
    <t>MTRO. DAVID ROGELIO CAMPOS CORNEJO</t>
  </si>
  <si>
    <t>Remuneraciones al Personal de Carácter Transitorio</t>
  </si>
  <si>
    <t>Honorarios asimilables a salarios</t>
  </si>
  <si>
    <t>Retribuciones por Servicios de Carácter Social</t>
  </si>
  <si>
    <t>Remuneraciones Adicionales y Especiales</t>
  </si>
  <si>
    <t>Prima quinquenal por años de servicios efectivos prestados</t>
  </si>
  <si>
    <t>Prima vacacional y dominical</t>
  </si>
  <si>
    <t>Aguinaldo</t>
  </si>
  <si>
    <t>Remuneraciones por horas extraordinarias</t>
  </si>
  <si>
    <t>Seguridad Social</t>
  </si>
  <si>
    <t>SERVICIOS GENERALES</t>
  </si>
  <si>
    <t>Cuotas al IMSS por enfermedades y maternidad</t>
  </si>
  <si>
    <t>Cuotas para la vivienda</t>
  </si>
  <si>
    <t>Cuotas a pensiones</t>
  </si>
  <si>
    <t>Cuotas para el Sistema de Ahorro para el Retiro</t>
  </si>
  <si>
    <t>Cuotas para el seguro de vida del personal</t>
  </si>
  <si>
    <t>Cuotas para el seguro de gastos médicos</t>
  </si>
  <si>
    <t>Otras Prestaciones Sociales y Económicas</t>
  </si>
  <si>
    <t>Servicios de Arrendamiento</t>
  </si>
  <si>
    <t>Indemnizaciones por Separación</t>
  </si>
  <si>
    <t>Apoyo a la capacitación</t>
  </si>
  <si>
    <t>Previsiones</t>
  </si>
  <si>
    <t>Impacto al salario en el transcurso del año</t>
  </si>
  <si>
    <t>Arrendamiento de equipo e instrumental médico y de laboratorio</t>
  </si>
  <si>
    <t>Otras medidas de carácter laboral y económicas</t>
  </si>
  <si>
    <t>Pago de Estímulos a Servidores Públicos</t>
  </si>
  <si>
    <t>Ayuda para despensa</t>
  </si>
  <si>
    <t>Ayuda para pasajes</t>
  </si>
  <si>
    <t>Servicios Profesionales, Científicos, Técnicos y Otros Servicios</t>
  </si>
  <si>
    <t>Estímulo por el día del servidor público</t>
  </si>
  <si>
    <t>SUBTOTAL CAPÍTULO 1000</t>
  </si>
  <si>
    <t>Servicios de diseño, arquitectura, ingeniería y actividades relacionadas</t>
  </si>
  <si>
    <t>Servicios de consultoría administrativa, procesos,técnica y en tecnologías de la información</t>
  </si>
  <si>
    <t/>
  </si>
  <si>
    <t>Servicios de impresión de material informativo derivado de la operación y administración</t>
  </si>
  <si>
    <t>Servicios de Traslado y Viáticos</t>
  </si>
  <si>
    <t>Viáticos en el país</t>
  </si>
  <si>
    <t>MATERIALES Y SUMINISTROS</t>
  </si>
  <si>
    <t>Materiales de Administración, Emisión de Documentos y Artículos Oficiales</t>
  </si>
  <si>
    <t>Materiales, útiles y equipos menores de oficina</t>
  </si>
  <si>
    <t>SUBTOTAL CAPÍTULO 3000</t>
  </si>
  <si>
    <t>BIENES MUEBLES, INMUEBLES E INTANGIBLES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</si>
  <si>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</si>
  <si>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</si>
  <si>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</si>
  <si>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</si>
  <si>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Mobiliario y equipo de administración</t>
  </si>
  <si>
    <t>Alimentos y Utensilios</t>
  </si>
  <si>
    <t>Equipo de Cómputo y Tecnologías de Información</t>
  </si>
  <si>
    <t>Productos alimenticios para el personal en las instalaciones de las dependencias y entidades</t>
  </si>
  <si>
    <t>Productos alimenticios para el personal derivado de actividades extraordinarias</t>
  </si>
  <si>
    <t>Utensilios para el servicio de alimentación</t>
  </si>
  <si>
    <t>Materiales y Artículos de Construcción y Reparación</t>
  </si>
  <si>
    <t>Material eléctrico y electrónico</t>
  </si>
  <si>
    <t>Productos Químicos, Farmaceúticos y de Laboratorio</t>
  </si>
  <si>
    <t>Maquinaria, otros equipos y herramientas</t>
  </si>
  <si>
    <t>Medicinas y  productos farmaceúticos</t>
  </si>
  <si>
    <t>MAT., ACCES. Y SUMINISTROS MÉDICOS</t>
  </si>
  <si>
    <t>Combustibles, Lubricantes y Aditivos</t>
  </si>
  <si>
    <t>Combustibles, lubricantes y aditivos para vehículos terrestres, aéreos, marítimos, lacustres y fluviales destinados a servicios administrativos</t>
  </si>
  <si>
    <t>Combustibles, lubricantes y aditivos para maquinaria, equipo de producción y servicios administrativos</t>
  </si>
  <si>
    <t>Vestuario, Blancos, Prendas de Protección y Artículos Deportivos</t>
  </si>
  <si>
    <t>Vestuario y uniformes</t>
  </si>
  <si>
    <t>Prendas de seguridad y protección personal</t>
  </si>
  <si>
    <t>Herramientas, Refacciones y Accesorios Menores</t>
  </si>
  <si>
    <t>Maquinaria y equipo diverso</t>
  </si>
  <si>
    <t>Herramientas menores</t>
  </si>
  <si>
    <t>Refacciones y accesorios menores de edificios</t>
  </si>
  <si>
    <t>Refacciones y accesorios menores de equipo de cómputo y tecnologías de la información</t>
  </si>
  <si>
    <t>Refacciones y accesorios menores de equipo de transporte</t>
  </si>
  <si>
    <t>SUBTOTAL CAPÍTULO 2000</t>
  </si>
  <si>
    <t>SERVICIOS GENERALES</t>
  </si>
  <si>
    <t>SUBTOTAL CAPÍTULO 5000</t>
  </si>
  <si>
    <t>Servicios Básicos</t>
  </si>
  <si>
    <t>Servicio de Energía eléctrica</t>
  </si>
  <si>
    <t>Servicio de agua potable</t>
  </si>
  <si>
    <t>Telefonía tradicional</t>
  </si>
  <si>
    <t>Telefonía celular</t>
  </si>
  <si>
    <t>Servicios de telecomunicaciones y satélitales</t>
  </si>
  <si>
    <t>Servicio de acceso de internet, redes y procesamiento de información</t>
  </si>
  <si>
    <t>Contratación de otros servicios</t>
  </si>
  <si>
    <t>REMANENTE POR INGRESOS PROPIOS.</t>
  </si>
  <si>
    <t>MATERIALES Y SUMINISTROS</t>
  </si>
  <si>
    <t>Materiales y Artículos de Construcción y Reparación</t>
  </si>
  <si>
    <t>Material eléctrico y electrónico</t>
  </si>
  <si>
    <t>Servicios de Arrendamiento</t>
  </si>
  <si>
    <t>SUBTOTAL CAPÍTULO 2000</t>
  </si>
  <si>
    <t>SERVICIOS GENERALES</t>
  </si>
  <si>
    <t>Servicios Profesionales, Científicos, Técnicos y Otros Servicios</t>
  </si>
  <si>
    <t>Capacitación Especializada</t>
  </si>
  <si>
    <t>Servicios de Instalación, Reparación, Mantenimiento y Conservación</t>
  </si>
  <si>
    <t>Arrendamiento de Edficios</t>
  </si>
  <si>
    <t>Arrendamiento de equipo y bienes informáticos</t>
  </si>
  <si>
    <t>Servicios Profesionales, Científicos, Técnicos y Otros Servicios</t>
  </si>
  <si>
    <t>Servicios legales, de contabilidad, auditoría y relacionados</t>
  </si>
  <si>
    <t>Servicios de diseño, arquitectura, ingeniería y actividades relacionadas</t>
  </si>
  <si>
    <t>Servicios de consultoría administrativa, procesos,técnica y en tecnologías de la información</t>
  </si>
  <si>
    <t>Capacitación especializada</t>
  </si>
  <si>
    <t>Mantenimiento menor de inmuebles</t>
  </si>
  <si>
    <t>SUBTOTAL CAPÍTULO 3000</t>
  </si>
  <si>
    <t>BIENES MUEBLES, INMUEBLES E INTANGIBLES</t>
  </si>
  <si>
    <t>Mobiliario y equipo de administración</t>
  </si>
  <si>
    <t>Servicios de impresión de documentos y papelería oficial</t>
  </si>
  <si>
    <t>Servicios de impresión de material informativo derivado de la operación y administración</t>
  </si>
  <si>
    <t>Información en medios masivos derivada de la operación y adminisración</t>
  </si>
  <si>
    <t>Muebles de Oficina y Estantería</t>
  </si>
  <si>
    <t>Servicios Profesionales, Científicos y Técnicos Integrales</t>
  </si>
  <si>
    <t>Servicios Financieros, Bancarios y Comerciales</t>
  </si>
  <si>
    <t>Servicios financieros y bancarios</t>
  </si>
  <si>
    <t>Seguros de bienes patrimoniales</t>
  </si>
  <si>
    <t>Fletes y maniobras</t>
  </si>
  <si>
    <t>Servicios de Instalación, Reparación, Mantenimiento y Conservación</t>
  </si>
  <si>
    <t>Maquinaria, otros equipos y herramientas</t>
  </si>
  <si>
    <t>Equipo de Cómputo y Tecnologías de Información</t>
  </si>
  <si>
    <t>SUBTOTAL CAPÍTULO 5000</t>
  </si>
  <si>
    <t>Mantenimiento y Conservación de inmueles para la prestación de servicios administrativos</t>
  </si>
  <si>
    <t>Instalación, reparación y mantenimiento de mobiliario y equipo de administración, educacional y recreativo</t>
  </si>
  <si>
    <t>Instalación, reparación y mantenimiento de equipo de computo y tecnologías de la información</t>
  </si>
  <si>
    <t>Mantenimiento y conservación de vehículos terrestres, aéreos, marítimos, lacustres y fluviales</t>
  </si>
  <si>
    <t>Instalación, reparación y mantenimiento de maquinaria y otros equipos</t>
  </si>
  <si>
    <t>SUBTOTAL REMANENTE POR INGRESOS PROPIOS</t>
  </si>
  <si>
    <t>Mantenimiento y conservación de Maquinaria y Equipo de Trabajo específico</t>
  </si>
  <si>
    <t>Servicios de limpieza y manejo de desechos</t>
  </si>
  <si>
    <t>Servicios de jardinería y fumigación</t>
  </si>
  <si>
    <t>Servicios de Comunicación Social y Publicidad</t>
  </si>
  <si>
    <t>TOTAL</t>
  </si>
  <si>
    <t>Servicio de Creación y Difusión de Contenido Exclusivamente a través de Internet</t>
  </si>
  <si>
    <t>Servicios de Traslado y Viáticos</t>
  </si>
  <si>
    <t>Pasajes aéreos nacionales</t>
  </si>
  <si>
    <t>Pasajes aéreos internacionales</t>
  </si>
  <si>
    <t>Pasajes terrestres nacionales</t>
  </si>
  <si>
    <t>Pasajes terrestres internacionales</t>
  </si>
  <si>
    <t>Viáticos en el país</t>
  </si>
  <si>
    <t>Viáticos en el extranjero</t>
  </si>
  <si>
    <t>Otros Servicios de traslado y hospedaje</t>
  </si>
  <si>
    <t>Servicios Oficiales</t>
  </si>
  <si>
    <t>TOTAL PRESUPUESTO DE EGRESOS 2015 POR INGRESOS PROPIOS</t>
  </si>
  <si>
    <t>Congresos y convenciones</t>
  </si>
  <si>
    <t>Gastos de representación</t>
  </si>
  <si>
    <t>Otros Servicios Generales</t>
  </si>
  <si>
    <t>Impuestos y derechos</t>
  </si>
  <si>
    <t>Laudos laborales</t>
  </si>
  <si>
    <t>Responsabilidad patrimonial</t>
  </si>
  <si>
    <t>Penas, multas, accesorios y actualizaciones</t>
  </si>
  <si>
    <t>Otros gastos por responsabilidades</t>
  </si>
  <si>
    <t>Otros servicios generales</t>
  </si>
  <si>
    <t>DIRECTOR GENERAL</t>
  </si>
  <si>
    <t>SUBTOTAL CAPÍTULO 3000</t>
  </si>
  <si>
    <t>MTRO. DAVID ROGELIO CAMPOS CORNEJO</t>
  </si>
  <si>
    <t>TRANSFERENCIAS, ASIGNACIONES, SUBSIDIOS Y OTRAS AYUDAS</t>
  </si>
  <si>
    <t>Ayudas para Erogaciones Contingentes</t>
  </si>
  <si>
    <t>SUBTOTAL CAPÍTULO 4000</t>
  </si>
  <si>
    <t>BIENES MUEBLES, INMUEBLES E INTANGIBLES</t>
  </si>
  <si>
    <t>Mobiliario y equipo de administración</t>
  </si>
  <si>
    <t>Muebles de Oficina y Estantería</t>
  </si>
  <si>
    <t>Muebles, excepto de oficina y Estantería</t>
  </si>
  <si>
    <t>Equipo de Cómputo y Tecnologías de Información</t>
  </si>
  <si>
    <t>Otros Mobiliarios y Equipo de Administración</t>
  </si>
  <si>
    <t>Mobiliario y equipo educacional y recreativo</t>
  </si>
  <si>
    <t>Equipos y aparatos audiovisuales</t>
  </si>
  <si>
    <t>Maquinaria, otros equipos y herramientas</t>
  </si>
  <si>
    <t>Equipo de Comunicación y Telecomunicación</t>
  </si>
  <si>
    <t>Equipo de Generación Eléctrica, aparatos y acc. eléctricos</t>
  </si>
  <si>
    <t>Activos intangibles</t>
  </si>
  <si>
    <t>Software</t>
  </si>
  <si>
    <t>Licencias Informáticas e Intelectuales</t>
  </si>
  <si>
    <t>SUBTOTAL CAPÍTULO 5000</t>
  </si>
  <si>
    <t>TOTAL</t>
  </si>
  <si>
    <t>TOTAL PRESUPUESTO DE EGRESOS 2015 POR TRANSFERENCIAS</t>
  </si>
  <si>
    <t>DIRECTOR GENERAL</t>
  </si>
  <si>
    <t>MTRO. DAVID ROGELIO CAMPOS CORNEJO</t>
  </si>
</sst>
</file>

<file path=xl/styles.xml><?xml version="1.0" encoding="utf-8"?>
<styleSheet xmlns="http://schemas.openxmlformats.org/spreadsheetml/2006/main">
  <numFmts count="4">
    <numFmt numFmtId="164" formatCode="_-&quot;$&quot;* #,##0_-;\-&quot;$&quot;* #,##0_-;_-&quot;$&quot;* &quot;-&quot;??_-;_-@"/>
    <numFmt numFmtId="165" formatCode="_-&quot;$&quot;* #,##0.00_-;\-&quot;$&quot;* #,##0.00_-;_-&quot;$&quot;* &quot;-&quot;??_-;_-@"/>
    <numFmt numFmtId="166" formatCode="_-&quot;$&quot;* #,##0_-;\-&quot;$&quot;* #,##0_-;_-&quot;$&quot;* &quot;-&quot;_-;_-@"/>
    <numFmt numFmtId="167" formatCode="_-&quot;$&quot;* #,##0.00_-;\-&quot;$&quot;* #,##0.00_-;_-&quot;$&quot;* &quot;-&quot;_-;_-@"/>
  </numFmts>
  <fonts count="18">
    <font>
      <sz val="10"/>
      <name val="Arial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1"/>
      <color rgb="FF000000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000000"/>
      <name val="Calibri"/>
      <family val="2"/>
    </font>
    <font>
      <sz val="11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AF1DD"/>
        <bgColor rgb="FFEAF1DD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Font="1" applyBorder="1"/>
    <xf numFmtId="0" fontId="1" fillId="0" borderId="2" xfId="0" applyFont="1" applyBorder="1"/>
    <xf numFmtId="0" fontId="1" fillId="0" borderId="1" xfId="0" applyFont="1" applyBorder="1"/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164" fontId="5" fillId="0" borderId="7" xfId="0" applyNumberFormat="1" applyFont="1" applyBorder="1"/>
    <xf numFmtId="0" fontId="0" fillId="0" borderId="5" xfId="0" applyFont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top" wrapText="1"/>
    </xf>
    <xf numFmtId="0" fontId="1" fillId="0" borderId="7" xfId="0" applyFont="1" applyBorder="1"/>
    <xf numFmtId="0" fontId="4" fillId="0" borderId="5" xfId="0" applyFont="1" applyBorder="1" applyAlignment="1">
      <alignment horizontal="center" vertical="center" wrapText="1"/>
    </xf>
    <xf numFmtId="165" fontId="5" fillId="0" borderId="7" xfId="0" applyNumberFormat="1" applyFont="1" applyBorder="1"/>
    <xf numFmtId="0" fontId="4" fillId="0" borderId="6" xfId="0" applyFont="1" applyBorder="1" applyAlignment="1">
      <alignment wrapText="1"/>
    </xf>
    <xf numFmtId="0" fontId="0" fillId="0" borderId="1" xfId="0" applyFont="1" applyBorder="1"/>
    <xf numFmtId="0" fontId="0" fillId="0" borderId="5" xfId="0" applyFont="1" applyBorder="1" applyAlignment="1">
      <alignment horizontal="center" vertical="center" wrapText="1"/>
    </xf>
    <xf numFmtId="164" fontId="1" fillId="0" borderId="7" xfId="0" applyNumberFormat="1" applyFont="1" applyBorder="1"/>
    <xf numFmtId="0" fontId="4" fillId="3" borderId="8" xfId="0" applyFont="1" applyFill="1" applyBorder="1" applyAlignment="1">
      <alignment horizontal="center" vertical="center" wrapText="1"/>
    </xf>
    <xf numFmtId="166" fontId="6" fillId="3" borderId="9" xfId="0" applyNumberFormat="1" applyFont="1" applyFill="1" applyBorder="1" applyAlignment="1">
      <alignment wrapText="1"/>
    </xf>
    <xf numFmtId="165" fontId="6" fillId="3" borderId="9" xfId="0" applyNumberFormat="1" applyFont="1" applyFill="1" applyBorder="1" applyAlignment="1">
      <alignment wrapText="1"/>
    </xf>
    <xf numFmtId="166" fontId="7" fillId="3" borderId="9" xfId="0" applyNumberFormat="1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165" fontId="7" fillId="3" borderId="9" xfId="0" applyNumberFormat="1" applyFont="1" applyFill="1" applyBorder="1" applyAlignment="1">
      <alignment wrapText="1"/>
    </xf>
    <xf numFmtId="167" fontId="6" fillId="3" borderId="9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0" fillId="0" borderId="5" xfId="0" applyFont="1" applyBorder="1" applyAlignment="1">
      <alignment horizontal="center" wrapText="1"/>
    </xf>
    <xf numFmtId="164" fontId="4" fillId="0" borderId="7" xfId="0" applyNumberFormat="1" applyFont="1" applyBorder="1" applyAlignment="1">
      <alignment horizontal="right" vertical="center"/>
    </xf>
    <xf numFmtId="167" fontId="7" fillId="3" borderId="9" xfId="0" applyNumberFormat="1" applyFont="1" applyFill="1" applyBorder="1" applyAlignment="1">
      <alignment wrapText="1"/>
    </xf>
    <xf numFmtId="0" fontId="0" fillId="0" borderId="6" xfId="0" applyFont="1" applyBorder="1" applyAlignment="1">
      <alignment wrapText="1"/>
    </xf>
    <xf numFmtId="166" fontId="6" fillId="3" borderId="7" xfId="0" applyNumberFormat="1" applyFont="1" applyFill="1" applyBorder="1" applyAlignment="1">
      <alignment wrapText="1"/>
    </xf>
    <xf numFmtId="165" fontId="5" fillId="0" borderId="1" xfId="0" applyNumberFormat="1" applyFont="1" applyBorder="1"/>
    <xf numFmtId="0" fontId="4" fillId="2" borderId="5" xfId="0" applyFont="1" applyFill="1" applyBorder="1" applyAlignment="1">
      <alignment horizontal="center"/>
    </xf>
    <xf numFmtId="0" fontId="4" fillId="0" borderId="6" xfId="0" applyFont="1" applyBorder="1"/>
    <xf numFmtId="164" fontId="4" fillId="0" borderId="7" xfId="0" applyNumberFormat="1" applyFont="1" applyBorder="1"/>
    <xf numFmtId="0" fontId="9" fillId="2" borderId="5" xfId="0" applyFont="1" applyFill="1" applyBorder="1" applyAlignment="1">
      <alignment horizontal="center"/>
    </xf>
    <xf numFmtId="0" fontId="0" fillId="0" borderId="6" xfId="0" applyFont="1" applyBorder="1"/>
    <xf numFmtId="165" fontId="1" fillId="0" borderId="7" xfId="0" applyNumberFormat="1" applyFont="1" applyBorder="1"/>
    <xf numFmtId="164" fontId="6" fillId="3" borderId="7" xfId="0" applyNumberFormat="1" applyFont="1" applyFill="1" applyBorder="1"/>
    <xf numFmtId="0" fontId="4" fillId="3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165" fontId="1" fillId="0" borderId="1" xfId="0" applyNumberFormat="1" applyFont="1" applyBorder="1"/>
    <xf numFmtId="0" fontId="4" fillId="0" borderId="1" xfId="0" applyFont="1" applyBorder="1"/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11" fillId="2" borderId="5" xfId="0" applyFont="1" applyFill="1" applyBorder="1" applyAlignment="1">
      <alignment horizontal="center"/>
    </xf>
    <xf numFmtId="0" fontId="11" fillId="0" borderId="6" xfId="0" applyFont="1" applyBorder="1"/>
    <xf numFmtId="0" fontId="5" fillId="0" borderId="1" xfId="0" applyFont="1" applyBorder="1"/>
    <xf numFmtId="0" fontId="12" fillId="0" borderId="1" xfId="0" applyFont="1" applyBorder="1"/>
    <xf numFmtId="0" fontId="0" fillId="0" borderId="1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164" fontId="1" fillId="0" borderId="12" xfId="0" applyNumberFormat="1" applyFont="1" applyBorder="1"/>
    <xf numFmtId="0" fontId="4" fillId="3" borderId="13" xfId="0" applyFont="1" applyFill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wrapText="1"/>
    </xf>
    <xf numFmtId="0" fontId="4" fillId="3" borderId="14" xfId="0" applyFont="1" applyFill="1" applyBorder="1" applyAlignment="1">
      <alignment horizontal="center" vertical="center" wrapText="1"/>
    </xf>
    <xf numFmtId="166" fontId="6" fillId="3" borderId="15" xfId="0" applyNumberFormat="1" applyFont="1" applyFill="1" applyBorder="1" applyAlignment="1">
      <alignment horizontal="center" vertical="center" wrapText="1"/>
    </xf>
    <xf numFmtId="0" fontId="13" fillId="0" borderId="1" xfId="0" applyFont="1" applyBorder="1"/>
    <xf numFmtId="0" fontId="14" fillId="3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166" fontId="14" fillId="3" borderId="15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Border="1"/>
    <xf numFmtId="164" fontId="1" fillId="0" borderId="7" xfId="0" applyNumberFormat="1" applyFont="1" applyBorder="1" applyAlignment="1"/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vertical="top" wrapText="1"/>
    </xf>
    <xf numFmtId="0" fontId="1" fillId="0" borderId="7" xfId="0" applyFont="1" applyBorder="1" applyAlignment="1"/>
    <xf numFmtId="0" fontId="0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2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2" borderId="6" xfId="0" applyFont="1" applyFill="1" applyBorder="1" applyAlignment="1">
      <alignment horizontal="left" vertical="center" wrapText="1"/>
    </xf>
    <xf numFmtId="0" fontId="1" fillId="0" borderId="1" xfId="0" applyFont="1" applyBorder="1" applyAlignment="1"/>
    <xf numFmtId="166" fontId="1" fillId="0" borderId="1" xfId="0" applyNumberFormat="1" applyFont="1" applyBorder="1"/>
    <xf numFmtId="0" fontId="0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4" fillId="0" borderId="6" xfId="0" applyFont="1" applyBorder="1" applyAlignment="1"/>
    <xf numFmtId="167" fontId="1" fillId="0" borderId="1" xfId="0" applyNumberFormat="1" applyFont="1" applyBorder="1"/>
    <xf numFmtId="0" fontId="5" fillId="0" borderId="1" xfId="0" applyFont="1" applyBorder="1" applyAlignment="1">
      <alignment horizontal="center" wrapText="1"/>
    </xf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wrapText="1"/>
    </xf>
    <xf numFmtId="0" fontId="0" fillId="0" borderId="21" xfId="0" applyBorder="1"/>
    <xf numFmtId="166" fontId="6" fillId="3" borderId="24" xfId="0" applyNumberFormat="1" applyFont="1" applyFill="1" applyBorder="1" applyAlignment="1">
      <alignment wrapText="1"/>
    </xf>
    <xf numFmtId="0" fontId="6" fillId="3" borderId="20" xfId="0" applyFont="1" applyFill="1" applyBorder="1" applyAlignment="1">
      <alignment horizontal="center" vertical="center" wrapText="1"/>
    </xf>
    <xf numFmtId="0" fontId="0" fillId="0" borderId="25" xfId="0" applyBorder="1"/>
    <xf numFmtId="166" fontId="7" fillId="3" borderId="17" xfId="0" applyNumberFormat="1" applyFont="1" applyFill="1" applyBorder="1" applyAlignment="1">
      <alignment wrapText="1"/>
    </xf>
    <xf numFmtId="0" fontId="6" fillId="3" borderId="22" xfId="0" applyFont="1" applyFill="1" applyBorder="1" applyAlignment="1">
      <alignment horizontal="center" wrapText="1"/>
    </xf>
    <xf numFmtId="0" fontId="6" fillId="3" borderId="21" xfId="0" applyFont="1" applyFill="1" applyBorder="1" applyAlignment="1">
      <alignment horizontal="center" wrapText="1"/>
    </xf>
    <xf numFmtId="0" fontId="4" fillId="3" borderId="26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wrapText="1"/>
    </xf>
    <xf numFmtId="0" fontId="0" fillId="0" borderId="27" xfId="0" applyBorder="1"/>
    <xf numFmtId="0" fontId="6" fillId="3" borderId="2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819150" y="85725"/>
    <xdr:ext cx="952500" cy="504825"/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504825"/>
        </a:xfrm>
        <a:prstGeom prst="rect">
          <a:avLst/>
        </a:prstGeom>
        <a:noFill/>
      </xdr:spPr>
    </xdr:pic>
    <xdr:clientData fLocksWithSheet="0"/>
  </xdr:absoluteAnchor>
  <xdr:absoluteAnchor>
    <xdr:pos x="0" y="0"/>
    <xdr:ext cx="57150" cy="9963150"/>
    <xdr:pic>
      <xdr:nvPicPr>
        <xdr:cNvPr id="3" name="image0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57150" cy="9963150"/>
        </a:xfrm>
        <a:prstGeom prst="rect">
          <a:avLst/>
        </a:prstGeom>
        <a:noFill/>
      </xdr:spPr>
    </xdr:pic>
    <xdr:clientData fLocksWithSheet="0"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819150" y="85725"/>
    <xdr:ext cx="952500" cy="504825"/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504825"/>
        </a:xfrm>
        <a:prstGeom prst="rect">
          <a:avLst/>
        </a:prstGeom>
        <a:noFill/>
      </xdr:spPr>
    </xdr:pic>
    <xdr:clientData fLocksWithSheet="0"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819150" y="85725"/>
    <xdr:ext cx="952500" cy="504825"/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504825"/>
        </a:xfrm>
        <a:prstGeom prst="rect">
          <a:avLst/>
        </a:prstGeom>
        <a:noFill/>
      </xdr:spPr>
    </xdr:pic>
    <xdr:clientData fLocksWithSheet="0"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819150" y="85725"/>
    <xdr:ext cx="952500" cy="504825"/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504825"/>
        </a:xfrm>
        <a:prstGeom prst="rect">
          <a:avLst/>
        </a:prstGeom>
        <a:noFill/>
      </xdr:spPr>
    </xdr:pic>
    <xdr:clientData fLocksWithSheet="0"/>
  </xdr:absoluteAnchor>
  <xdr:absoluteAnchor>
    <xdr:pos x="819150" y="3667125"/>
    <xdr:ext cx="952500" cy="504825"/>
    <xdr:pic>
      <xdr:nvPicPr>
        <xdr:cNvPr id="3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504825"/>
        </a:xfrm>
        <a:prstGeom prst="rect">
          <a:avLst/>
        </a:prstGeom>
        <a:noFill/>
      </xdr:spPr>
    </xdr:pic>
    <xdr:clientData fLocksWithSheet="0"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opLeftCell="A112" workbookViewId="0">
      <selection activeCell="C135" sqref="C135"/>
    </sheetView>
  </sheetViews>
  <sheetFormatPr baseColWidth="10" defaultColWidth="17.33203125" defaultRowHeight="15" customHeight="1"/>
  <cols>
    <col min="1" max="1" width="10.6640625" customWidth="1"/>
    <col min="2" max="2" width="18.109375" customWidth="1"/>
    <col min="3" max="3" width="54.88671875" customWidth="1"/>
    <col min="4" max="4" width="22.33203125" customWidth="1"/>
    <col min="5" max="5" width="17.88671875" customWidth="1"/>
    <col min="6" max="6" width="17.33203125" customWidth="1"/>
  </cols>
  <sheetData>
    <row r="1" spans="1:5" ht="68.25" customHeight="1" thickBot="1">
      <c r="A1" s="19"/>
      <c r="B1" s="2"/>
      <c r="C1" s="91" t="s">
        <v>20</v>
      </c>
      <c r="D1" s="90"/>
      <c r="E1" s="3"/>
    </row>
    <row r="2" spans="1:5" ht="32.25" customHeight="1" thickBot="1">
      <c r="A2" s="19"/>
      <c r="B2" s="4" t="s">
        <v>21</v>
      </c>
      <c r="C2" s="94" t="s">
        <v>22</v>
      </c>
      <c r="D2" s="96" t="s">
        <v>23</v>
      </c>
      <c r="E2" s="3"/>
    </row>
    <row r="3" spans="1:5" ht="26.25" customHeight="1" thickBot="1">
      <c r="A3" s="19"/>
      <c r="B3" s="22">
        <v>1000</v>
      </c>
      <c r="C3" s="28" t="s">
        <v>26</v>
      </c>
      <c r="D3" s="95" t="s">
        <v>31</v>
      </c>
      <c r="E3" s="3"/>
    </row>
    <row r="4" spans="1:5" ht="15" customHeight="1">
      <c r="A4" s="19"/>
      <c r="B4" s="30">
        <v>1100</v>
      </c>
      <c r="C4" s="33" t="s">
        <v>33</v>
      </c>
      <c r="D4" s="35">
        <f>D5</f>
        <v>19337814.719999999</v>
      </c>
      <c r="E4" s="3"/>
    </row>
    <row r="5" spans="1:5" ht="14.4">
      <c r="A5" s="19"/>
      <c r="B5" s="34">
        <v>1131</v>
      </c>
      <c r="C5" s="37" t="s">
        <v>45</v>
      </c>
      <c r="D5" s="21">
        <v>19337814.719999999</v>
      </c>
      <c r="E5" s="3"/>
    </row>
    <row r="6" spans="1:5" ht="14.4">
      <c r="A6" s="19"/>
      <c r="B6" s="29">
        <v>1200</v>
      </c>
      <c r="C6" s="33" t="s">
        <v>48</v>
      </c>
      <c r="D6" s="35">
        <f>D7+D8</f>
        <v>68000</v>
      </c>
      <c r="E6" s="3"/>
    </row>
    <row r="7" spans="1:5" ht="14.4">
      <c r="A7" s="19"/>
      <c r="B7" s="34">
        <v>1211</v>
      </c>
      <c r="C7" s="37" t="s">
        <v>49</v>
      </c>
      <c r="D7" s="21">
        <v>60000</v>
      </c>
      <c r="E7" s="3"/>
    </row>
    <row r="8" spans="1:5" ht="14.4">
      <c r="A8" s="19"/>
      <c r="B8" s="34">
        <v>1231</v>
      </c>
      <c r="C8" s="37" t="s">
        <v>50</v>
      </c>
      <c r="D8" s="21">
        <v>8000</v>
      </c>
      <c r="E8" s="3"/>
    </row>
    <row r="9" spans="1:5" ht="14.4">
      <c r="A9" s="19"/>
      <c r="B9" s="29">
        <v>1300</v>
      </c>
      <c r="C9" s="33" t="s">
        <v>51</v>
      </c>
      <c r="D9" s="35">
        <f>D10+D11+D12+D13</f>
        <v>3145329.4346333332</v>
      </c>
      <c r="E9" s="3"/>
    </row>
    <row r="10" spans="1:5" ht="14.4">
      <c r="A10" s="19"/>
      <c r="B10" s="34">
        <v>1311</v>
      </c>
      <c r="C10" s="37" t="s">
        <v>52</v>
      </c>
      <c r="D10" s="21">
        <v>134591.99999999997</v>
      </c>
      <c r="E10" s="3"/>
    </row>
    <row r="11" spans="1:5" ht="14.4">
      <c r="A11" s="19"/>
      <c r="B11" s="34">
        <v>1321</v>
      </c>
      <c r="C11" s="37" t="s">
        <v>53</v>
      </c>
      <c r="D11" s="21">
        <v>299929.83463333338</v>
      </c>
      <c r="E11" s="3"/>
    </row>
    <row r="12" spans="1:5" ht="14.4">
      <c r="A12" s="19"/>
      <c r="B12" s="34">
        <v>1322</v>
      </c>
      <c r="C12" s="37" t="s">
        <v>54</v>
      </c>
      <c r="D12" s="21">
        <v>2685807.5999999996</v>
      </c>
      <c r="E12" s="3"/>
    </row>
    <row r="13" spans="1:5" ht="14.4">
      <c r="A13" s="19"/>
      <c r="B13" s="34">
        <v>1331</v>
      </c>
      <c r="C13" s="37" t="s">
        <v>55</v>
      </c>
      <c r="D13" s="21">
        <v>25000</v>
      </c>
      <c r="E13" s="3"/>
    </row>
    <row r="14" spans="1:5" ht="14.4">
      <c r="A14" s="19"/>
      <c r="B14" s="29">
        <v>1400</v>
      </c>
      <c r="C14" s="33" t="s">
        <v>56</v>
      </c>
      <c r="D14" s="35">
        <f>D15+D16+D17+D18+D19+D20</f>
        <v>4619578.9511040002</v>
      </c>
      <c r="E14" s="3"/>
    </row>
    <row r="15" spans="1:5" ht="14.4">
      <c r="A15" s="19"/>
      <c r="B15" s="34">
        <v>1411</v>
      </c>
      <c r="C15" s="37" t="s">
        <v>58</v>
      </c>
      <c r="D15" s="21">
        <v>932082.66950399999</v>
      </c>
      <c r="E15" s="3"/>
    </row>
    <row r="16" spans="1:5" ht="14.4">
      <c r="A16" s="19"/>
      <c r="B16" s="34">
        <v>1421</v>
      </c>
      <c r="C16" s="37" t="s">
        <v>59</v>
      </c>
      <c r="D16" s="21">
        <v>580135</v>
      </c>
      <c r="E16" s="3"/>
    </row>
    <row r="17" spans="1:5" ht="14.4">
      <c r="A17" s="19"/>
      <c r="B17" s="34">
        <v>1431</v>
      </c>
      <c r="C17" s="37" t="s">
        <v>60</v>
      </c>
      <c r="D17" s="21">
        <v>2610604.9872000003</v>
      </c>
      <c r="E17" s="3"/>
    </row>
    <row r="18" spans="1:5" ht="14.4">
      <c r="A18" s="19"/>
      <c r="B18" s="34">
        <v>1432</v>
      </c>
      <c r="C18" s="37" t="s">
        <v>61</v>
      </c>
      <c r="D18" s="21">
        <v>386756.29439999996</v>
      </c>
      <c r="E18" s="3"/>
    </row>
    <row r="19" spans="1:5" ht="14.4">
      <c r="A19" s="19"/>
      <c r="B19" s="20">
        <v>1441</v>
      </c>
      <c r="C19" s="37" t="s">
        <v>62</v>
      </c>
      <c r="D19" s="21">
        <v>50000</v>
      </c>
      <c r="E19" s="3"/>
    </row>
    <row r="20" spans="1:5" ht="14.4">
      <c r="A20" s="19"/>
      <c r="B20" s="20">
        <v>1442</v>
      </c>
      <c r="C20" s="37" t="s">
        <v>63</v>
      </c>
      <c r="D20" s="21">
        <v>60000</v>
      </c>
      <c r="E20" s="3"/>
    </row>
    <row r="21" spans="1:5" ht="14.4">
      <c r="A21" s="19"/>
      <c r="B21" s="16">
        <v>1500</v>
      </c>
      <c r="C21" s="18" t="s">
        <v>64</v>
      </c>
      <c r="D21" s="42">
        <f>D22+D23</f>
        <v>561405.52</v>
      </c>
      <c r="E21" s="3"/>
    </row>
    <row r="22" spans="1:5" ht="14.4">
      <c r="A22" s="19"/>
      <c r="B22" s="20">
        <v>1521</v>
      </c>
      <c r="C22" s="37" t="s">
        <v>66</v>
      </c>
      <c r="D22" s="21">
        <f>531476.29-70.77</f>
        <v>531405.52</v>
      </c>
      <c r="E22" s="3"/>
    </row>
    <row r="23" spans="1:5" ht="14.4">
      <c r="A23" s="19"/>
      <c r="B23" s="20">
        <v>1551</v>
      </c>
      <c r="C23" s="37" t="s">
        <v>67</v>
      </c>
      <c r="D23" s="21">
        <v>30000</v>
      </c>
      <c r="E23" s="3"/>
    </row>
    <row r="24" spans="1:5" ht="14.4">
      <c r="A24" s="19"/>
      <c r="B24" s="16">
        <v>1600</v>
      </c>
      <c r="C24" s="33" t="s">
        <v>68</v>
      </c>
      <c r="D24" s="35">
        <f>D25+D26</f>
        <v>1930000</v>
      </c>
      <c r="E24" s="3"/>
    </row>
    <row r="25" spans="1:5" ht="14.4">
      <c r="A25" s="19"/>
      <c r="B25" s="34">
        <v>1611</v>
      </c>
      <c r="C25" s="37" t="s">
        <v>69</v>
      </c>
      <c r="D25" s="21">
        <f>75000+65000+420000+400000</f>
        <v>960000</v>
      </c>
      <c r="E25" s="3"/>
    </row>
    <row r="26" spans="1:5" ht="14.4">
      <c r="A26" s="19"/>
      <c r="B26" s="34">
        <v>1612</v>
      </c>
      <c r="C26" s="37" t="s">
        <v>71</v>
      </c>
      <c r="D26" s="21">
        <v>970000</v>
      </c>
      <c r="E26" s="3"/>
    </row>
    <row r="27" spans="1:5" ht="14.4">
      <c r="A27" s="19"/>
      <c r="B27" s="29">
        <v>1700</v>
      </c>
      <c r="C27" s="33" t="s">
        <v>72</v>
      </c>
      <c r="D27" s="35">
        <f>D28+D29+D30</f>
        <v>2914818.3735999996</v>
      </c>
      <c r="E27" s="3"/>
    </row>
    <row r="28" spans="1:5" ht="14.4">
      <c r="A28" s="19"/>
      <c r="B28" s="34">
        <v>1712</v>
      </c>
      <c r="C28" s="37" t="s">
        <v>73</v>
      </c>
      <c r="D28" s="21">
        <v>1296045.6935999996</v>
      </c>
      <c r="E28" s="3"/>
    </row>
    <row r="29" spans="1:5" ht="14.4">
      <c r="A29" s="19"/>
      <c r="B29" s="34">
        <v>1713</v>
      </c>
      <c r="C29" s="37" t="s">
        <v>74</v>
      </c>
      <c r="D29" s="21">
        <v>826495.67999999993</v>
      </c>
      <c r="E29" s="3"/>
    </row>
    <row r="30" spans="1:5" ht="14.4">
      <c r="A30" s="19"/>
      <c r="B30" s="34">
        <v>1715</v>
      </c>
      <c r="C30" s="37" t="s">
        <v>76</v>
      </c>
      <c r="D30" s="21">
        <v>792277</v>
      </c>
      <c r="E30" s="3"/>
    </row>
    <row r="31" spans="1:5" ht="14.4">
      <c r="A31" s="19"/>
      <c r="B31" s="6"/>
      <c r="C31" s="7" t="s">
        <v>77</v>
      </c>
      <c r="D31" s="46">
        <f>D4+D6+D9+D14+D21+D24+D27</f>
        <v>32576946.99933733</v>
      </c>
      <c r="E31" s="39"/>
    </row>
    <row r="32" spans="1:5" ht="14.4">
      <c r="A32" s="19"/>
      <c r="B32" s="13">
        <v>2000</v>
      </c>
      <c r="C32" s="7" t="s">
        <v>84</v>
      </c>
      <c r="D32" s="8"/>
      <c r="E32" s="3"/>
    </row>
    <row r="33" spans="1:5" ht="26.25" customHeight="1">
      <c r="A33" s="19"/>
      <c r="B33" s="16">
        <v>2100</v>
      </c>
      <c r="C33" s="18" t="s">
        <v>85</v>
      </c>
      <c r="D33" s="11">
        <f>SUM(D34:D38)</f>
        <v>390131</v>
      </c>
      <c r="E33" s="3"/>
    </row>
    <row r="34" spans="1:5" ht="14.4">
      <c r="A34" s="19"/>
      <c r="B34" s="34">
        <v>2111</v>
      </c>
      <c r="C34" s="14" t="s">
        <v>86</v>
      </c>
      <c r="D34" s="21">
        <v>60131</v>
      </c>
      <c r="E34" s="3"/>
    </row>
    <row r="35" spans="1:5" ht="14.4">
      <c r="A35" s="19"/>
      <c r="B35" s="34">
        <v>2131</v>
      </c>
      <c r="C35" s="14" t="s">
        <v>89</v>
      </c>
      <c r="D35" s="21">
        <v>50000</v>
      </c>
      <c r="E35" s="3"/>
    </row>
    <row r="36" spans="1:5" ht="25.5" customHeight="1">
      <c r="A36" s="19"/>
      <c r="B36" s="34">
        <v>2141</v>
      </c>
      <c r="C36" s="14" t="s">
        <v>90</v>
      </c>
      <c r="D36" s="21">
        <v>150000</v>
      </c>
      <c r="E36" s="3"/>
    </row>
    <row r="37" spans="1:5" ht="14.4">
      <c r="A37" s="19"/>
      <c r="B37" s="34">
        <v>2151</v>
      </c>
      <c r="C37" s="14" t="s">
        <v>91</v>
      </c>
      <c r="D37" s="21">
        <v>30000</v>
      </c>
      <c r="E37" s="3"/>
    </row>
    <row r="38" spans="1:5" ht="14.4">
      <c r="A38" s="19"/>
      <c r="B38" s="34">
        <v>2161</v>
      </c>
      <c r="C38" s="14" t="s">
        <v>92</v>
      </c>
      <c r="D38" s="21">
        <v>100000</v>
      </c>
      <c r="E38" s="50"/>
    </row>
    <row r="39" spans="1:5" ht="14.4">
      <c r="A39" s="19"/>
      <c r="B39" s="29">
        <v>2200</v>
      </c>
      <c r="C39" s="10" t="s">
        <v>94</v>
      </c>
      <c r="D39" s="11">
        <f>SUM(D40:D42)</f>
        <v>190000</v>
      </c>
      <c r="E39" s="50"/>
    </row>
    <row r="40" spans="1:5" ht="25.5" customHeight="1">
      <c r="A40" s="19"/>
      <c r="B40" s="52">
        <v>2214</v>
      </c>
      <c r="C40" s="53" t="s">
        <v>96</v>
      </c>
      <c r="D40" s="21">
        <v>120000</v>
      </c>
      <c r="E40" s="3"/>
    </row>
    <row r="41" spans="1:5" ht="25.5" customHeight="1">
      <c r="A41" s="19"/>
      <c r="B41" s="52">
        <v>2216</v>
      </c>
      <c r="C41" s="53" t="s">
        <v>97</v>
      </c>
      <c r="D41" s="21">
        <v>50000</v>
      </c>
      <c r="E41" s="3"/>
    </row>
    <row r="42" spans="1:5" ht="14.4">
      <c r="A42" s="19"/>
      <c r="B42" s="34">
        <v>2231</v>
      </c>
      <c r="C42" s="14" t="s">
        <v>98</v>
      </c>
      <c r="D42" s="21">
        <v>20000</v>
      </c>
      <c r="E42" s="3"/>
    </row>
    <row r="43" spans="1:5" ht="14.4">
      <c r="A43" s="19"/>
      <c r="B43" s="29">
        <v>2400</v>
      </c>
      <c r="C43" s="10" t="s">
        <v>99</v>
      </c>
      <c r="D43" s="11">
        <f>SUM(D44)</f>
        <v>60000</v>
      </c>
      <c r="E43" s="3"/>
    </row>
    <row r="44" spans="1:5" ht="14.4">
      <c r="A44" s="19"/>
      <c r="B44" s="34">
        <v>2461</v>
      </c>
      <c r="C44" s="14" t="s">
        <v>100</v>
      </c>
      <c r="D44" s="21">
        <v>60000</v>
      </c>
      <c r="E44" s="3"/>
    </row>
    <row r="45" spans="1:5" ht="14.4">
      <c r="A45" s="19"/>
      <c r="B45" s="29">
        <v>2500</v>
      </c>
      <c r="C45" s="10" t="s">
        <v>101</v>
      </c>
      <c r="D45" s="11">
        <f>SUM(D46:D47)</f>
        <v>4500</v>
      </c>
      <c r="E45" s="3"/>
    </row>
    <row r="46" spans="1:5" ht="14.4">
      <c r="A46" s="19"/>
      <c r="B46" s="20">
        <v>2531</v>
      </c>
      <c r="C46" s="14" t="s">
        <v>103</v>
      </c>
      <c r="D46" s="21">
        <v>1000</v>
      </c>
      <c r="E46" s="3"/>
    </row>
    <row r="47" spans="1:5" ht="14.4">
      <c r="A47" s="19"/>
      <c r="B47" s="56">
        <v>2541</v>
      </c>
      <c r="C47" s="57" t="s">
        <v>104</v>
      </c>
      <c r="D47" s="21">
        <v>3500</v>
      </c>
      <c r="E47" s="3"/>
    </row>
    <row r="48" spans="1:5" ht="14.4">
      <c r="A48" s="19"/>
      <c r="B48" s="29">
        <v>2600</v>
      </c>
      <c r="C48" s="10" t="s">
        <v>105</v>
      </c>
      <c r="D48" s="11">
        <f>SUM(D49:D50)</f>
        <v>65000</v>
      </c>
      <c r="E48" s="3"/>
    </row>
    <row r="49" spans="1:5" ht="38.25" customHeight="1">
      <c r="A49" s="19"/>
      <c r="B49" s="52">
        <v>2612</v>
      </c>
      <c r="C49" s="53" t="s">
        <v>106</v>
      </c>
      <c r="D49" s="21">
        <v>60000</v>
      </c>
      <c r="E49" s="3"/>
    </row>
    <row r="50" spans="1:5" ht="25.5" customHeight="1">
      <c r="A50" s="19"/>
      <c r="B50" s="52">
        <v>2614</v>
      </c>
      <c r="C50" s="53" t="s">
        <v>107</v>
      </c>
      <c r="D50" s="21">
        <v>5000</v>
      </c>
      <c r="E50" s="3"/>
    </row>
    <row r="51" spans="1:5" ht="25.5" customHeight="1">
      <c r="A51" s="19"/>
      <c r="B51" s="29">
        <v>2700</v>
      </c>
      <c r="C51" s="10" t="s">
        <v>108</v>
      </c>
      <c r="D51" s="11">
        <f>SUM(D52:D53)</f>
        <v>20000</v>
      </c>
      <c r="E51" s="3"/>
    </row>
    <row r="52" spans="1:5" ht="14.4">
      <c r="A52" s="19"/>
      <c r="B52" s="34">
        <v>2711</v>
      </c>
      <c r="C52" s="14" t="s">
        <v>109</v>
      </c>
      <c r="D52" s="21">
        <v>10000</v>
      </c>
      <c r="E52" s="3"/>
    </row>
    <row r="53" spans="1:5" ht="14.4">
      <c r="A53" s="19"/>
      <c r="B53" s="34">
        <v>2721</v>
      </c>
      <c r="C53" s="14" t="s">
        <v>110</v>
      </c>
      <c r="D53" s="21">
        <v>10000</v>
      </c>
      <c r="E53" s="3"/>
    </row>
    <row r="54" spans="1:5" ht="14.4">
      <c r="A54" s="19"/>
      <c r="B54" s="29">
        <v>2900</v>
      </c>
      <c r="C54" s="10" t="s">
        <v>111</v>
      </c>
      <c r="D54" s="11">
        <f>SUM(D55:D58)</f>
        <v>66000</v>
      </c>
      <c r="E54" s="3"/>
    </row>
    <row r="55" spans="1:5" ht="14.4">
      <c r="A55" s="19"/>
      <c r="B55" s="34">
        <v>2911</v>
      </c>
      <c r="C55" s="14" t="s">
        <v>113</v>
      </c>
      <c r="D55" s="21">
        <v>12000</v>
      </c>
      <c r="E55" s="3"/>
    </row>
    <row r="56" spans="1:5" ht="14.4">
      <c r="A56" s="19"/>
      <c r="B56" s="34">
        <v>2921</v>
      </c>
      <c r="C56" s="14" t="s">
        <v>114</v>
      </c>
      <c r="D56" s="21">
        <v>2000</v>
      </c>
      <c r="E56" s="3"/>
    </row>
    <row r="57" spans="1:5" ht="25.5" customHeight="1">
      <c r="A57" s="19"/>
      <c r="B57" s="34">
        <v>2941</v>
      </c>
      <c r="C57" s="14" t="s">
        <v>115</v>
      </c>
      <c r="D57" s="21">
        <v>30000</v>
      </c>
      <c r="E57" s="3"/>
    </row>
    <row r="58" spans="1:5" ht="14.4">
      <c r="A58" s="19"/>
      <c r="B58" s="34">
        <v>2961</v>
      </c>
      <c r="C58" s="14" t="s">
        <v>116</v>
      </c>
      <c r="D58" s="21">
        <v>22000</v>
      </c>
      <c r="E58" s="3"/>
    </row>
    <row r="59" spans="1:5" ht="14.4">
      <c r="A59" s="19"/>
      <c r="B59" s="6"/>
      <c r="C59" s="7" t="s">
        <v>117</v>
      </c>
      <c r="D59" s="38">
        <f>D33+D39+D43+D45+D48+D51+D54</f>
        <v>795631</v>
      </c>
      <c r="E59" s="39"/>
    </row>
    <row r="60" spans="1:5" ht="14.4">
      <c r="A60" s="19"/>
      <c r="B60" s="6">
        <v>3000</v>
      </c>
      <c r="C60" s="7" t="s">
        <v>118</v>
      </c>
      <c r="D60" s="8"/>
      <c r="E60" s="3"/>
    </row>
    <row r="61" spans="1:5" ht="14.4">
      <c r="A61" s="19"/>
      <c r="B61" s="64">
        <v>3100</v>
      </c>
      <c r="C61" s="18" t="s">
        <v>120</v>
      </c>
      <c r="D61" s="11">
        <f>SUM(D62:D68)</f>
        <v>882012</v>
      </c>
      <c r="E61" s="3"/>
    </row>
    <row r="62" spans="1:5" ht="14.4">
      <c r="A62" s="19"/>
      <c r="B62" s="12">
        <v>3111</v>
      </c>
      <c r="C62" s="14" t="s">
        <v>121</v>
      </c>
      <c r="D62" s="15">
        <f>15000*4+50000*8</f>
        <v>460000</v>
      </c>
      <c r="E62" s="3"/>
    </row>
    <row r="63" spans="1:5" ht="14.4">
      <c r="A63" s="19"/>
      <c r="B63" s="12">
        <v>3131</v>
      </c>
      <c r="C63" s="14" t="s">
        <v>122</v>
      </c>
      <c r="D63" s="15">
        <v>3000</v>
      </c>
      <c r="E63" s="3"/>
    </row>
    <row r="64" spans="1:5" ht="14.4">
      <c r="A64" s="19"/>
      <c r="B64" s="12">
        <v>3141</v>
      </c>
      <c r="C64" s="14" t="s">
        <v>123</v>
      </c>
      <c r="D64" s="15">
        <v>165000</v>
      </c>
      <c r="E64" s="3"/>
    </row>
    <row r="65" spans="1:5" ht="14.4">
      <c r="A65" s="19"/>
      <c r="B65" s="12">
        <v>3151</v>
      </c>
      <c r="C65" s="14" t="s">
        <v>124</v>
      </c>
      <c r="D65" s="15">
        <v>3912</v>
      </c>
      <c r="E65" s="3"/>
    </row>
    <row r="66" spans="1:5" ht="14.4" hidden="1">
      <c r="A66" s="19"/>
      <c r="B66" s="12">
        <v>3161</v>
      </c>
      <c r="C66" s="14" t="s">
        <v>125</v>
      </c>
      <c r="D66" s="15">
        <v>0</v>
      </c>
      <c r="E66" s="3"/>
    </row>
    <row r="67" spans="1:5" ht="25.5" customHeight="1">
      <c r="A67" s="19"/>
      <c r="B67" s="12">
        <v>3171</v>
      </c>
      <c r="C67" s="14" t="s">
        <v>126</v>
      </c>
      <c r="D67" s="15">
        <v>220000</v>
      </c>
      <c r="E67" s="3"/>
    </row>
    <row r="68" spans="1:5" ht="14.4">
      <c r="A68" s="19"/>
      <c r="B68" s="43">
        <v>3192</v>
      </c>
      <c r="C68" s="44" t="s">
        <v>127</v>
      </c>
      <c r="D68" s="15">
        <f>550*6+550*2*6+200+2500+1300+670*2*5+950*2*5</f>
        <v>30100</v>
      </c>
      <c r="E68" s="3"/>
    </row>
    <row r="69" spans="1:5" ht="14.4">
      <c r="A69" s="19"/>
      <c r="B69" s="40">
        <v>3200</v>
      </c>
      <c r="C69" s="41" t="s">
        <v>132</v>
      </c>
      <c r="D69" s="11">
        <f>SUM(D70:D71)</f>
        <v>98000</v>
      </c>
      <c r="E69" s="3"/>
    </row>
    <row r="70" spans="1:5" ht="14.4">
      <c r="A70" s="19"/>
      <c r="B70" s="76">
        <v>3221</v>
      </c>
      <c r="C70" s="44" t="s">
        <v>138</v>
      </c>
      <c r="D70" s="15">
        <v>83000</v>
      </c>
      <c r="E70" s="3"/>
    </row>
    <row r="71" spans="1:5" ht="14.4">
      <c r="A71" s="19"/>
      <c r="B71" s="43">
        <v>3232</v>
      </c>
      <c r="C71" s="44" t="s">
        <v>139</v>
      </c>
      <c r="D71" s="15">
        <v>15000</v>
      </c>
      <c r="E71" s="3"/>
    </row>
    <row r="72" spans="1:5" ht="25.5" customHeight="1">
      <c r="A72" s="19"/>
      <c r="B72" s="9">
        <v>3300</v>
      </c>
      <c r="C72" s="10" t="s">
        <v>140</v>
      </c>
      <c r="D72" s="11">
        <f>SUM(D73:D79)</f>
        <v>612000</v>
      </c>
      <c r="E72" s="3"/>
    </row>
    <row r="73" spans="1:5" ht="14.4">
      <c r="A73" s="19"/>
      <c r="B73" s="12">
        <v>3311</v>
      </c>
      <c r="C73" s="14" t="s">
        <v>141</v>
      </c>
      <c r="D73" s="15">
        <v>125000</v>
      </c>
      <c r="E73" s="3"/>
    </row>
    <row r="74" spans="1:5" ht="25.5" hidden="1" customHeight="1">
      <c r="A74" s="19"/>
      <c r="B74" s="12">
        <v>3321</v>
      </c>
      <c r="C74" s="14" t="s">
        <v>142</v>
      </c>
      <c r="D74" s="15">
        <v>0</v>
      </c>
      <c r="E74" s="3"/>
    </row>
    <row r="75" spans="1:5" ht="25.5" customHeight="1">
      <c r="A75" s="19"/>
      <c r="B75" s="12">
        <v>3331</v>
      </c>
      <c r="C75" s="14" t="s">
        <v>143</v>
      </c>
      <c r="D75" s="15">
        <f>120000</f>
        <v>120000</v>
      </c>
      <c r="E75" s="3"/>
    </row>
    <row r="76" spans="1:5" ht="14.4">
      <c r="A76" s="19"/>
      <c r="B76" s="12">
        <v>3342</v>
      </c>
      <c r="C76" s="78" t="s">
        <v>144</v>
      </c>
      <c r="D76" s="15">
        <v>260000</v>
      </c>
      <c r="E76" s="3"/>
    </row>
    <row r="77" spans="1:5" ht="14.4">
      <c r="A77" s="19"/>
      <c r="B77" s="12">
        <v>3362</v>
      </c>
      <c r="C77" s="14" t="s">
        <v>149</v>
      </c>
      <c r="D77" s="15">
        <v>5000</v>
      </c>
      <c r="E77" s="3"/>
    </row>
    <row r="78" spans="1:5" ht="25.5" customHeight="1">
      <c r="A78" s="19"/>
      <c r="B78" s="12">
        <v>3363</v>
      </c>
      <c r="C78" s="14" t="s">
        <v>150</v>
      </c>
      <c r="D78" s="15">
        <v>12000</v>
      </c>
      <c r="E78" s="3"/>
    </row>
    <row r="79" spans="1:5" ht="30" customHeight="1">
      <c r="A79" s="19"/>
      <c r="B79" s="12">
        <v>3365</v>
      </c>
      <c r="C79" s="14" t="s">
        <v>151</v>
      </c>
      <c r="D79" s="15">
        <f>25000+55000+10000</f>
        <v>90000</v>
      </c>
      <c r="E79" s="80"/>
    </row>
    <row r="80" spans="1:5" ht="14.4">
      <c r="A80" s="19"/>
      <c r="B80" s="12">
        <v>3391</v>
      </c>
      <c r="C80" s="14" t="s">
        <v>153</v>
      </c>
      <c r="D80" s="15">
        <v>100000</v>
      </c>
      <c r="E80" s="3"/>
    </row>
    <row r="81" spans="1:5" ht="14.4">
      <c r="A81" s="19"/>
      <c r="B81" s="9">
        <v>3400</v>
      </c>
      <c r="C81" s="10" t="s">
        <v>154</v>
      </c>
      <c r="D81" s="11">
        <f>SUM(D82:D84)</f>
        <v>230000</v>
      </c>
      <c r="E81" s="3"/>
    </row>
    <row r="82" spans="1:5" ht="14.4">
      <c r="A82" s="19"/>
      <c r="B82" s="12">
        <v>3411</v>
      </c>
      <c r="C82" s="78" t="s">
        <v>155</v>
      </c>
      <c r="D82" s="15">
        <v>10000</v>
      </c>
      <c r="E82" s="3"/>
    </row>
    <row r="83" spans="1:5" ht="14.4">
      <c r="A83" s="19"/>
      <c r="B83" s="12">
        <v>3451</v>
      </c>
      <c r="C83" s="78" t="s">
        <v>156</v>
      </c>
      <c r="D83" s="15">
        <v>200000</v>
      </c>
      <c r="E83" s="3"/>
    </row>
    <row r="84" spans="1:5" ht="14.4">
      <c r="A84" s="19"/>
      <c r="B84" s="12">
        <v>3471</v>
      </c>
      <c r="C84" s="78" t="s">
        <v>157</v>
      </c>
      <c r="D84" s="15">
        <v>20000</v>
      </c>
      <c r="E84" s="3"/>
    </row>
    <row r="85" spans="1:5" ht="25.5" customHeight="1">
      <c r="A85" s="19"/>
      <c r="B85" s="9">
        <v>3500</v>
      </c>
      <c r="C85" s="77" t="s">
        <v>158</v>
      </c>
      <c r="D85" s="11">
        <f>SUM(D86:D93)</f>
        <v>1375300</v>
      </c>
      <c r="E85" s="3"/>
    </row>
    <row r="86" spans="1:5" ht="26.25" customHeight="1">
      <c r="A86" s="19"/>
      <c r="B86" s="12">
        <v>3511</v>
      </c>
      <c r="C86" s="37" t="s">
        <v>162</v>
      </c>
      <c r="D86" s="21">
        <v>50000</v>
      </c>
      <c r="E86" s="3"/>
    </row>
    <row r="87" spans="1:5" ht="25.5" customHeight="1">
      <c r="A87" s="19"/>
      <c r="B87" s="12">
        <v>3521</v>
      </c>
      <c r="C87" s="78" t="s">
        <v>163</v>
      </c>
      <c r="D87" s="21">
        <v>5000</v>
      </c>
      <c r="E87" s="3"/>
    </row>
    <row r="88" spans="1:5" ht="25.5" customHeight="1">
      <c r="A88" s="19"/>
      <c r="B88" s="12">
        <v>3531</v>
      </c>
      <c r="C88" s="78" t="s">
        <v>164</v>
      </c>
      <c r="D88" s="21">
        <v>1003300</v>
      </c>
      <c r="E88" s="3"/>
    </row>
    <row r="89" spans="1:5" ht="25.5" customHeight="1">
      <c r="A89" s="19"/>
      <c r="B89" s="12">
        <v>3551</v>
      </c>
      <c r="C89" s="78" t="s">
        <v>165</v>
      </c>
      <c r="D89" s="21">
        <v>75000</v>
      </c>
      <c r="E89" s="3"/>
    </row>
    <row r="90" spans="1:5" ht="25.5" customHeight="1">
      <c r="A90" s="19"/>
      <c r="B90" s="12">
        <v>3571</v>
      </c>
      <c r="C90" s="78" t="s">
        <v>166</v>
      </c>
      <c r="D90" s="21">
        <v>50000</v>
      </c>
      <c r="E90" s="3"/>
    </row>
    <row r="91" spans="1:5" ht="25.5" customHeight="1">
      <c r="A91" s="19"/>
      <c r="B91" s="12">
        <v>3572</v>
      </c>
      <c r="C91" s="78" t="s">
        <v>168</v>
      </c>
      <c r="D91" s="21">
        <v>30000</v>
      </c>
      <c r="E91" s="3"/>
    </row>
    <row r="92" spans="1:5" ht="14.4">
      <c r="A92" s="19"/>
      <c r="B92" s="12">
        <v>3581</v>
      </c>
      <c r="C92" s="78" t="s">
        <v>169</v>
      </c>
      <c r="D92" s="21">
        <f>6000*7+5000*7+75000</f>
        <v>152000</v>
      </c>
      <c r="E92" s="3"/>
    </row>
    <row r="93" spans="1:5" ht="14.4">
      <c r="A93" s="19"/>
      <c r="B93" s="12">
        <v>3591</v>
      </c>
      <c r="C93" s="78" t="s">
        <v>170</v>
      </c>
      <c r="D93" s="21">
        <v>10000</v>
      </c>
      <c r="E93" s="3"/>
    </row>
    <row r="94" spans="1:5" ht="14.4">
      <c r="A94" s="19"/>
      <c r="B94" s="9">
        <v>3600</v>
      </c>
      <c r="C94" s="77" t="s">
        <v>171</v>
      </c>
      <c r="D94" s="11">
        <f>SUM(D95)</f>
        <v>20000</v>
      </c>
      <c r="E94" s="3"/>
    </row>
    <row r="95" spans="1:5" ht="25.5" customHeight="1">
      <c r="A95" s="19"/>
      <c r="B95" s="12">
        <v>3661</v>
      </c>
      <c r="C95" s="14" t="s">
        <v>173</v>
      </c>
      <c r="D95" s="15">
        <v>20000</v>
      </c>
      <c r="E95" s="3"/>
    </row>
    <row r="96" spans="1:5" ht="14.4">
      <c r="A96" s="19"/>
      <c r="B96" s="9">
        <v>3700</v>
      </c>
      <c r="C96" s="10" t="s">
        <v>174</v>
      </c>
      <c r="D96" s="11">
        <f>SUM(D97:D103)</f>
        <v>272000</v>
      </c>
      <c r="E96" s="3"/>
    </row>
    <row r="97" spans="1:5" ht="14.4">
      <c r="A97" s="19"/>
      <c r="B97" s="12">
        <v>3711</v>
      </c>
      <c r="C97" s="14" t="s">
        <v>175</v>
      </c>
      <c r="D97" s="21">
        <v>70000</v>
      </c>
      <c r="E97" s="3"/>
    </row>
    <row r="98" spans="1:5" ht="14.4">
      <c r="A98" s="19"/>
      <c r="B98" s="12">
        <v>3712</v>
      </c>
      <c r="C98" s="14" t="s">
        <v>176</v>
      </c>
      <c r="D98" s="21">
        <v>20000</v>
      </c>
      <c r="E98" s="3"/>
    </row>
    <row r="99" spans="1:5" ht="14.4">
      <c r="A99" s="19"/>
      <c r="B99" s="12">
        <v>3721</v>
      </c>
      <c r="C99" s="14" t="s">
        <v>177</v>
      </c>
      <c r="D99" s="21">
        <v>25000</v>
      </c>
      <c r="E99" s="3"/>
    </row>
    <row r="100" spans="1:5" ht="14.4">
      <c r="A100" s="19"/>
      <c r="B100" s="12">
        <v>3722</v>
      </c>
      <c r="C100" s="14" t="s">
        <v>178</v>
      </c>
      <c r="D100" s="21">
        <v>5000</v>
      </c>
      <c r="E100" s="3"/>
    </row>
    <row r="101" spans="1:5" ht="14.4">
      <c r="A101" s="19"/>
      <c r="B101" s="12">
        <v>3751</v>
      </c>
      <c r="C101" s="14" t="s">
        <v>179</v>
      </c>
      <c r="D101" s="21">
        <v>130000</v>
      </c>
      <c r="E101" s="3"/>
    </row>
    <row r="102" spans="1:5" ht="14.4">
      <c r="A102" s="19"/>
      <c r="B102" s="12">
        <v>3761</v>
      </c>
      <c r="C102" s="14" t="s">
        <v>180</v>
      </c>
      <c r="D102" s="21">
        <v>10000</v>
      </c>
      <c r="E102" s="50"/>
    </row>
    <row r="103" spans="1:5" ht="14.4">
      <c r="A103" s="19"/>
      <c r="B103" s="76">
        <v>3791</v>
      </c>
      <c r="C103" s="37" t="s">
        <v>181</v>
      </c>
      <c r="D103" s="21">
        <v>12000</v>
      </c>
      <c r="E103" s="3"/>
    </row>
    <row r="104" spans="1:5" ht="14.4">
      <c r="A104" s="19"/>
      <c r="B104" s="9">
        <v>3800</v>
      </c>
      <c r="C104" s="10" t="s">
        <v>182</v>
      </c>
      <c r="D104" s="11">
        <f>SUM(D105:D106)</f>
        <v>45000</v>
      </c>
      <c r="E104" s="3"/>
    </row>
    <row r="105" spans="1:5" ht="14.4">
      <c r="A105" s="19"/>
      <c r="B105" s="12">
        <v>3831</v>
      </c>
      <c r="C105" s="14" t="s">
        <v>184</v>
      </c>
      <c r="D105" s="15">
        <v>20000</v>
      </c>
      <c r="E105" s="3"/>
    </row>
    <row r="106" spans="1:5" ht="14.4">
      <c r="A106" s="19"/>
      <c r="B106" s="12">
        <v>3851</v>
      </c>
      <c r="C106" s="14" t="s">
        <v>185</v>
      </c>
      <c r="D106" s="15">
        <v>25000</v>
      </c>
      <c r="E106" s="3"/>
    </row>
    <row r="107" spans="1:5" ht="14.4">
      <c r="A107" s="19"/>
      <c r="B107" s="9">
        <v>3900</v>
      </c>
      <c r="C107" s="10" t="s">
        <v>186</v>
      </c>
      <c r="D107" s="11">
        <f>SUM(D108:D113)</f>
        <v>816800</v>
      </c>
      <c r="E107" s="3"/>
    </row>
    <row r="108" spans="1:5" ht="14.4">
      <c r="A108" s="3"/>
      <c r="B108" s="12">
        <v>3921</v>
      </c>
      <c r="C108" s="78" t="s">
        <v>187</v>
      </c>
      <c r="D108" s="21">
        <v>774800</v>
      </c>
      <c r="E108" s="3"/>
    </row>
    <row r="109" spans="1:5" ht="14.4">
      <c r="A109" s="3"/>
      <c r="B109" s="12">
        <v>3941</v>
      </c>
      <c r="C109" s="78" t="s">
        <v>188</v>
      </c>
      <c r="D109" s="15">
        <v>20000</v>
      </c>
      <c r="E109" s="3"/>
    </row>
    <row r="110" spans="1:5" ht="14.4">
      <c r="A110" s="3"/>
      <c r="B110" s="12">
        <v>3943</v>
      </c>
      <c r="C110" s="78" t="s">
        <v>189</v>
      </c>
      <c r="D110" s="15">
        <v>10000</v>
      </c>
      <c r="E110" s="3"/>
    </row>
    <row r="111" spans="1:5" ht="14.4">
      <c r="A111" s="19"/>
      <c r="B111" s="12">
        <v>3951</v>
      </c>
      <c r="C111" s="14" t="s">
        <v>190</v>
      </c>
      <c r="D111" s="15">
        <v>5000</v>
      </c>
      <c r="E111" s="3"/>
    </row>
    <row r="112" spans="1:5" ht="14.4">
      <c r="A112" s="19"/>
      <c r="B112" s="12">
        <v>3962</v>
      </c>
      <c r="C112" s="14" t="s">
        <v>191</v>
      </c>
      <c r="D112" s="15">
        <v>5000</v>
      </c>
      <c r="E112" s="3"/>
    </row>
    <row r="113" spans="1:6" ht="14.4">
      <c r="A113" s="19"/>
      <c r="B113" s="12">
        <v>3995</v>
      </c>
      <c r="C113" s="14" t="s">
        <v>192</v>
      </c>
      <c r="D113" s="15">
        <v>2000</v>
      </c>
      <c r="E113" s="3"/>
    </row>
    <row r="114" spans="1:6" ht="14.4">
      <c r="A114" s="19"/>
      <c r="B114" s="47"/>
      <c r="C114" s="7" t="s">
        <v>194</v>
      </c>
      <c r="D114" s="38">
        <f>D61+D69+D72+D81+D85+D94+D96+D104+D107</f>
        <v>4351112</v>
      </c>
      <c r="E114" s="39"/>
    </row>
    <row r="115" spans="1:6" ht="25.5" customHeight="1">
      <c r="A115" s="19"/>
      <c r="B115" s="6">
        <v>4000</v>
      </c>
      <c r="C115" s="7" t="s">
        <v>196</v>
      </c>
      <c r="D115" s="8"/>
      <c r="E115" s="3"/>
    </row>
    <row r="116" spans="1:6" ht="14.4">
      <c r="A116" s="19"/>
      <c r="B116" s="12">
        <v>4419</v>
      </c>
      <c r="C116" s="14" t="s">
        <v>197</v>
      </c>
      <c r="D116" s="21">
        <v>67308</v>
      </c>
      <c r="E116" s="3"/>
    </row>
    <row r="117" spans="1:6" ht="14.4">
      <c r="A117" s="19"/>
      <c r="B117" s="47"/>
      <c r="C117" s="7" t="s">
        <v>198</v>
      </c>
      <c r="D117" s="38">
        <f>D116</f>
        <v>67308</v>
      </c>
      <c r="E117" s="39"/>
    </row>
    <row r="118" spans="1:6" ht="14.4">
      <c r="A118" s="19"/>
      <c r="B118" s="6">
        <v>5000</v>
      </c>
      <c r="C118" s="7" t="s">
        <v>199</v>
      </c>
      <c r="D118" s="8"/>
      <c r="E118" s="3"/>
    </row>
    <row r="119" spans="1:6" ht="14.4">
      <c r="A119" s="19"/>
      <c r="B119" s="48">
        <v>5100</v>
      </c>
      <c r="C119" s="49" t="s">
        <v>200</v>
      </c>
      <c r="D119" s="11">
        <f>D120+D121+D122+D123</f>
        <v>2005512</v>
      </c>
      <c r="E119" s="50"/>
    </row>
    <row r="120" spans="1:6" ht="14.4">
      <c r="A120" s="19"/>
      <c r="B120" s="79">
        <v>5111</v>
      </c>
      <c r="C120" s="81" t="s">
        <v>201</v>
      </c>
      <c r="D120" s="21">
        <v>930632</v>
      </c>
      <c r="E120" s="50"/>
    </row>
    <row r="121" spans="1:6" ht="14.4">
      <c r="A121" s="19"/>
      <c r="B121" s="20">
        <v>5121</v>
      </c>
      <c r="C121" s="84" t="s">
        <v>202</v>
      </c>
      <c r="D121" s="21">
        <v>60993</v>
      </c>
      <c r="E121" s="3"/>
    </row>
    <row r="122" spans="1:6" ht="14.4">
      <c r="A122" s="19"/>
      <c r="B122" s="12">
        <v>5151</v>
      </c>
      <c r="C122" s="14" t="s">
        <v>203</v>
      </c>
      <c r="D122" s="21">
        <v>947300</v>
      </c>
      <c r="E122" s="3"/>
    </row>
    <row r="123" spans="1:6" ht="14.4">
      <c r="A123" s="19"/>
      <c r="B123" s="12">
        <v>5191</v>
      </c>
      <c r="C123" s="14" t="s">
        <v>204</v>
      </c>
      <c r="D123" s="21">
        <v>66587</v>
      </c>
      <c r="E123" s="3"/>
    </row>
    <row r="124" spans="1:6" ht="14.4">
      <c r="A124" s="19"/>
      <c r="B124" s="54">
        <v>5200</v>
      </c>
      <c r="C124" s="49" t="s">
        <v>205</v>
      </c>
      <c r="D124" s="11">
        <f>D125</f>
        <v>15000</v>
      </c>
      <c r="E124" s="3"/>
    </row>
    <row r="125" spans="1:6" ht="14.4">
      <c r="A125" s="19"/>
      <c r="B125" s="12">
        <v>5211</v>
      </c>
      <c r="C125" s="14" t="s">
        <v>206</v>
      </c>
      <c r="D125" s="21">
        <v>15000</v>
      </c>
      <c r="E125" s="3"/>
    </row>
    <row r="126" spans="1:6" ht="14.4">
      <c r="A126" s="51"/>
      <c r="B126" s="54">
        <v>5600</v>
      </c>
      <c r="C126" s="55" t="s">
        <v>207</v>
      </c>
      <c r="D126" s="11">
        <f>D127+D128</f>
        <v>257500</v>
      </c>
      <c r="E126" s="58"/>
      <c r="F126" s="59"/>
    </row>
    <row r="127" spans="1:6" ht="14.4">
      <c r="A127" s="19"/>
      <c r="B127" s="12">
        <v>5651</v>
      </c>
      <c r="C127" s="14" t="s">
        <v>208</v>
      </c>
      <c r="D127" s="21">
        <v>150000</v>
      </c>
      <c r="E127" s="3"/>
    </row>
    <row r="128" spans="1:6" ht="14.4">
      <c r="A128" s="19"/>
      <c r="B128" s="85">
        <v>5661</v>
      </c>
      <c r="C128" s="44" t="s">
        <v>209</v>
      </c>
      <c r="D128" s="21">
        <v>107500</v>
      </c>
      <c r="E128" s="3"/>
    </row>
    <row r="129" spans="1:6" ht="14.4">
      <c r="A129" s="51"/>
      <c r="B129" s="86">
        <v>5900</v>
      </c>
      <c r="C129" s="87" t="s">
        <v>210</v>
      </c>
      <c r="D129" s="11">
        <f>D130+D131</f>
        <v>371700</v>
      </c>
      <c r="E129" s="58"/>
      <c r="F129" s="59"/>
    </row>
    <row r="130" spans="1:6" ht="14.4">
      <c r="A130" s="19"/>
      <c r="B130" s="43">
        <v>5911</v>
      </c>
      <c r="C130" s="44" t="s">
        <v>211</v>
      </c>
      <c r="D130" s="21">
        <v>41000</v>
      </c>
      <c r="E130" s="3"/>
    </row>
    <row r="131" spans="1:6" ht="15.75" customHeight="1">
      <c r="A131" s="19"/>
      <c r="B131" s="12">
        <v>5971</v>
      </c>
      <c r="C131" s="14" t="s">
        <v>212</v>
      </c>
      <c r="D131" s="21">
        <f>150700+180000</f>
        <v>330700</v>
      </c>
      <c r="E131" s="3"/>
    </row>
    <row r="132" spans="1:6" ht="15.75" customHeight="1" thickBot="1">
      <c r="A132" s="19"/>
      <c r="B132" s="97"/>
      <c r="C132" s="98" t="s">
        <v>213</v>
      </c>
      <c r="D132" s="66">
        <f>SUM(D119,D124,D126,D129)</f>
        <v>2649712</v>
      </c>
      <c r="E132" s="39"/>
    </row>
    <row r="133" spans="1:6" ht="15.75" customHeight="1" thickBot="1">
      <c r="A133" s="19"/>
      <c r="B133" s="99" t="s">
        <v>214</v>
      </c>
      <c r="C133" s="106"/>
      <c r="D133" s="101">
        <f t="shared" ref="D133" si="0">D31+D59+D114+D117+D132</f>
        <v>40440709.99933733</v>
      </c>
      <c r="E133" s="3"/>
    </row>
    <row r="134" spans="1:6" ht="31.5" customHeight="1" thickBot="1">
      <c r="A134" s="3"/>
      <c r="B134" s="102" t="s">
        <v>215</v>
      </c>
      <c r="C134" s="103"/>
      <c r="D134" s="104">
        <f>D32+D60+D115+D118+D133</f>
        <v>40440709.99933733</v>
      </c>
      <c r="E134" s="3"/>
    </row>
    <row r="135" spans="1:6" ht="32.25" customHeight="1">
      <c r="A135" s="3"/>
      <c r="B135" s="26"/>
      <c r="C135" s="27"/>
      <c r="D135" s="3"/>
      <c r="E135" s="88"/>
    </row>
    <row r="136" spans="1:6" ht="15" customHeight="1">
      <c r="A136" s="3"/>
      <c r="B136" s="89" t="s">
        <v>216</v>
      </c>
      <c r="C136" s="90"/>
      <c r="D136" s="90"/>
      <c r="E136" s="3"/>
    </row>
    <row r="137" spans="1:6" ht="14.4">
      <c r="A137" s="3"/>
      <c r="B137" s="3"/>
      <c r="C137" s="3"/>
      <c r="D137" s="3"/>
      <c r="E137" s="3"/>
    </row>
    <row r="138" spans="1:6" ht="15" customHeight="1">
      <c r="A138" s="3"/>
      <c r="B138" s="89" t="s">
        <v>217</v>
      </c>
      <c r="C138" s="90"/>
      <c r="D138" s="90"/>
      <c r="E138" s="3"/>
    </row>
  </sheetData>
  <mergeCells count="5">
    <mergeCell ref="B136:D136"/>
    <mergeCell ref="B138:D138"/>
    <mergeCell ref="C1:D1"/>
    <mergeCell ref="B133:C133"/>
    <mergeCell ref="B134:C134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/>
  </sheetViews>
  <sheetFormatPr baseColWidth="10" defaultColWidth="17.33203125" defaultRowHeight="15" customHeight="1"/>
  <cols>
    <col min="1" max="1" width="10.6640625" customWidth="1"/>
    <col min="2" max="2" width="18.109375" customWidth="1"/>
    <col min="3" max="3" width="52.44140625" customWidth="1"/>
    <col min="4" max="4" width="18.44140625" customWidth="1"/>
    <col min="5" max="5" width="17.88671875" customWidth="1"/>
    <col min="6" max="6" width="17.33203125" customWidth="1"/>
  </cols>
  <sheetData>
    <row r="1" spans="1:6" ht="68.25" customHeight="1">
      <c r="A1" s="1"/>
      <c r="B1" s="2"/>
      <c r="C1" s="91" t="s">
        <v>0</v>
      </c>
      <c r="D1" s="90"/>
      <c r="E1" s="3"/>
      <c r="F1" s="1"/>
    </row>
    <row r="2" spans="1:6" ht="32.25" customHeight="1">
      <c r="A2" s="1"/>
      <c r="B2" s="4" t="s">
        <v>1</v>
      </c>
      <c r="C2" s="5" t="s">
        <v>2</v>
      </c>
      <c r="D2" s="5" t="s">
        <v>3</v>
      </c>
      <c r="E2" s="3"/>
      <c r="F2" s="1"/>
    </row>
    <row r="3" spans="1:6" ht="14.4">
      <c r="A3" s="1"/>
      <c r="B3" s="6">
        <v>3000</v>
      </c>
      <c r="C3" s="7" t="s">
        <v>4</v>
      </c>
      <c r="D3" s="8"/>
      <c r="E3" s="3"/>
      <c r="F3" s="1"/>
    </row>
    <row r="4" spans="1:6" ht="25.5" customHeight="1">
      <c r="A4" s="1"/>
      <c r="B4" s="9">
        <v>3300</v>
      </c>
      <c r="C4" s="10" t="s">
        <v>5</v>
      </c>
      <c r="D4" s="11">
        <f>SUM(D5)</f>
        <v>600000</v>
      </c>
      <c r="E4" s="3"/>
      <c r="F4" s="1"/>
    </row>
    <row r="5" spans="1:6" ht="25.5" customHeight="1">
      <c r="A5" s="1"/>
      <c r="B5" s="12">
        <v>3331</v>
      </c>
      <c r="C5" s="14" t="s">
        <v>10</v>
      </c>
      <c r="D5" s="15">
        <v>600000</v>
      </c>
      <c r="E5" s="3"/>
      <c r="F5" s="1"/>
    </row>
    <row r="6" spans="1:6" ht="15.75" customHeight="1">
      <c r="A6" s="1"/>
      <c r="B6" s="92" t="s">
        <v>12</v>
      </c>
      <c r="C6" s="90"/>
      <c r="D6" s="23">
        <f>D4</f>
        <v>600000</v>
      </c>
      <c r="E6" s="3"/>
      <c r="F6" s="1"/>
    </row>
    <row r="7" spans="1:6" ht="31.5" customHeight="1">
      <c r="A7" s="3"/>
      <c r="B7" s="93" t="s">
        <v>27</v>
      </c>
      <c r="C7" s="90"/>
      <c r="D7" s="25">
        <f>D6</f>
        <v>600000</v>
      </c>
      <c r="E7" s="3"/>
      <c r="F7" s="1"/>
    </row>
    <row r="8" spans="1:6" ht="32.25" customHeight="1">
      <c r="A8" s="3"/>
      <c r="B8" s="26"/>
      <c r="C8" s="27"/>
      <c r="D8" s="3"/>
      <c r="E8" s="3"/>
      <c r="F8" s="1"/>
    </row>
    <row r="9" spans="1:6" ht="32.25" customHeight="1">
      <c r="A9" s="3"/>
      <c r="B9" s="26"/>
      <c r="C9" s="27"/>
      <c r="D9" s="3"/>
      <c r="E9" s="3"/>
      <c r="F9" s="1"/>
    </row>
    <row r="10" spans="1:6" ht="15" customHeight="1">
      <c r="A10" s="3"/>
      <c r="B10" s="89" t="s">
        <v>29</v>
      </c>
      <c r="C10" s="90"/>
      <c r="D10" s="90"/>
      <c r="E10" s="3"/>
      <c r="F10" s="1"/>
    </row>
    <row r="11" spans="1:6" ht="14.4">
      <c r="A11" s="3"/>
      <c r="B11" s="3"/>
      <c r="C11" s="3"/>
      <c r="D11" s="3"/>
      <c r="E11" s="3"/>
      <c r="F11" s="1"/>
    </row>
    <row r="12" spans="1:6" ht="15" customHeight="1">
      <c r="A12" s="3"/>
      <c r="B12" s="89" t="s">
        <v>30</v>
      </c>
      <c r="C12" s="90"/>
      <c r="D12" s="90"/>
      <c r="E12" s="3"/>
      <c r="F12" s="1"/>
    </row>
    <row r="13" spans="1:6" ht="13.2">
      <c r="A13" s="1"/>
      <c r="B13" s="1"/>
      <c r="C13" s="1"/>
      <c r="D13" s="1"/>
      <c r="E13" s="1"/>
      <c r="F13" s="1"/>
    </row>
    <row r="14" spans="1:6" ht="13.2">
      <c r="A14" s="1"/>
      <c r="B14" s="1"/>
      <c r="C14" s="1"/>
      <c r="D14" s="1"/>
      <c r="E14" s="1"/>
      <c r="F14" s="1"/>
    </row>
    <row r="15" spans="1:6" ht="13.2">
      <c r="A15" s="1"/>
      <c r="B15" s="1"/>
      <c r="C15" s="1"/>
      <c r="D15" s="1"/>
      <c r="E15" s="1"/>
      <c r="F15" s="1"/>
    </row>
    <row r="16" spans="1:6" ht="13.2">
      <c r="A16" s="1"/>
      <c r="B16" s="1"/>
      <c r="C16" s="1"/>
      <c r="D16" s="1"/>
      <c r="E16" s="1"/>
      <c r="F16" s="1"/>
    </row>
    <row r="17" spans="1:6" ht="13.2">
      <c r="A17" s="1"/>
      <c r="B17" s="1"/>
      <c r="C17" s="1"/>
      <c r="D17" s="1"/>
      <c r="E17" s="1"/>
      <c r="F17" s="1"/>
    </row>
    <row r="18" spans="1:6" ht="13.2">
      <c r="A18" s="1"/>
      <c r="B18" s="1"/>
      <c r="C18" s="1"/>
      <c r="D18" s="1"/>
      <c r="E18" s="1"/>
      <c r="F18" s="1"/>
    </row>
    <row r="19" spans="1:6" ht="13.2">
      <c r="A19" s="1"/>
      <c r="B19" s="1"/>
      <c r="C19" s="1"/>
      <c r="D19" s="1"/>
      <c r="E19" s="1"/>
      <c r="F19" s="1"/>
    </row>
    <row r="20" spans="1:6" ht="13.2">
      <c r="A20" s="1"/>
      <c r="B20" s="1"/>
      <c r="C20" s="1"/>
      <c r="D20" s="1"/>
      <c r="E20" s="1"/>
      <c r="F20" s="1"/>
    </row>
  </sheetData>
  <mergeCells count="5">
    <mergeCell ref="C1:D1"/>
    <mergeCell ref="B6:C6"/>
    <mergeCell ref="B7:C7"/>
    <mergeCell ref="B10:D10"/>
    <mergeCell ref="B12:D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/>
  </sheetViews>
  <sheetFormatPr baseColWidth="10" defaultColWidth="17.33203125" defaultRowHeight="15" customHeight="1"/>
  <cols>
    <col min="1" max="1" width="10.6640625" customWidth="1"/>
    <col min="2" max="2" width="18.109375" customWidth="1"/>
    <col min="3" max="3" width="54.88671875" customWidth="1"/>
    <col min="4" max="4" width="22.33203125" customWidth="1"/>
    <col min="5" max="5" width="17.88671875" customWidth="1"/>
    <col min="6" max="7" width="17.33203125" customWidth="1"/>
  </cols>
  <sheetData>
    <row r="1" spans="1:7" ht="68.25" customHeight="1" thickBot="1">
      <c r="A1" s="1"/>
      <c r="B1" s="2"/>
      <c r="C1" s="91" t="s">
        <v>6</v>
      </c>
      <c r="D1" s="90"/>
      <c r="E1" s="3"/>
      <c r="F1" s="1"/>
      <c r="G1" s="1"/>
    </row>
    <row r="2" spans="1:7" ht="32.25" customHeight="1" thickBot="1">
      <c r="A2" s="1"/>
      <c r="B2" s="4" t="s">
        <v>7</v>
      </c>
      <c r="C2" s="94" t="s">
        <v>8</v>
      </c>
      <c r="D2" s="96" t="s">
        <v>9</v>
      </c>
      <c r="E2" s="3"/>
      <c r="F2" s="1"/>
      <c r="G2" s="1"/>
    </row>
    <row r="3" spans="1:7" ht="14.4">
      <c r="A3" s="1"/>
      <c r="B3" s="13">
        <v>2000</v>
      </c>
      <c r="C3" s="7" t="s">
        <v>11</v>
      </c>
      <c r="D3" s="107"/>
      <c r="E3" s="3"/>
      <c r="F3" s="1"/>
      <c r="G3" s="1"/>
    </row>
    <row r="4" spans="1:7" ht="26.25" customHeight="1">
      <c r="A4" s="1"/>
      <c r="B4" s="16">
        <v>2500</v>
      </c>
      <c r="C4" s="18" t="s">
        <v>18</v>
      </c>
      <c r="D4" s="11">
        <f>SUM(D5:D6)</f>
        <v>23000</v>
      </c>
      <c r="E4" s="3"/>
      <c r="F4" s="1"/>
      <c r="G4" s="1"/>
    </row>
    <row r="5" spans="1:7" ht="14.4">
      <c r="A5" s="1"/>
      <c r="B5" s="20">
        <v>2511</v>
      </c>
      <c r="C5" s="14" t="s">
        <v>24</v>
      </c>
      <c r="D5" s="21">
        <v>2000</v>
      </c>
      <c r="E5" s="3"/>
      <c r="F5" s="1"/>
      <c r="G5" s="1"/>
    </row>
    <row r="6" spans="1:7" ht="14.4">
      <c r="A6" s="1"/>
      <c r="B6" s="20">
        <v>2551</v>
      </c>
      <c r="C6" s="14" t="s">
        <v>25</v>
      </c>
      <c r="D6" s="21">
        <v>21000</v>
      </c>
      <c r="E6" s="3"/>
      <c r="F6" s="1"/>
      <c r="G6" s="1"/>
    </row>
    <row r="7" spans="1:7" ht="25.5" customHeight="1">
      <c r="A7" s="1"/>
      <c r="B7" s="29">
        <v>2700</v>
      </c>
      <c r="C7" s="10" t="s">
        <v>32</v>
      </c>
      <c r="D7" s="11">
        <f>SUM(D8)</f>
        <v>1000</v>
      </c>
      <c r="E7" s="3"/>
      <c r="F7" s="1"/>
      <c r="G7" s="1"/>
    </row>
    <row r="8" spans="1:7" ht="14.4">
      <c r="A8" s="1"/>
      <c r="B8" s="34">
        <v>2721</v>
      </c>
      <c r="C8" s="14" t="s">
        <v>43</v>
      </c>
      <c r="D8" s="21">
        <v>1000</v>
      </c>
      <c r="E8" s="3"/>
      <c r="F8" s="1"/>
      <c r="G8" s="1"/>
    </row>
    <row r="9" spans="1:7" ht="14.4">
      <c r="A9" s="1"/>
      <c r="B9" s="6"/>
      <c r="C9" s="7" t="s">
        <v>44</v>
      </c>
      <c r="D9" s="38">
        <f>D4+D7</f>
        <v>24000</v>
      </c>
      <c r="E9" s="39"/>
      <c r="F9" s="1"/>
      <c r="G9" s="1"/>
    </row>
    <row r="10" spans="1:7" ht="14.4">
      <c r="A10" s="1"/>
      <c r="B10" s="6">
        <v>3000</v>
      </c>
      <c r="C10" s="7" t="s">
        <v>57</v>
      </c>
      <c r="D10" s="8"/>
      <c r="E10" s="3"/>
      <c r="F10" s="1"/>
      <c r="G10" s="1"/>
    </row>
    <row r="11" spans="1:7" ht="14.4">
      <c r="A11" s="1"/>
      <c r="B11" s="40">
        <v>3200</v>
      </c>
      <c r="C11" s="41" t="s">
        <v>65</v>
      </c>
      <c r="D11" s="11">
        <f>SUM(D12)</f>
        <v>150000</v>
      </c>
      <c r="E11" s="3"/>
      <c r="F11" s="1"/>
      <c r="G11" s="1"/>
    </row>
    <row r="12" spans="1:7" ht="14.4">
      <c r="A12" s="1"/>
      <c r="B12" s="43">
        <v>3241</v>
      </c>
      <c r="C12" s="44" t="s">
        <v>70</v>
      </c>
      <c r="D12" s="15">
        <v>150000</v>
      </c>
      <c r="E12" s="3"/>
      <c r="F12" s="1"/>
      <c r="G12" s="1"/>
    </row>
    <row r="13" spans="1:7" ht="25.5" customHeight="1">
      <c r="A13" s="1"/>
      <c r="B13" s="9">
        <v>3300</v>
      </c>
      <c r="C13" s="10" t="s">
        <v>75</v>
      </c>
      <c r="D13" s="11">
        <f>SUM(D14:D16)</f>
        <v>4667580</v>
      </c>
      <c r="E13" s="3"/>
      <c r="F13" s="1"/>
      <c r="G13" s="1"/>
    </row>
    <row r="14" spans="1:7" ht="25.5" customHeight="1">
      <c r="A14" s="1"/>
      <c r="B14" s="12">
        <v>3321</v>
      </c>
      <c r="C14" s="14" t="s">
        <v>78</v>
      </c>
      <c r="D14" s="15">
        <f>1635000</f>
        <v>1635000</v>
      </c>
      <c r="E14" s="3"/>
      <c r="F14" s="1"/>
      <c r="G14" s="1"/>
    </row>
    <row r="15" spans="1:7" ht="25.5" customHeight="1">
      <c r="A15" s="1"/>
      <c r="B15" s="12">
        <v>3331</v>
      </c>
      <c r="C15" s="14" t="s">
        <v>79</v>
      </c>
      <c r="D15" s="45">
        <f>2225580+800000</f>
        <v>3025580</v>
      </c>
      <c r="E15" s="3"/>
      <c r="F15" s="1"/>
      <c r="G15" s="1"/>
    </row>
    <row r="16" spans="1:7" ht="25.5" customHeight="1">
      <c r="A16" s="1" t="s">
        <v>80</v>
      </c>
      <c r="B16" s="12">
        <v>3363</v>
      </c>
      <c r="C16" s="14" t="s">
        <v>81</v>
      </c>
      <c r="D16" s="15">
        <v>7000</v>
      </c>
      <c r="E16" s="3"/>
      <c r="F16" s="1"/>
      <c r="G16" s="1"/>
    </row>
    <row r="17" spans="1:7" ht="14.4">
      <c r="A17" s="1"/>
      <c r="B17" s="9">
        <v>3700</v>
      </c>
      <c r="C17" s="10" t="s">
        <v>82</v>
      </c>
      <c r="D17" s="11">
        <f>SUM(D18)</f>
        <v>35000</v>
      </c>
      <c r="E17" s="3"/>
      <c r="F17" s="1"/>
      <c r="G17" s="1"/>
    </row>
    <row r="18" spans="1:7" ht="14.4">
      <c r="A18" s="1"/>
      <c r="B18" s="12">
        <v>3751</v>
      </c>
      <c r="C18" s="14" t="s">
        <v>83</v>
      </c>
      <c r="D18" s="21">
        <v>35000</v>
      </c>
      <c r="E18" s="3"/>
      <c r="F18" s="1"/>
      <c r="G18" s="1"/>
    </row>
    <row r="19" spans="1:7" ht="14.4">
      <c r="A19" s="1"/>
      <c r="B19" s="47"/>
      <c r="C19" s="7" t="s">
        <v>87</v>
      </c>
      <c r="D19" s="38">
        <f>D11+D13+D17</f>
        <v>4852580</v>
      </c>
      <c r="E19" s="39"/>
      <c r="F19" s="1"/>
      <c r="G19" s="1"/>
    </row>
    <row r="20" spans="1:7" ht="14.4">
      <c r="A20" s="1"/>
      <c r="B20" s="6">
        <v>5000</v>
      </c>
      <c r="C20" s="7" t="s">
        <v>88</v>
      </c>
      <c r="D20" s="8"/>
      <c r="E20" s="3"/>
      <c r="F20" s="1"/>
      <c r="G20" s="1"/>
    </row>
    <row r="21" spans="1:7" ht="14.4">
      <c r="A21" s="19"/>
      <c r="B21" s="48">
        <v>5100</v>
      </c>
      <c r="C21" s="49" t="s">
        <v>93</v>
      </c>
      <c r="D21" s="11">
        <f>D22</f>
        <v>272600</v>
      </c>
      <c r="F21" s="50"/>
    </row>
    <row r="22" spans="1:7" ht="14.4">
      <c r="A22" s="1"/>
      <c r="B22" s="12">
        <v>5151</v>
      </c>
      <c r="C22" s="14" t="s">
        <v>95</v>
      </c>
      <c r="D22" s="21">
        <v>272600</v>
      </c>
      <c r="E22" s="3"/>
      <c r="F22" s="1"/>
      <c r="G22" s="1"/>
    </row>
    <row r="23" spans="1:7" ht="14.4">
      <c r="A23" s="51"/>
      <c r="B23" s="54">
        <v>5600</v>
      </c>
      <c r="C23" s="55" t="s">
        <v>102</v>
      </c>
      <c r="D23" s="11">
        <f>D24</f>
        <v>430000</v>
      </c>
      <c r="F23" s="58"/>
      <c r="G23" s="59"/>
    </row>
    <row r="24" spans="1:7" ht="14.4">
      <c r="A24" s="1"/>
      <c r="B24" s="60">
        <v>5694</v>
      </c>
      <c r="C24" s="61" t="s">
        <v>112</v>
      </c>
      <c r="D24" s="62">
        <f>430000</f>
        <v>430000</v>
      </c>
      <c r="E24" s="3"/>
      <c r="F24" s="1"/>
      <c r="G24" s="1"/>
    </row>
    <row r="25" spans="1:7" ht="15.75" customHeight="1">
      <c r="A25" s="1"/>
      <c r="B25" s="63"/>
      <c r="C25" s="65" t="s">
        <v>119</v>
      </c>
      <c r="D25" s="66">
        <f>SUM(D21,D23)</f>
        <v>702600</v>
      </c>
      <c r="E25" s="39"/>
      <c r="F25" s="1"/>
      <c r="G25" s="1"/>
    </row>
    <row r="26" spans="1:7" ht="30.75" customHeight="1">
      <c r="A26" s="67"/>
      <c r="B26" s="68"/>
      <c r="C26" s="69" t="s">
        <v>128</v>
      </c>
      <c r="D26" s="70"/>
      <c r="E26" s="71"/>
      <c r="F26" s="67"/>
      <c r="G26" s="67"/>
    </row>
    <row r="27" spans="1:7" ht="14.4">
      <c r="A27" s="1"/>
      <c r="B27" s="13">
        <v>2000</v>
      </c>
      <c r="C27" s="7" t="s">
        <v>129</v>
      </c>
      <c r="D27" s="8"/>
      <c r="E27" s="3"/>
      <c r="F27" s="1"/>
      <c r="G27" s="1"/>
    </row>
    <row r="28" spans="1:7" ht="26.25" customHeight="1">
      <c r="A28" s="19"/>
      <c r="B28" s="29">
        <v>2400</v>
      </c>
      <c r="C28" s="10" t="s">
        <v>130</v>
      </c>
      <c r="D28" s="11">
        <f>SUM(D29)</f>
        <v>300000</v>
      </c>
      <c r="F28" s="3"/>
    </row>
    <row r="29" spans="1:7" ht="14.4">
      <c r="A29" s="19"/>
      <c r="B29" s="34">
        <v>2461</v>
      </c>
      <c r="C29" s="14" t="s">
        <v>131</v>
      </c>
      <c r="D29" s="72">
        <v>300000</v>
      </c>
      <c r="F29" s="3"/>
    </row>
    <row r="30" spans="1:7" ht="14.4">
      <c r="A30" s="1"/>
      <c r="B30" s="6"/>
      <c r="C30" s="7" t="s">
        <v>133</v>
      </c>
      <c r="D30" s="38">
        <f>D28</f>
        <v>300000</v>
      </c>
      <c r="E30" s="39"/>
      <c r="F30" s="1"/>
      <c r="G30" s="1"/>
    </row>
    <row r="31" spans="1:7" ht="14.4">
      <c r="A31" s="1"/>
      <c r="B31" s="6">
        <v>3000</v>
      </c>
      <c r="C31" s="7" t="s">
        <v>134</v>
      </c>
      <c r="D31" s="8"/>
      <c r="E31" s="3"/>
      <c r="F31" s="1"/>
      <c r="G31" s="1"/>
    </row>
    <row r="32" spans="1:7" ht="25.5" customHeight="1">
      <c r="A32" s="1"/>
      <c r="B32" s="9">
        <v>3300</v>
      </c>
      <c r="C32" s="10" t="s">
        <v>135</v>
      </c>
      <c r="D32" s="11">
        <f>SUM(D33)</f>
        <v>80000</v>
      </c>
      <c r="E32" s="3"/>
      <c r="F32" s="1"/>
      <c r="G32" s="1"/>
    </row>
    <row r="33" spans="1:7" ht="25.5" customHeight="1">
      <c r="A33" s="1"/>
      <c r="B33" s="73">
        <v>3342</v>
      </c>
      <c r="C33" s="74" t="s">
        <v>136</v>
      </c>
      <c r="D33" s="75">
        <v>80000</v>
      </c>
      <c r="E33" s="3"/>
      <c r="F33" s="1"/>
      <c r="G33" s="1"/>
    </row>
    <row r="34" spans="1:7" ht="25.5" customHeight="1">
      <c r="A34" s="19"/>
      <c r="B34" s="9">
        <v>3500</v>
      </c>
      <c r="C34" s="77" t="s">
        <v>137</v>
      </c>
      <c r="D34" s="11">
        <f>D35</f>
        <v>100000</v>
      </c>
      <c r="F34" s="3"/>
    </row>
    <row r="35" spans="1:7" ht="25.5" customHeight="1">
      <c r="A35" s="1"/>
      <c r="B35" s="73">
        <v>3511</v>
      </c>
      <c r="C35" s="74" t="s">
        <v>145</v>
      </c>
      <c r="D35" s="75">
        <v>100000</v>
      </c>
      <c r="E35" s="3"/>
      <c r="F35" s="1"/>
      <c r="G35" s="1"/>
    </row>
    <row r="36" spans="1:7" ht="14.4">
      <c r="A36" s="1"/>
      <c r="B36" s="47"/>
      <c r="C36" s="7" t="s">
        <v>146</v>
      </c>
      <c r="D36" s="38">
        <f>D32+D34</f>
        <v>180000</v>
      </c>
      <c r="E36" s="39"/>
      <c r="F36" s="1"/>
      <c r="G36" s="1"/>
    </row>
    <row r="37" spans="1:7" ht="14.4">
      <c r="A37" s="1"/>
      <c r="B37" s="6">
        <v>5000</v>
      </c>
      <c r="C37" s="7" t="s">
        <v>147</v>
      </c>
      <c r="D37" s="8"/>
      <c r="E37" s="3"/>
      <c r="F37" s="1"/>
      <c r="G37" s="1"/>
    </row>
    <row r="38" spans="1:7" ht="14.4">
      <c r="A38" s="19"/>
      <c r="B38" s="48">
        <v>5100</v>
      </c>
      <c r="C38" s="49" t="s">
        <v>148</v>
      </c>
      <c r="D38" s="11">
        <f>D39</f>
        <v>500000</v>
      </c>
      <c r="F38" s="50"/>
    </row>
    <row r="39" spans="1:7" ht="14.4">
      <c r="A39" s="19"/>
      <c r="B39" s="79">
        <v>5111</v>
      </c>
      <c r="C39" s="81" t="s">
        <v>152</v>
      </c>
      <c r="D39" s="72">
        <v>500000</v>
      </c>
      <c r="F39" s="50"/>
    </row>
    <row r="40" spans="1:7" ht="14.4">
      <c r="A40" s="51"/>
      <c r="B40" s="54">
        <v>5600</v>
      </c>
      <c r="C40" s="55" t="s">
        <v>159</v>
      </c>
      <c r="D40" s="11">
        <f>D41</f>
        <v>887578</v>
      </c>
      <c r="F40" s="58"/>
      <c r="G40" s="59"/>
    </row>
    <row r="41" spans="1:7" ht="14.4">
      <c r="A41" s="1"/>
      <c r="B41" s="12">
        <v>5151</v>
      </c>
      <c r="C41" s="14" t="s">
        <v>160</v>
      </c>
      <c r="D41" s="72">
        <v>887578</v>
      </c>
      <c r="E41" s="3"/>
      <c r="F41" s="1"/>
      <c r="G41" s="1"/>
    </row>
    <row r="42" spans="1:7" ht="15.75" customHeight="1" thickBot="1">
      <c r="A42" s="1"/>
      <c r="B42" s="97"/>
      <c r="C42" s="98" t="s">
        <v>161</v>
      </c>
      <c r="D42" s="66">
        <f>SUM(D38,D40)</f>
        <v>1387578</v>
      </c>
      <c r="E42" s="39"/>
      <c r="F42" s="1"/>
      <c r="G42" s="1"/>
    </row>
    <row r="43" spans="1:7" ht="15.75" customHeight="1" thickBot="1">
      <c r="A43" s="1"/>
      <c r="B43" s="105"/>
      <c r="C43" s="108" t="s">
        <v>167</v>
      </c>
      <c r="D43" s="66">
        <f>SUM(D30,D36,D42)</f>
        <v>1867578</v>
      </c>
      <c r="E43" s="3"/>
      <c r="F43" s="1"/>
      <c r="G43" s="1"/>
    </row>
    <row r="44" spans="1:7" ht="15.75" customHeight="1" thickBot="1">
      <c r="A44" s="1"/>
      <c r="B44" s="99" t="s">
        <v>172</v>
      </c>
      <c r="C44" s="100"/>
      <c r="D44" s="23">
        <f>D9+D19+D25+D43</f>
        <v>7446758</v>
      </c>
      <c r="E44" s="82"/>
      <c r="F44" s="1"/>
      <c r="G44" s="1"/>
    </row>
    <row r="45" spans="1:7" ht="31.5" customHeight="1" thickBot="1">
      <c r="A45" s="3"/>
      <c r="B45" s="110" t="s">
        <v>183</v>
      </c>
      <c r="C45" s="109"/>
      <c r="D45" s="25">
        <f>D44</f>
        <v>7446758</v>
      </c>
      <c r="E45" s="83"/>
      <c r="F45" s="1"/>
      <c r="G45" s="1"/>
    </row>
    <row r="46" spans="1:7" ht="32.25" customHeight="1">
      <c r="A46" s="3"/>
      <c r="B46" s="26"/>
      <c r="C46" s="27"/>
      <c r="D46" s="3"/>
      <c r="E46" s="3"/>
      <c r="F46" s="1"/>
      <c r="G46" s="1"/>
    </row>
    <row r="47" spans="1:7" ht="15" customHeight="1">
      <c r="A47" s="3"/>
      <c r="B47" s="89" t="s">
        <v>193</v>
      </c>
      <c r="C47" s="90"/>
      <c r="D47" s="90"/>
      <c r="E47" s="3"/>
      <c r="F47" s="1"/>
      <c r="G47" s="1"/>
    </row>
    <row r="48" spans="1:7" ht="14.4">
      <c r="A48" s="3"/>
      <c r="B48" s="3"/>
      <c r="C48" s="3"/>
      <c r="D48" s="3"/>
      <c r="E48" s="3"/>
      <c r="F48" s="1"/>
      <c r="G48" s="1"/>
    </row>
    <row r="49" spans="1:7" ht="15" customHeight="1">
      <c r="A49" s="3"/>
      <c r="B49" s="89" t="s">
        <v>195</v>
      </c>
      <c r="C49" s="90"/>
      <c r="D49" s="90"/>
      <c r="E49" s="3"/>
      <c r="F49" s="1"/>
      <c r="G49" s="1"/>
    </row>
  </sheetData>
  <mergeCells count="5">
    <mergeCell ref="C1:D1"/>
    <mergeCell ref="B44:C44"/>
    <mergeCell ref="B45:C45"/>
    <mergeCell ref="B47:D47"/>
    <mergeCell ref="B49:D4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/>
  </sheetViews>
  <sheetFormatPr baseColWidth="10" defaultColWidth="17.33203125" defaultRowHeight="15" customHeight="1"/>
  <cols>
    <col min="1" max="1" width="10.6640625" customWidth="1"/>
    <col min="2" max="2" width="18.109375" customWidth="1"/>
    <col min="3" max="3" width="54.88671875" customWidth="1"/>
    <col min="4" max="4" width="22.33203125" customWidth="1"/>
    <col min="5" max="5" width="17.88671875" customWidth="1"/>
    <col min="6" max="6" width="17.33203125" customWidth="1"/>
  </cols>
  <sheetData>
    <row r="1" spans="1:6" ht="68.25" customHeight="1">
      <c r="A1" s="1"/>
      <c r="B1" s="2"/>
      <c r="C1" s="91" t="s">
        <v>13</v>
      </c>
      <c r="D1" s="90"/>
      <c r="E1" s="3"/>
      <c r="F1" s="1"/>
    </row>
    <row r="2" spans="1:6" ht="32.25" customHeight="1">
      <c r="A2" s="1"/>
      <c r="B2" s="4" t="s">
        <v>14</v>
      </c>
      <c r="C2" s="5" t="s">
        <v>15</v>
      </c>
      <c r="D2" s="5" t="s">
        <v>16</v>
      </c>
      <c r="E2" s="3"/>
      <c r="F2" s="1"/>
    </row>
    <row r="3" spans="1:6" ht="25.5" customHeight="1">
      <c r="A3" s="1"/>
      <c r="B3" s="9"/>
      <c r="C3" s="10" t="s">
        <v>17</v>
      </c>
      <c r="D3" s="17">
        <v>694635.52000000002</v>
      </c>
      <c r="E3" s="3"/>
      <c r="F3" s="1"/>
    </row>
    <row r="4" spans="1:6" ht="15.75" customHeight="1">
      <c r="A4" s="1"/>
      <c r="B4" s="92" t="s">
        <v>19</v>
      </c>
      <c r="C4" s="90"/>
      <c r="D4" s="24">
        <f t="shared" ref="D4:D5" si="0">D3</f>
        <v>694635.52000000002</v>
      </c>
      <c r="E4" s="3"/>
      <c r="F4" s="1"/>
    </row>
    <row r="5" spans="1:6" ht="31.5" customHeight="1">
      <c r="A5" s="3"/>
      <c r="B5" s="93" t="s">
        <v>28</v>
      </c>
      <c r="C5" s="90"/>
      <c r="D5" s="31">
        <f t="shared" si="0"/>
        <v>694635.52000000002</v>
      </c>
      <c r="E5" s="3"/>
      <c r="F5" s="1"/>
    </row>
    <row r="6" spans="1:6" ht="32.25" customHeight="1">
      <c r="A6" s="3"/>
      <c r="B6" s="26"/>
      <c r="C6" s="27"/>
      <c r="D6" s="3"/>
      <c r="E6" s="3"/>
      <c r="F6" s="1"/>
    </row>
    <row r="7" spans="1:6" ht="15" customHeight="1">
      <c r="A7" s="3"/>
      <c r="B7" s="89" t="s">
        <v>34</v>
      </c>
      <c r="C7" s="90"/>
      <c r="D7" s="90"/>
      <c r="E7" s="3"/>
      <c r="F7" s="1"/>
    </row>
    <row r="8" spans="1:6" ht="14.4">
      <c r="A8" s="3"/>
      <c r="B8" s="3"/>
      <c r="C8" s="3"/>
      <c r="D8" s="3"/>
      <c r="E8" s="3"/>
      <c r="F8" s="1"/>
    </row>
    <row r="9" spans="1:6" ht="15" customHeight="1">
      <c r="A9" s="3"/>
      <c r="B9" s="89" t="s">
        <v>35</v>
      </c>
      <c r="C9" s="90"/>
      <c r="D9" s="90"/>
      <c r="E9" s="3"/>
      <c r="F9" s="1"/>
    </row>
    <row r="10" spans="1:6" ht="13.2">
      <c r="A10" s="1"/>
      <c r="B10" s="1"/>
      <c r="C10" s="1"/>
      <c r="D10" s="1"/>
      <c r="E10" s="1"/>
      <c r="F10" s="1"/>
    </row>
    <row r="11" spans="1:6" ht="15" customHeight="1">
      <c r="A11" s="1"/>
      <c r="B11" s="1"/>
      <c r="C11" s="1"/>
      <c r="D11" s="1"/>
      <c r="E11" s="1"/>
      <c r="F11" s="1"/>
    </row>
    <row r="12" spans="1:6" ht="68.25" customHeight="1">
      <c r="A12" s="1"/>
      <c r="B12" s="2"/>
      <c r="C12" s="91" t="s">
        <v>36</v>
      </c>
      <c r="D12" s="90"/>
      <c r="E12" s="3"/>
      <c r="F12" s="1"/>
    </row>
    <row r="13" spans="1:6" ht="32.25" customHeight="1">
      <c r="A13" s="1"/>
      <c r="B13" s="4" t="s">
        <v>37</v>
      </c>
      <c r="C13" s="5" t="s">
        <v>38</v>
      </c>
      <c r="D13" s="5" t="s">
        <v>39</v>
      </c>
      <c r="E13" s="3"/>
      <c r="F13" s="1"/>
    </row>
    <row r="14" spans="1:6" ht="25.5" customHeight="1">
      <c r="A14" s="1"/>
      <c r="B14" s="9"/>
      <c r="C14" s="10" t="s">
        <v>40</v>
      </c>
      <c r="D14" s="17">
        <v>2734624.69</v>
      </c>
      <c r="E14" s="3"/>
      <c r="F14" s="1"/>
    </row>
    <row r="15" spans="1:6" ht="15.75" customHeight="1">
      <c r="A15" s="1"/>
      <c r="B15" s="92" t="s">
        <v>41</v>
      </c>
      <c r="C15" s="90"/>
      <c r="D15" s="32">
        <f t="shared" ref="D15:D16" si="1">D14</f>
        <v>2734624.69</v>
      </c>
      <c r="E15" s="3"/>
      <c r="F15" s="1"/>
    </row>
    <row r="16" spans="1:6" ht="31.5" customHeight="1">
      <c r="A16" s="3"/>
      <c r="B16" s="93" t="s">
        <v>42</v>
      </c>
      <c r="C16" s="90"/>
      <c r="D16" s="36">
        <f t="shared" si="1"/>
        <v>2734624.69</v>
      </c>
      <c r="E16" s="3"/>
      <c r="F16" s="1"/>
    </row>
    <row r="17" spans="1:6" ht="32.25" customHeight="1">
      <c r="A17" s="3"/>
      <c r="B17" s="26"/>
      <c r="C17" s="27"/>
      <c r="D17" s="3"/>
      <c r="E17" s="3"/>
      <c r="F17" s="1"/>
    </row>
    <row r="18" spans="1:6" ht="15" customHeight="1">
      <c r="A18" s="3"/>
      <c r="B18" s="89" t="s">
        <v>46</v>
      </c>
      <c r="C18" s="90"/>
      <c r="D18" s="90"/>
      <c r="E18" s="3"/>
      <c r="F18" s="1"/>
    </row>
    <row r="19" spans="1:6" ht="14.4">
      <c r="A19" s="3"/>
      <c r="B19" s="3"/>
      <c r="C19" s="3"/>
      <c r="D19" s="3"/>
      <c r="E19" s="3"/>
      <c r="F19" s="1"/>
    </row>
    <row r="20" spans="1:6" ht="15" customHeight="1">
      <c r="A20" s="3"/>
      <c r="B20" s="89" t="s">
        <v>47</v>
      </c>
      <c r="C20" s="90"/>
      <c r="D20" s="90"/>
      <c r="E20" s="3"/>
      <c r="F20" s="1"/>
    </row>
  </sheetData>
  <mergeCells count="10">
    <mergeCell ref="B18:D18"/>
    <mergeCell ref="B20:D20"/>
    <mergeCell ref="C1:D1"/>
    <mergeCell ref="B7:D7"/>
    <mergeCell ref="B15:C15"/>
    <mergeCell ref="B4:C4"/>
    <mergeCell ref="B5:C5"/>
    <mergeCell ref="B9:D9"/>
    <mergeCell ref="C12:D12"/>
    <mergeCell ref="B16:C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Egresos_Transferencias</vt:lpstr>
      <vt:lpstr>Egresos_Convenios</vt:lpstr>
      <vt:lpstr>Egresos_Ingresos_Propios</vt:lpstr>
      <vt:lpstr>Egr_Comprometido,Remanente 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Lap Dell</cp:lastModifiedBy>
  <dcterms:modified xsi:type="dcterms:W3CDTF">2015-01-23T12:27:40Z</dcterms:modified>
</cp:coreProperties>
</file>