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Egresos MIR 2016" sheetId="4" r:id="rId1"/>
    <sheet name="Remanentes 2015" sheetId="5" r:id="rId2"/>
    <sheet name="Proyectos nuevos" sheetId="6" r:id="rId3"/>
    <sheet name="CORRECCIÓN DIC 2015" sheetId="7" r:id="rId4"/>
  </sheets>
  <calcPr calcId="125725"/>
</workbook>
</file>

<file path=xl/calcChain.xml><?xml version="1.0" encoding="utf-8"?>
<calcChain xmlns="http://schemas.openxmlformats.org/spreadsheetml/2006/main">
  <c r="C48" i="5"/>
  <c r="C4"/>
  <c r="C10" i="6" l="1"/>
  <c r="C47" i="5"/>
  <c r="C40"/>
  <c r="C34"/>
  <c r="C27"/>
  <c r="C20"/>
  <c r="C10"/>
  <c r="C11" s="1"/>
  <c r="C120" i="4"/>
  <c r="C114"/>
  <c r="C103"/>
  <c r="C100"/>
  <c r="C99"/>
  <c r="C95" s="1"/>
  <c r="C92"/>
  <c r="C84"/>
  <c r="C83" s="1"/>
  <c r="C79"/>
  <c r="C78"/>
  <c r="C76"/>
  <c r="C73"/>
  <c r="C63"/>
  <c r="C54"/>
  <c r="C51"/>
  <c r="C48"/>
  <c r="C44"/>
  <c r="C39"/>
  <c r="C35"/>
  <c r="C27"/>
  <c r="C21"/>
  <c r="C20"/>
  <c r="C19" s="1"/>
  <c r="C17"/>
  <c r="C11"/>
  <c r="C6"/>
  <c r="C4"/>
  <c r="C61" l="1"/>
  <c r="C71"/>
  <c r="C111" s="1"/>
  <c r="C25"/>
  <c r="C121" l="1"/>
</calcChain>
</file>

<file path=xl/sharedStrings.xml><?xml version="1.0" encoding="utf-8"?>
<sst xmlns="http://schemas.openxmlformats.org/spreadsheetml/2006/main" count="212" uniqueCount="163">
  <si>
    <t>PRESUPUESTO DE EGRESOS 2016 DEL INSTITUTO DE INFORMACIÓN ESTADÍSTICA Y GEOGRÁFICA DEL ESTADO DE JALISCO</t>
  </si>
  <si>
    <t>Capítulo y Partida</t>
  </si>
  <si>
    <t>CONCEPTOS</t>
  </si>
  <si>
    <t>MONTO</t>
  </si>
  <si>
    <t>SERVICIOS PERSONALES</t>
  </si>
  <si>
    <t>Transferencias SEPAF</t>
  </si>
  <si>
    <t>Remuneraciones al Personal de Carácter Permanente</t>
  </si>
  <si>
    <t>Sueldo Base</t>
  </si>
  <si>
    <t>Remuneraciones Adicionales y Especiales</t>
  </si>
  <si>
    <t>Prima quinquenal por años de servicios efectivos prestados</t>
  </si>
  <si>
    <t>Prima vacacional y dominical</t>
  </si>
  <si>
    <t>Aguinaldo</t>
  </si>
  <si>
    <t>Compensaciones</t>
  </si>
  <si>
    <t xml:space="preserve">Seguridad Social 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</si>
  <si>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</si>
  <si>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</si>
  <si>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</si>
  <si>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</si>
  <si>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del personal </t>
  </si>
  <si>
    <t>Otras Prestaciones Sociales y Económicas</t>
  </si>
  <si>
    <t>Apoyo a la capacitación de los servidores públicos</t>
  </si>
  <si>
    <t>Previsiones</t>
  </si>
  <si>
    <t>Impacto al salario en el transcurso del año</t>
  </si>
  <si>
    <t>Pago de Estímulos a Servidores Públicos</t>
  </si>
  <si>
    <t>Ayuda para despensa</t>
  </si>
  <si>
    <t>Ayuda para pasajes</t>
  </si>
  <si>
    <t>Estímulo por el día del servidor público</t>
  </si>
  <si>
    <t>SUBTOTAL CAPÍTULO 1000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</si>
  <si>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</si>
  <si>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</si>
  <si>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</si>
  <si>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</si>
  <si>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</si>
  <si>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</si>
  <si>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</si>
  <si>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</si>
  <si>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</si>
  <si>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Alimentos y Utensilios</t>
  </si>
  <si>
    <t>Productos alimenticios para el personal en las instalaciones de las dependencias y entidades</t>
  </si>
  <si>
    <t>Productos alimenticios para el personal derivado de actividades extraordinarias</t>
  </si>
  <si>
    <t>Utensilios para el servicio de alimentación</t>
  </si>
  <si>
    <t>Materiales y Artículos de Construcción y Reparación</t>
  </si>
  <si>
    <t>Vidrio y productos de vidrio</t>
  </si>
  <si>
    <t>Material eléctrico y electrónico</t>
  </si>
  <si>
    <t>Materiales complementarios</t>
  </si>
  <si>
    <t>Otros materiales y artículos de construcción y reparación</t>
  </si>
  <si>
    <t>Productos Químicos, Farmaceúticos y de Laboratorio</t>
  </si>
  <si>
    <t>Fertilizantes, pesticidas y otros agroquímicos</t>
  </si>
  <si>
    <t>Medicinas y  productos farmaceúticos</t>
  </si>
  <si>
    <t>MAT., ACCES. Y SUMINISTROS MÉDICOS</t>
  </si>
  <si>
    <t>Combustibles, Lubricantes y Aditivos</t>
  </si>
  <si>
    <t>Combustibles, lubricantes y aditivos para vehículos terrestres, aéreos, marítimos, lacustres y fluviales destinados a servicios administrativos</t>
  </si>
  <si>
    <t>Combustibles, lubricantes y aditivos para maquinaria, equipo de producción y servicios administrativos</t>
  </si>
  <si>
    <t>Vestuario, Blancos, Prendas de Protección y Artículos Deportivos</t>
  </si>
  <si>
    <t>Prendas de seguridad y protección personal</t>
  </si>
  <si>
    <t>Blancos y otros productos textiles, excepto prendas de vestir</t>
  </si>
  <si>
    <t>Herramientas, Refacciones y Accesorios Menores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</si>
  <si>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</si>
  <si>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</si>
  <si>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</si>
  <si>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</si>
  <si>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Refacciones y accesorioa menores de maquinaria y otros equipos</t>
  </si>
  <si>
    <t>Refacciones y accesorios menores otros bienes muebles</t>
  </si>
  <si>
    <t>SUBTOTAL CAPÍTULO 2000</t>
  </si>
  <si>
    <t>SERVICIOS GENERALES</t>
  </si>
  <si>
    <t>Servicios Básicos</t>
  </si>
  <si>
    <t>Servicio de Energía eléctrica</t>
  </si>
  <si>
    <t>Gas</t>
  </si>
  <si>
    <t>Servicio de agua potable</t>
  </si>
  <si>
    <t>Telefonía tradicional</t>
  </si>
  <si>
    <t>Servicio postal</t>
  </si>
  <si>
    <t>Servicios Profesionales, Científicos, Técnicos y Otros Servicios</t>
  </si>
  <si>
    <t>Servicios legales, de contabilidad, auditoría y relacionados</t>
  </si>
  <si>
    <t>Capacitación Especializada</t>
  </si>
  <si>
    <t>Servicios de impresión de documentos y papelería oficial</t>
  </si>
  <si>
    <t>Servicios de impresión de material informativo derivado de la operación y administración</t>
  </si>
  <si>
    <t>Servicios Profesionales, Científicos y Técnicos Integrales</t>
  </si>
  <si>
    <t>Servicios Financieros, Bancarios y Comerciales</t>
  </si>
  <si>
    <t>Servicios financieros y bancarios</t>
  </si>
  <si>
    <t>Seguros de bienes patrimoniales</t>
  </si>
  <si>
    <t>Fletes y maniobras</t>
  </si>
  <si>
    <t>Servicios de Instalación, Reparación, Mantenimiento y Conservación</t>
  </si>
  <si>
    <t>Mantenimiento y Conservación de inmueles para la prestación de servicios administrativos</t>
  </si>
  <si>
    <t>Instalación, reparación y mantenimiento de mobiliario y equipo de administración, educacional y recreativo</t>
  </si>
  <si>
    <t>Instalación, reparación y mantenimiento de equipo de computo y tecnologías de la informaciónn</t>
  </si>
  <si>
    <t>Mantenimiento y conservación de vehículos terrestres, aéreos, marítimos, lacustres y fluviales</t>
  </si>
  <si>
    <t xml:space="preserve">Instalación, reparación y mantenimiento de maquinaria y otros equipos </t>
  </si>
  <si>
    <t>Mantenimiento y conservación de Maquinaria y Equipo de Trabajo específico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</si>
  <si>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</si>
  <si>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</si>
  <si>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</si>
  <si>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</si>
  <si>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Servicios de Traslado y Viáticos</t>
  </si>
  <si>
    <t>Pasajes aéreos nacionales</t>
  </si>
  <si>
    <t>Pasajes terrestres nacionales</t>
  </si>
  <si>
    <t>Viáticos en el país</t>
  </si>
  <si>
    <t>Otros Servicios de traslado y hospedaje</t>
  </si>
  <si>
    <t>Servicios Oficiales</t>
  </si>
  <si>
    <t>Congresos y convenciones</t>
  </si>
  <si>
    <t>Gastos de representación</t>
  </si>
  <si>
    <t>Otros Servicios Generales</t>
  </si>
  <si>
    <t>Impuestos y derechos</t>
  </si>
  <si>
    <t>Laudos laborales</t>
  </si>
  <si>
    <t>Responsabilidad patrimonial</t>
  </si>
  <si>
    <t>Penas, multas, accesorios y actualizaciones</t>
  </si>
  <si>
    <t>Otros gastos por responsabilidades</t>
  </si>
  <si>
    <t xml:space="preserve">Otros servicios generales </t>
  </si>
  <si>
    <t>SUBTOTAL CAPÍTULO 3000</t>
  </si>
  <si>
    <t>TRANSFERENCIAS, ASIGNACIONES, SUBSIDIOS Y OTRAS AYUDAS</t>
  </si>
  <si>
    <t>Ayudas para Erogaciones Contingentes</t>
  </si>
  <si>
    <t>SUBTOTAL CAPÍTULO 4000</t>
  </si>
  <si>
    <t>BIENES MUEBLES, INMUEBLES E INTANGIBLES</t>
  </si>
  <si>
    <t>Equipo de cómputo</t>
  </si>
  <si>
    <t>Otros Mobiliarios y Equipo de Administración</t>
  </si>
  <si>
    <t>Equipo de Comunicación y Telecomunicación</t>
  </si>
  <si>
    <t>Licencias Informáticas e Intelectuales</t>
  </si>
  <si>
    <t>SUBTOTAL CAPÍTULO 5000</t>
  </si>
  <si>
    <t>TOTAL</t>
  </si>
  <si>
    <t>TOTAL PRESUPUESTO 2016</t>
  </si>
  <si>
    <t>DIRECTOR GENERAL</t>
  </si>
  <si>
    <t>MTRO. DAVID ROGELIO CAMPOS CORNEJO</t>
  </si>
  <si>
    <t>Servicio de telefonía celular</t>
  </si>
  <si>
    <t>Contratación de otros servicios</t>
  </si>
  <si>
    <t>Servicios de consultoría administrativa, procesos,técnica y en tecnologías de la información</t>
  </si>
  <si>
    <t>Servicios de apoyo administrativo</t>
  </si>
  <si>
    <t>Servicio de creación y difusión de contenido específicamente por internet</t>
  </si>
  <si>
    <t>Subcontratación de servicios con terceros</t>
  </si>
  <si>
    <t xml:space="preserve"> MIR 2015</t>
  </si>
  <si>
    <t>Partida</t>
  </si>
  <si>
    <t>CONCEPTO</t>
  </si>
  <si>
    <t>Servicios de consultoría administrativa, procesos,técnica y en tecnologías de la información (Convenio con Banco Mundial, complemento 2015 y 2016)</t>
  </si>
  <si>
    <t>Congresos y convenciones (Requerimientos adicionales para evento de inauguración)</t>
  </si>
  <si>
    <t>Pagos complementarios del Edificio IIEG (planta de tratamiento de aguas residuales)</t>
  </si>
  <si>
    <t>TOTAL REMANENTE 2015</t>
  </si>
  <si>
    <t>INGRESOS PROPIOS</t>
  </si>
  <si>
    <t>Compensaciones (Cobertura de incapacidad)</t>
  </si>
  <si>
    <t>Instalación, reparación y mantenimiento de equipo de cómputo y tecnologías de la información</t>
  </si>
  <si>
    <t>Equipo de cómputo y de tecnología de la información</t>
  </si>
  <si>
    <t>Otros mobiliarios y equipos de administración (CCTV)</t>
  </si>
  <si>
    <t>SIG ZAPOTLÁN</t>
  </si>
  <si>
    <t>Servicios de diseño, arquitectura, ingeniería y actividades relacionadas</t>
  </si>
  <si>
    <t>Servicios de consultoría administrativa e informática</t>
  </si>
  <si>
    <t>SUPERVISIÓN DE ORDENAMIENTOS TERRITORIALES</t>
  </si>
  <si>
    <t>VECTORIZACIÓN. CARTAS GEOLÓGICAS Y EDAFOLÓGICAS</t>
  </si>
  <si>
    <t>JISOC IRE</t>
  </si>
  <si>
    <t>PRESUPUESTO DE EGRESOS 2016
INGRESOS PROPIOS POR PROYECTOS NUEVOS
 INSTITUTO DE INFORMACIÓN ESTADÍSTICA Y GEOGRÁFICA 
DEL ESTADO DE JALISCO</t>
  </si>
  <si>
    <t>INGRESOS PROPIOS PROYECTO SIG TECOLOTLÁN</t>
  </si>
  <si>
    <t>Otros mobiliarios y equipos de administración</t>
  </si>
  <si>
    <t>Licencias informáticas e intelectuales</t>
  </si>
  <si>
    <t>TOTAL PROYECTO</t>
  </si>
  <si>
    <t>CORRECCIÓN ADECUACIONES PRESUPUESTALES MIR 2015
 INSTITUTO DE INFORMACIÓN ESTADÍSTICA Y GEOGRÁFICA 
DEL ESTADO DE JALISCO</t>
  </si>
  <si>
    <t>Adecuación presupuestal a MIR 2015 aprobada en Junta de Gobierno de Diciembre 2015</t>
  </si>
  <si>
    <t>Se omitió la aprobación de este renglón ya que por error estaba oculta la fila</t>
  </si>
  <si>
    <t>PARTIDA ORIGEN</t>
  </si>
  <si>
    <t>PARTIDA DESTINO</t>
  </si>
  <si>
    <t>Aguinaldo (1322)</t>
  </si>
  <si>
    <t>Honorarios (1211)</t>
  </si>
  <si>
    <t>Cubrir incapacidades de personal del IIEG</t>
  </si>
  <si>
    <t>COMPROMETIDO 2015</t>
  </si>
  <si>
    <t>Capítulo</t>
  </si>
  <si>
    <t>Varios</t>
  </si>
  <si>
    <t>Comprometido 2015 (conforme a partidas comprometidas no devengadas al 31 de diciembre de 2015)</t>
  </si>
  <si>
    <t xml:space="preserve">PRESUPUESTO DE EGRESOS 2016 
REMANENTES 2015 
INSTITUTO DE INFORMACIÓN ESTADÍSTICA Y GEOGRÁFICA </t>
  </si>
</sst>
</file>

<file path=xl/styles.xml><?xml version="1.0" encoding="utf-8"?>
<styleSheet xmlns="http://schemas.openxmlformats.org/spreadsheetml/2006/main">
  <numFmts count="4">
    <numFmt numFmtId="164" formatCode="_-&quot;$&quot;* #,##0_-;\-&quot;$&quot;* #,##0_-;_-&quot;$&quot;* &quot;-&quot;??_-;_-@"/>
    <numFmt numFmtId="165" formatCode="_-&quot;$&quot;* #,##0_-;\-&quot;$&quot;* #,##0_-;_-&quot;$&quot;* &quot;-&quot;_-;_-@"/>
    <numFmt numFmtId="166" formatCode="&quot;$&quot;#,##0.00"/>
    <numFmt numFmtId="167" formatCode="&quot;$&quot;#,##0"/>
  </numFmts>
  <fonts count="23">
    <font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2"/>
      <name val="Calibri"/>
    </font>
    <font>
      <b/>
      <sz val="10"/>
      <name val="Arial"/>
    </font>
    <font>
      <sz val="10"/>
      <name val="Arial"/>
    </font>
    <font>
      <b/>
      <sz val="11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name val="Calibri"/>
    </font>
    <font>
      <b/>
      <sz val="11"/>
      <name val="Calibri"/>
    </font>
    <font>
      <b/>
      <sz val="12"/>
      <name val="Calibri"/>
    </font>
    <font>
      <b/>
      <sz val="14"/>
      <color rgb="FFFFFFFF"/>
      <name val="Calibri"/>
    </font>
    <font>
      <b/>
      <sz val="11"/>
      <color rgb="FFFFFFFF"/>
      <name val="Calibri"/>
    </font>
    <font>
      <sz val="11"/>
      <name val="Trebuchet MS"/>
    </font>
    <font>
      <sz val="11"/>
      <color rgb="FF000000"/>
      <name val="Trebuchet MS"/>
    </font>
    <font>
      <b/>
      <sz val="16"/>
      <color rgb="FF000000"/>
      <name val="Calibri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rgb="FFCC0000"/>
        <bgColor rgb="FFCC0000"/>
      </patternFill>
    </fill>
    <fill>
      <patternFill patternType="solid">
        <fgColor rgb="FF990000"/>
        <bgColor rgb="FFCC0000"/>
      </patternFill>
    </fill>
    <fill>
      <patternFill patternType="solid">
        <fgColor rgb="FF990000"/>
        <bgColor indexed="64"/>
      </patternFill>
    </fill>
    <fill>
      <patternFill patternType="solid">
        <fgColor rgb="FFFF4343"/>
        <bgColor rgb="FFC00000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0" fillId="0" borderId="1" xfId="0" applyFont="1" applyBorder="1"/>
    <xf numFmtId="0" fontId="0" fillId="0" borderId="0" xfId="0" applyFont="1"/>
    <xf numFmtId="0" fontId="2" fillId="0" borderId="0" xfId="0" applyFont="1" applyAlignment="1"/>
    <xf numFmtId="0" fontId="0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64" fontId="0" fillId="0" borderId="0" xfId="0" applyNumberFormat="1" applyFont="1"/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164" fontId="5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164" fontId="0" fillId="2" borderId="4" xfId="0" applyNumberFormat="1" applyFont="1" applyFill="1" applyBorder="1" applyAlignment="1"/>
    <xf numFmtId="0" fontId="5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/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wrapText="1"/>
    </xf>
    <xf numFmtId="164" fontId="6" fillId="2" borderId="4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/>
    <xf numFmtId="0" fontId="5" fillId="3" borderId="4" xfId="0" applyFont="1" applyFill="1" applyBorder="1" applyAlignment="1">
      <alignment horizontal="center" vertical="center"/>
    </xf>
    <xf numFmtId="164" fontId="3" fillId="2" borderId="4" xfId="0" applyNumberFormat="1" applyFont="1" applyFill="1" applyBorder="1"/>
    <xf numFmtId="0" fontId="6" fillId="2" borderId="4" xfId="0" applyFont="1" applyFill="1" applyBorder="1" applyAlignment="1">
      <alignment vertical="top" wrapText="1"/>
    </xf>
    <xf numFmtId="164" fontId="0" fillId="2" borderId="4" xfId="0" applyNumberFormat="1" applyFont="1" applyFill="1" applyBorder="1"/>
    <xf numFmtId="0" fontId="8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/>
    </xf>
    <xf numFmtId="165" fontId="7" fillId="4" borderId="4" xfId="0" applyNumberFormat="1" applyFont="1" applyFill="1" applyBorder="1" applyAlignment="1">
      <alignment wrapText="1"/>
    </xf>
    <xf numFmtId="1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164" fontId="3" fillId="0" borderId="4" xfId="0" applyNumberFormat="1" applyFont="1" applyBorder="1"/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0" fillId="0" borderId="4" xfId="0" applyNumberFormat="1" applyFont="1" applyBorder="1" applyAlignment="1"/>
    <xf numFmtId="164" fontId="0" fillId="0" borderId="4" xfId="0" applyNumberFormat="1" applyFont="1" applyBorder="1"/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165" fontId="7" fillId="3" borderId="4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horizontal="left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/>
    <xf numFmtId="0" fontId="6" fillId="2" borderId="4" xfId="0" applyFont="1" applyFill="1" applyBorder="1" applyAlignment="1">
      <alignment vertical="top" wrapText="1"/>
    </xf>
    <xf numFmtId="164" fontId="12" fillId="0" borderId="4" xfId="0" applyNumberFormat="1" applyFont="1" applyBorder="1"/>
    <xf numFmtId="0" fontId="6" fillId="0" borderId="4" xfId="0" applyFont="1" applyBorder="1" applyAlignment="1">
      <alignment wrapText="1"/>
    </xf>
    <xf numFmtId="167" fontId="0" fillId="0" borderId="0" xfId="0" applyNumberFormat="1" applyFont="1" applyAlignment="1"/>
    <xf numFmtId="166" fontId="15" fillId="2" borderId="11" xfId="0" applyNumberFormat="1" applyFont="1" applyFill="1" applyBorder="1" applyAlignment="1">
      <alignment horizontal="right"/>
    </xf>
    <xf numFmtId="0" fontId="15" fillId="2" borderId="12" xfId="0" applyFont="1" applyFill="1" applyBorder="1" applyAlignment="1"/>
    <xf numFmtId="166" fontId="15" fillId="2" borderId="12" xfId="0" applyNumberFormat="1" applyFont="1" applyFill="1" applyBorder="1" applyAlignment="1">
      <alignment horizontal="right"/>
    </xf>
    <xf numFmtId="0" fontId="16" fillId="2" borderId="12" xfId="0" applyFont="1" applyFill="1" applyBorder="1" applyAlignment="1">
      <alignment wrapText="1"/>
    </xf>
    <xf numFmtId="0" fontId="0" fillId="0" borderId="0" xfId="0" applyFont="1" applyAlignment="1"/>
    <xf numFmtId="0" fontId="7" fillId="3" borderId="3" xfId="0" applyFont="1" applyFill="1" applyBorder="1" applyAlignment="1">
      <alignment horizontal="center" wrapText="1"/>
    </xf>
    <xf numFmtId="0" fontId="2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5" xfId="0" applyFont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1" fillId="0" borderId="3" xfId="0" applyFont="1" applyBorder="1" applyAlignment="1">
      <alignment horizontal="center"/>
    </xf>
    <xf numFmtId="0" fontId="2" fillId="0" borderId="10" xfId="0" applyFont="1" applyBorder="1"/>
    <xf numFmtId="0" fontId="13" fillId="5" borderId="3" xfId="0" applyFont="1" applyFill="1" applyBorder="1" applyAlignment="1">
      <alignment horizontal="center" vertical="center" wrapText="1"/>
    </xf>
    <xf numFmtId="165" fontId="18" fillId="3" borderId="4" xfId="0" applyNumberFormat="1" applyFont="1" applyFill="1" applyBorder="1" applyAlignment="1">
      <alignment wrapText="1"/>
    </xf>
    <xf numFmtId="0" fontId="10" fillId="3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2" xfId="0" applyFont="1" applyBorder="1"/>
    <xf numFmtId="0" fontId="0" fillId="0" borderId="0" xfId="0" applyFont="1" applyAlignment="1">
      <alignment horizontal="center" vertical="top"/>
    </xf>
    <xf numFmtId="0" fontId="0" fillId="0" borderId="19" xfId="0" applyFont="1" applyBorder="1"/>
    <xf numFmtId="0" fontId="17" fillId="2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10" fillId="3" borderId="18" xfId="0" applyFont="1" applyFill="1" applyBorder="1" applyAlignment="1">
      <alignment horizontal="center" wrapText="1"/>
    </xf>
    <xf numFmtId="0" fontId="2" fillId="0" borderId="18" xfId="0" applyFont="1" applyBorder="1" applyAlignment="1"/>
    <xf numFmtId="0" fontId="4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vertical="top" wrapText="1"/>
    </xf>
    <xf numFmtId="164" fontId="2" fillId="0" borderId="18" xfId="0" applyNumberFormat="1" applyFont="1" applyBorder="1" applyAlignment="1"/>
    <xf numFmtId="0" fontId="6" fillId="2" borderId="18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center"/>
    </xf>
    <xf numFmtId="0" fontId="2" fillId="0" borderId="18" xfId="0" applyFont="1" applyBorder="1"/>
    <xf numFmtId="164" fontId="12" fillId="0" borderId="18" xfId="0" applyNumberFormat="1" applyFont="1" applyBorder="1"/>
    <xf numFmtId="0" fontId="6" fillId="0" borderId="18" xfId="0" applyFont="1" applyBorder="1" applyAlignment="1">
      <alignment wrapText="1"/>
    </xf>
    <xf numFmtId="0" fontId="6" fillId="2" borderId="18" xfId="0" applyFont="1" applyFill="1" applyBorder="1" applyAlignment="1">
      <alignment wrapText="1"/>
    </xf>
    <xf numFmtId="0" fontId="10" fillId="3" borderId="22" xfId="0" applyFont="1" applyFill="1" applyBorder="1" applyAlignment="1">
      <alignment horizontal="center" wrapText="1"/>
    </xf>
    <xf numFmtId="0" fontId="2" fillId="0" borderId="23" xfId="0" applyFont="1" applyBorder="1" applyAlignment="1"/>
    <xf numFmtId="0" fontId="2" fillId="0" borderId="24" xfId="0" applyFont="1" applyBorder="1" applyAlignment="1"/>
    <xf numFmtId="0" fontId="0" fillId="0" borderId="15" xfId="0" applyFont="1" applyBorder="1" applyAlignment="1"/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66" fontId="14" fillId="8" borderId="4" xfId="0" applyNumberFormat="1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 wrapText="1"/>
    </xf>
    <xf numFmtId="166" fontId="14" fillId="8" borderId="7" xfId="0" applyNumberFormat="1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 vertical="center" wrapText="1"/>
    </xf>
    <xf numFmtId="0" fontId="2" fillId="7" borderId="14" xfId="0" applyFont="1" applyFill="1" applyBorder="1"/>
    <xf numFmtId="0" fontId="2" fillId="7" borderId="12" xfId="0" applyFont="1" applyFill="1" applyBorder="1"/>
    <xf numFmtId="0" fontId="19" fillId="3" borderId="3" xfId="0" applyFont="1" applyFill="1" applyBorder="1" applyAlignment="1">
      <alignment horizontal="center" wrapText="1"/>
    </xf>
    <xf numFmtId="0" fontId="19" fillId="3" borderId="10" xfId="0" applyFont="1" applyFill="1" applyBorder="1" applyAlignment="1">
      <alignment horizontal="center" wrapText="1"/>
    </xf>
    <xf numFmtId="0" fontId="19" fillId="3" borderId="7" xfId="0" applyFont="1" applyFill="1" applyBorder="1" applyAlignment="1">
      <alignment horizontal="center" wrapText="1"/>
    </xf>
    <xf numFmtId="0" fontId="20" fillId="3" borderId="4" xfId="0" applyFont="1" applyFill="1" applyBorder="1" applyAlignment="1">
      <alignment horizontal="center" wrapText="1"/>
    </xf>
    <xf numFmtId="0" fontId="20" fillId="3" borderId="4" xfId="0" applyFont="1" applyFill="1" applyBorder="1" applyAlignment="1">
      <alignment horizontal="center"/>
    </xf>
    <xf numFmtId="0" fontId="21" fillId="0" borderId="4" xfId="0" applyFont="1" applyBorder="1" applyAlignment="1">
      <alignment horizontal="center" wrapText="1"/>
    </xf>
    <xf numFmtId="0" fontId="21" fillId="0" borderId="4" xfId="0" applyFont="1" applyBorder="1" applyAlignment="1">
      <alignment wrapText="1"/>
    </xf>
    <xf numFmtId="167" fontId="0" fillId="0" borderId="4" xfId="0" applyNumberFormat="1" applyFont="1" applyBorder="1" applyAlignment="1"/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167" fontId="0" fillId="0" borderId="0" xfId="0" applyNumberFormat="1" applyFont="1" applyBorder="1" applyAlignment="1"/>
    <xf numFmtId="167" fontId="22" fillId="0" borderId="0" xfId="0" applyNumberFormat="1" applyFont="1" applyAlignment="1"/>
    <xf numFmtId="165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34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0</xdr:col>
      <xdr:colOff>1066800</xdr:colOff>
      <xdr:row>0</xdr:row>
      <xdr:rowOff>533400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41</xdr:row>
      <xdr:rowOff>66675</xdr:rowOff>
    </xdr:to>
    <xdr:sp macro="" textlink="">
      <xdr:nvSpPr>
        <xdr:cNvPr id="4117" name="Rectangle 2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1</xdr:col>
      <xdr:colOff>381000</xdr:colOff>
      <xdr:row>0</xdr:row>
      <xdr:rowOff>600075</xdr:rowOff>
    </xdr:to>
    <xdr:pic>
      <xdr:nvPicPr>
        <xdr:cNvPr id="4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85725"/>
          <a:ext cx="971550" cy="51435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266700</xdr:rowOff>
    </xdr:from>
    <xdr:to>
      <xdr:col>1</xdr:col>
      <xdr:colOff>152400</xdr:colOff>
      <xdr:row>0</xdr:row>
      <xdr:rowOff>781050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266700"/>
          <a:ext cx="904875" cy="5143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361950</xdr:rowOff>
    </xdr:from>
    <xdr:to>
      <xdr:col>1</xdr:col>
      <xdr:colOff>9525</xdr:colOff>
      <xdr:row>0</xdr:row>
      <xdr:rowOff>742950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1950"/>
          <a:ext cx="752475" cy="3810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workbookViewId="0">
      <selection activeCell="C130" sqref="C130"/>
    </sheetView>
  </sheetViews>
  <sheetFormatPr baseColWidth="10" defaultColWidth="15.140625" defaultRowHeight="15" customHeight="1"/>
  <cols>
    <col min="1" max="1" width="14.85546875" customWidth="1"/>
    <col min="2" max="2" width="51.42578125" customWidth="1"/>
    <col min="3" max="3" width="16" customWidth="1"/>
  </cols>
  <sheetData>
    <row r="1" spans="1:3" ht="75.75" customHeight="1">
      <c r="A1" s="1"/>
      <c r="B1" s="80" t="s">
        <v>0</v>
      </c>
      <c r="C1" s="81"/>
    </row>
    <row r="2" spans="1:3" ht="39" customHeight="1">
      <c r="A2" s="8" t="s">
        <v>1</v>
      </c>
      <c r="B2" s="9" t="s">
        <v>2</v>
      </c>
      <c r="C2" s="8" t="s">
        <v>3</v>
      </c>
    </row>
    <row r="3" spans="1:3" ht="26.25" customHeight="1">
      <c r="A3" s="10">
        <v>1000</v>
      </c>
      <c r="B3" s="10" t="s">
        <v>4</v>
      </c>
      <c r="C3" s="10" t="s">
        <v>5</v>
      </c>
    </row>
    <row r="4" spans="1:3" ht="15" customHeight="1">
      <c r="A4" s="11">
        <v>1100</v>
      </c>
      <c r="B4" s="12" t="s">
        <v>6</v>
      </c>
      <c r="C4" s="13">
        <f>C5</f>
        <v>18729399</v>
      </c>
    </row>
    <row r="5" spans="1:3">
      <c r="A5" s="14">
        <v>1131</v>
      </c>
      <c r="B5" s="15" t="s">
        <v>7</v>
      </c>
      <c r="C5" s="16">
        <v>18729399</v>
      </c>
    </row>
    <row r="6" spans="1:3">
      <c r="A6" s="17">
        <v>1300</v>
      </c>
      <c r="B6" s="12" t="s">
        <v>8</v>
      </c>
      <c r="C6" s="13">
        <f>SUM(C7:C9)</f>
        <v>2981028.52</v>
      </c>
    </row>
    <row r="7" spans="1:3">
      <c r="A7" s="14">
        <v>1311</v>
      </c>
      <c r="B7" s="15" t="s">
        <v>9</v>
      </c>
      <c r="C7" s="16">
        <v>119591.52</v>
      </c>
    </row>
    <row r="8" spans="1:3">
      <c r="A8" s="14">
        <v>1321</v>
      </c>
      <c r="B8" s="15" t="s">
        <v>10</v>
      </c>
      <c r="C8" s="16">
        <v>260131</v>
      </c>
    </row>
    <row r="9" spans="1:3">
      <c r="A9" s="14">
        <v>1322</v>
      </c>
      <c r="B9" s="15" t="s">
        <v>11</v>
      </c>
      <c r="C9" s="16">
        <v>2601306</v>
      </c>
    </row>
    <row r="10" spans="1:3" hidden="1">
      <c r="A10" s="18">
        <v>1345</v>
      </c>
      <c r="B10" s="19" t="s">
        <v>12</v>
      </c>
      <c r="C10" s="16">
        <v>0</v>
      </c>
    </row>
    <row r="11" spans="1:3">
      <c r="A11" s="17">
        <v>1400</v>
      </c>
      <c r="B11" s="12" t="s">
        <v>13</v>
      </c>
      <c r="C11" s="13">
        <f>SUM(C12:C16)</f>
        <v>4696892</v>
      </c>
    </row>
    <row r="12" spans="1:3">
      <c r="A12" s="14">
        <v>1411</v>
      </c>
      <c r="B12" s="15" t="s">
        <v>14</v>
      </c>
      <c r="C12" s="16">
        <v>899012</v>
      </c>
    </row>
    <row r="13" spans="1:3">
      <c r="A13" s="14">
        <v>1421</v>
      </c>
      <c r="B13" s="15" t="s">
        <v>15</v>
      </c>
      <c r="C13" s="16">
        <v>561882</v>
      </c>
    </row>
    <row r="14" spans="1:3">
      <c r="A14" s="14">
        <v>1431</v>
      </c>
      <c r="B14" s="15" t="s">
        <v>16</v>
      </c>
      <c r="C14" s="16">
        <v>2809410</v>
      </c>
    </row>
    <row r="15" spans="1:3">
      <c r="A15" s="14">
        <v>1432</v>
      </c>
      <c r="B15" s="15" t="s">
        <v>17</v>
      </c>
      <c r="C15" s="16">
        <v>374588</v>
      </c>
    </row>
    <row r="16" spans="1:3">
      <c r="A16" s="20">
        <v>1441</v>
      </c>
      <c r="B16" s="15" t="s">
        <v>18</v>
      </c>
      <c r="C16" s="16">
        <v>52000</v>
      </c>
    </row>
    <row r="17" spans="1:3">
      <c r="A17" s="11">
        <v>1500</v>
      </c>
      <c r="B17" s="12" t="s">
        <v>19</v>
      </c>
      <c r="C17" s="21">
        <f>SUM(C18)</f>
        <v>15000</v>
      </c>
    </row>
    <row r="18" spans="1:3">
      <c r="A18" s="20">
        <v>1551</v>
      </c>
      <c r="B18" s="15" t="s">
        <v>20</v>
      </c>
      <c r="C18" s="16">
        <v>15000</v>
      </c>
    </row>
    <row r="19" spans="1:3">
      <c r="A19" s="22">
        <v>1600</v>
      </c>
      <c r="B19" s="23" t="s">
        <v>21</v>
      </c>
      <c r="C19" s="13">
        <f>SUM(C20)</f>
        <v>73136</v>
      </c>
    </row>
    <row r="20" spans="1:3">
      <c r="A20" s="18">
        <v>1611</v>
      </c>
      <c r="B20" s="19" t="s">
        <v>22</v>
      </c>
      <c r="C20" s="24">
        <f>72817+351-32</f>
        <v>73136</v>
      </c>
    </row>
    <row r="21" spans="1:3">
      <c r="A21" s="17">
        <v>1700</v>
      </c>
      <c r="B21" s="12" t="s">
        <v>23</v>
      </c>
      <c r="C21" s="13">
        <f>SUM(C22:C24)</f>
        <v>2823796.68</v>
      </c>
    </row>
    <row r="22" spans="1:3">
      <c r="A22" s="14">
        <v>1712</v>
      </c>
      <c r="B22" s="15" t="s">
        <v>24</v>
      </c>
      <c r="C22" s="16">
        <v>1265357</v>
      </c>
    </row>
    <row r="23" spans="1:3">
      <c r="A23" s="14">
        <v>1713</v>
      </c>
      <c r="B23" s="15" t="s">
        <v>25</v>
      </c>
      <c r="C23" s="16">
        <v>793051.68</v>
      </c>
    </row>
    <row r="24" spans="1:3">
      <c r="A24" s="14">
        <v>1715</v>
      </c>
      <c r="B24" s="15" t="s">
        <v>26</v>
      </c>
      <c r="C24" s="16">
        <v>765388</v>
      </c>
    </row>
    <row r="25" spans="1:3">
      <c r="A25" s="10"/>
      <c r="B25" s="10" t="s">
        <v>27</v>
      </c>
      <c r="C25" s="25">
        <f>C4+C6+C11+C17+C19+C21</f>
        <v>29319252.199999999</v>
      </c>
    </row>
    <row r="26" spans="1:3">
      <c r="A26" s="26">
        <v>2000</v>
      </c>
      <c r="B26" s="10" t="s">
        <v>28</v>
      </c>
      <c r="C26" s="10"/>
    </row>
    <row r="27" spans="1:3" ht="26.25" customHeight="1">
      <c r="A27" s="11">
        <v>2100</v>
      </c>
      <c r="B27" s="12" t="s">
        <v>29</v>
      </c>
      <c r="C27" s="27">
        <f>SUM(C28:C34)</f>
        <v>244000</v>
      </c>
    </row>
    <row r="28" spans="1:3">
      <c r="A28" s="14">
        <v>2111</v>
      </c>
      <c r="B28" s="28" t="s">
        <v>30</v>
      </c>
      <c r="C28" s="29">
        <v>40000</v>
      </c>
    </row>
    <row r="29" spans="1:3">
      <c r="A29" s="14">
        <v>2121</v>
      </c>
      <c r="B29" s="28" t="s">
        <v>31</v>
      </c>
      <c r="C29" s="29">
        <v>3500</v>
      </c>
    </row>
    <row r="30" spans="1:3">
      <c r="A30" s="14">
        <v>2131</v>
      </c>
      <c r="B30" s="28" t="s">
        <v>32</v>
      </c>
      <c r="C30" s="16">
        <v>10000</v>
      </c>
    </row>
    <row r="31" spans="1:3" ht="25.5" customHeight="1">
      <c r="A31" s="14">
        <v>2141</v>
      </c>
      <c r="B31" s="28" t="s">
        <v>33</v>
      </c>
      <c r="C31" s="16">
        <v>100000</v>
      </c>
    </row>
    <row r="32" spans="1:3">
      <c r="A32" s="14">
        <v>2151</v>
      </c>
      <c r="B32" s="28" t="s">
        <v>34</v>
      </c>
      <c r="C32" s="29">
        <v>20000</v>
      </c>
    </row>
    <row r="33" spans="1:3">
      <c r="A33" s="14">
        <v>2161</v>
      </c>
      <c r="B33" s="28" t="s">
        <v>35</v>
      </c>
      <c r="C33" s="16">
        <v>67000</v>
      </c>
    </row>
    <row r="34" spans="1:3">
      <c r="A34" s="14">
        <v>2171</v>
      </c>
      <c r="B34" s="30" t="s">
        <v>36</v>
      </c>
      <c r="C34" s="29">
        <v>3500</v>
      </c>
    </row>
    <row r="35" spans="1:3">
      <c r="A35" s="17">
        <v>2200</v>
      </c>
      <c r="B35" s="31" t="s">
        <v>37</v>
      </c>
      <c r="C35" s="27">
        <f>SUM(C36:C38)</f>
        <v>163000</v>
      </c>
    </row>
    <row r="36" spans="1:3" ht="25.5" customHeight="1">
      <c r="A36" s="32">
        <v>2214</v>
      </c>
      <c r="B36" s="30" t="s">
        <v>38</v>
      </c>
      <c r="C36" s="16">
        <v>85000</v>
      </c>
    </row>
    <row r="37" spans="1:3" ht="25.5" customHeight="1">
      <c r="A37" s="32">
        <v>2216</v>
      </c>
      <c r="B37" s="30" t="s">
        <v>39</v>
      </c>
      <c r="C37" s="16">
        <v>76000</v>
      </c>
    </row>
    <row r="38" spans="1:3">
      <c r="A38" s="14">
        <v>2231</v>
      </c>
      <c r="B38" s="28" t="s">
        <v>40</v>
      </c>
      <c r="C38" s="16">
        <v>2000</v>
      </c>
    </row>
    <row r="39" spans="1:3">
      <c r="A39" s="17">
        <v>2400</v>
      </c>
      <c r="B39" s="31" t="s">
        <v>41</v>
      </c>
      <c r="C39" s="27">
        <f>SUM(C40:C43)</f>
        <v>37000</v>
      </c>
    </row>
    <row r="40" spans="1:3">
      <c r="A40" s="14">
        <v>2451</v>
      </c>
      <c r="B40" s="28" t="s">
        <v>42</v>
      </c>
      <c r="C40" s="16">
        <v>5000</v>
      </c>
    </row>
    <row r="41" spans="1:3">
      <c r="A41" s="14">
        <v>2461</v>
      </c>
      <c r="B41" s="28" t="s">
        <v>43</v>
      </c>
      <c r="C41" s="29">
        <v>5000</v>
      </c>
    </row>
    <row r="42" spans="1:3">
      <c r="A42" s="14">
        <v>2481</v>
      </c>
      <c r="B42" s="28" t="s">
        <v>44</v>
      </c>
      <c r="C42" s="29">
        <v>15000</v>
      </c>
    </row>
    <row r="43" spans="1:3">
      <c r="A43" s="14">
        <v>2491</v>
      </c>
      <c r="B43" s="28" t="s">
        <v>45</v>
      </c>
      <c r="C43" s="16">
        <v>12000</v>
      </c>
    </row>
    <row r="44" spans="1:3">
      <c r="A44" s="17">
        <v>2500</v>
      </c>
      <c r="B44" s="31" t="s">
        <v>46</v>
      </c>
      <c r="C44" s="27">
        <f>SUM(C45:C47)</f>
        <v>14500</v>
      </c>
    </row>
    <row r="45" spans="1:3">
      <c r="A45" s="14">
        <v>2521</v>
      </c>
      <c r="B45" s="28" t="s">
        <v>47</v>
      </c>
      <c r="C45" s="16">
        <v>12000</v>
      </c>
    </row>
    <row r="46" spans="1:3">
      <c r="A46" s="20">
        <v>2531</v>
      </c>
      <c r="B46" s="28" t="s">
        <v>48</v>
      </c>
      <c r="C46" s="16">
        <v>1000</v>
      </c>
    </row>
    <row r="47" spans="1:3">
      <c r="A47" s="20">
        <v>2541</v>
      </c>
      <c r="B47" s="28" t="s">
        <v>49</v>
      </c>
      <c r="C47" s="16">
        <v>1500</v>
      </c>
    </row>
    <row r="48" spans="1:3">
      <c r="A48" s="17">
        <v>2600</v>
      </c>
      <c r="B48" s="31" t="s">
        <v>50</v>
      </c>
      <c r="C48" s="27">
        <f>SUM(C49:C50)</f>
        <v>70500</v>
      </c>
    </row>
    <row r="49" spans="1:3" ht="38.25" customHeight="1">
      <c r="A49" s="32">
        <v>2612</v>
      </c>
      <c r="B49" s="30" t="s">
        <v>51</v>
      </c>
      <c r="C49" s="29">
        <v>60000</v>
      </c>
    </row>
    <row r="50" spans="1:3" ht="25.5" customHeight="1">
      <c r="A50" s="32">
        <v>2614</v>
      </c>
      <c r="B50" s="30" t="s">
        <v>52</v>
      </c>
      <c r="C50" s="16">
        <v>10500</v>
      </c>
    </row>
    <row r="51" spans="1:3" ht="25.5" customHeight="1">
      <c r="A51" s="17">
        <v>2700</v>
      </c>
      <c r="B51" s="31" t="s">
        <v>53</v>
      </c>
      <c r="C51" s="27">
        <f>SUM(C52:C53)</f>
        <v>6000</v>
      </c>
    </row>
    <row r="52" spans="1:3">
      <c r="A52" s="14">
        <v>2721</v>
      </c>
      <c r="B52" s="28" t="s">
        <v>54</v>
      </c>
      <c r="C52" s="16">
        <v>2500</v>
      </c>
    </row>
    <row r="53" spans="1:3">
      <c r="A53" s="14">
        <v>2751</v>
      </c>
      <c r="B53" s="33" t="s">
        <v>55</v>
      </c>
      <c r="C53" s="29">
        <v>3500</v>
      </c>
    </row>
    <row r="54" spans="1:3">
      <c r="A54" s="17">
        <v>2900</v>
      </c>
      <c r="B54" s="31" t="s">
        <v>56</v>
      </c>
      <c r="C54" s="27">
        <f>SUM(C55:C60)</f>
        <v>81000</v>
      </c>
    </row>
    <row r="55" spans="1:3">
      <c r="A55" s="14">
        <v>2911</v>
      </c>
      <c r="B55" s="28" t="s">
        <v>57</v>
      </c>
      <c r="C55" s="29">
        <v>10000</v>
      </c>
    </row>
    <row r="56" spans="1:3">
      <c r="A56" s="14">
        <v>2921</v>
      </c>
      <c r="B56" s="28" t="s">
        <v>58</v>
      </c>
      <c r="C56" s="29">
        <v>5000</v>
      </c>
    </row>
    <row r="57" spans="1:3" ht="25.5" customHeight="1">
      <c r="A57" s="14">
        <v>2941</v>
      </c>
      <c r="B57" s="28" t="s">
        <v>59</v>
      </c>
      <c r="C57" s="29">
        <v>40000</v>
      </c>
    </row>
    <row r="58" spans="1:3">
      <c r="A58" s="14">
        <v>2961</v>
      </c>
      <c r="B58" s="28" t="s">
        <v>60</v>
      </c>
      <c r="C58" s="16">
        <v>20000</v>
      </c>
    </row>
    <row r="59" spans="1:3" ht="25.5" customHeight="1">
      <c r="A59" s="14">
        <v>2981</v>
      </c>
      <c r="B59" s="28" t="s">
        <v>61</v>
      </c>
      <c r="C59" s="29">
        <v>5000</v>
      </c>
    </row>
    <row r="60" spans="1:3">
      <c r="A60" s="14">
        <v>2991</v>
      </c>
      <c r="B60" s="28" t="s">
        <v>62</v>
      </c>
      <c r="C60" s="16">
        <v>1000</v>
      </c>
    </row>
    <row r="61" spans="1:3">
      <c r="A61" s="10"/>
      <c r="B61" s="10" t="s">
        <v>63</v>
      </c>
      <c r="C61" s="34">
        <f>C27+C35+C39+C44+C48+C51+C54</f>
        <v>616000</v>
      </c>
    </row>
    <row r="62" spans="1:3">
      <c r="A62" s="10">
        <v>3000</v>
      </c>
      <c r="B62" s="10" t="s">
        <v>64</v>
      </c>
      <c r="C62" s="10"/>
    </row>
    <row r="63" spans="1:3">
      <c r="A63" s="35">
        <v>3100</v>
      </c>
      <c r="B63" s="36" t="s">
        <v>65</v>
      </c>
      <c r="C63" s="37">
        <f>SUM(C64:C70)</f>
        <v>239000</v>
      </c>
    </row>
    <row r="64" spans="1:3">
      <c r="A64" s="38">
        <v>3111</v>
      </c>
      <c r="B64" s="39" t="s">
        <v>66</v>
      </c>
      <c r="C64" s="40">
        <v>120000</v>
      </c>
    </row>
    <row r="65" spans="1:3">
      <c r="A65" s="38">
        <v>3121</v>
      </c>
      <c r="B65" s="39" t="s">
        <v>67</v>
      </c>
      <c r="C65" s="40">
        <v>5000</v>
      </c>
    </row>
    <row r="66" spans="1:3">
      <c r="A66" s="38">
        <v>3131</v>
      </c>
      <c r="B66" s="39" t="s">
        <v>68</v>
      </c>
      <c r="C66" s="41">
        <v>5000</v>
      </c>
    </row>
    <row r="67" spans="1:3">
      <c r="A67" s="38">
        <v>3141</v>
      </c>
      <c r="B67" s="39" t="s">
        <v>69</v>
      </c>
      <c r="C67" s="41">
        <v>100000</v>
      </c>
    </row>
    <row r="68" spans="1:3">
      <c r="A68" s="42">
        <v>3151</v>
      </c>
      <c r="B68" s="43" t="s">
        <v>121</v>
      </c>
      <c r="C68" s="40">
        <v>2000</v>
      </c>
    </row>
    <row r="69" spans="1:3">
      <c r="A69" s="38">
        <v>3181</v>
      </c>
      <c r="B69" s="39" t="s">
        <v>70</v>
      </c>
      <c r="C69" s="41">
        <v>3000</v>
      </c>
    </row>
    <row r="70" spans="1:3">
      <c r="A70" s="42">
        <v>3193</v>
      </c>
      <c r="B70" s="43" t="s">
        <v>122</v>
      </c>
      <c r="C70" s="40">
        <v>4000</v>
      </c>
    </row>
    <row r="71" spans="1:3" ht="25.5" customHeight="1">
      <c r="A71" s="44">
        <v>3300</v>
      </c>
      <c r="B71" s="45" t="s">
        <v>71</v>
      </c>
      <c r="C71" s="37">
        <f>SUM(C72:C78)</f>
        <v>3071000</v>
      </c>
    </row>
    <row r="72" spans="1:3">
      <c r="A72" s="38">
        <v>3311</v>
      </c>
      <c r="B72" s="39" t="s">
        <v>72</v>
      </c>
      <c r="C72" s="40">
        <v>90000</v>
      </c>
    </row>
    <row r="73" spans="1:3" ht="25.5" customHeight="1">
      <c r="A73" s="38">
        <v>3331</v>
      </c>
      <c r="B73" s="43" t="s">
        <v>123</v>
      </c>
      <c r="C73" s="40">
        <f>2500000+85000</f>
        <v>2585000</v>
      </c>
    </row>
    <row r="74" spans="1:3">
      <c r="A74" s="42">
        <v>3342</v>
      </c>
      <c r="B74" s="43" t="s">
        <v>73</v>
      </c>
      <c r="C74" s="16">
        <v>53000</v>
      </c>
    </row>
    <row r="75" spans="1:3">
      <c r="A75" s="38">
        <v>3362</v>
      </c>
      <c r="B75" s="39" t="s">
        <v>74</v>
      </c>
      <c r="C75" s="41">
        <v>5000</v>
      </c>
    </row>
    <row r="76" spans="1:3" ht="25.5" customHeight="1">
      <c r="A76" s="42">
        <v>3361</v>
      </c>
      <c r="B76" s="39" t="s">
        <v>75</v>
      </c>
      <c r="C76" s="41">
        <f>10000+25000</f>
        <v>35000</v>
      </c>
    </row>
    <row r="77" spans="1:3">
      <c r="A77" s="38">
        <v>3363</v>
      </c>
      <c r="B77" s="43" t="s">
        <v>124</v>
      </c>
      <c r="C77" s="40">
        <v>3000</v>
      </c>
    </row>
    <row r="78" spans="1:3">
      <c r="A78" s="38">
        <v>3391</v>
      </c>
      <c r="B78" s="39" t="s">
        <v>76</v>
      </c>
      <c r="C78" s="40">
        <f>150000*2</f>
        <v>300000</v>
      </c>
    </row>
    <row r="79" spans="1:3">
      <c r="A79" s="44">
        <v>3400</v>
      </c>
      <c r="B79" s="45" t="s">
        <v>77</v>
      </c>
      <c r="C79" s="37">
        <f>SUM(C80:C82)</f>
        <v>234000</v>
      </c>
    </row>
    <row r="80" spans="1:3">
      <c r="A80" s="38">
        <v>3411</v>
      </c>
      <c r="B80" s="46" t="s">
        <v>78</v>
      </c>
      <c r="C80" s="40">
        <v>9000</v>
      </c>
    </row>
    <row r="81" spans="1:3">
      <c r="A81" s="38">
        <v>3451</v>
      </c>
      <c r="B81" s="46" t="s">
        <v>79</v>
      </c>
      <c r="C81" s="40">
        <v>220000</v>
      </c>
    </row>
    <row r="82" spans="1:3">
      <c r="A82" s="38">
        <v>3471</v>
      </c>
      <c r="B82" s="46" t="s">
        <v>80</v>
      </c>
      <c r="C82" s="41">
        <v>5000</v>
      </c>
    </row>
    <row r="83" spans="1:3" ht="25.5" customHeight="1">
      <c r="A83" s="44">
        <v>3500</v>
      </c>
      <c r="B83" s="47" t="s">
        <v>81</v>
      </c>
      <c r="C83" s="37">
        <f>SUM(C84:C91)</f>
        <v>1045000</v>
      </c>
    </row>
    <row r="84" spans="1:3" ht="26.25" customHeight="1">
      <c r="A84" s="38">
        <v>3511</v>
      </c>
      <c r="B84" s="48" t="s">
        <v>82</v>
      </c>
      <c r="C84" s="29">
        <f>20000+20000</f>
        <v>40000</v>
      </c>
    </row>
    <row r="85" spans="1:3" ht="25.5" customHeight="1">
      <c r="A85" s="38">
        <v>3521</v>
      </c>
      <c r="B85" s="46" t="s">
        <v>83</v>
      </c>
      <c r="C85" s="41">
        <v>5000</v>
      </c>
    </row>
    <row r="86" spans="1:3" ht="25.5" customHeight="1">
      <c r="A86" s="38">
        <v>3531</v>
      </c>
      <c r="B86" s="46" t="s">
        <v>84</v>
      </c>
      <c r="C86" s="16">
        <v>550000</v>
      </c>
    </row>
    <row r="87" spans="1:3" ht="25.5" customHeight="1">
      <c r="A87" s="38">
        <v>3551</v>
      </c>
      <c r="B87" s="46" t="s">
        <v>85</v>
      </c>
      <c r="C87" s="16">
        <v>80000</v>
      </c>
    </row>
    <row r="88" spans="1:3" ht="25.5" customHeight="1">
      <c r="A88" s="38">
        <v>3571</v>
      </c>
      <c r="B88" s="46" t="s">
        <v>86</v>
      </c>
      <c r="C88" s="41">
        <v>120000</v>
      </c>
    </row>
    <row r="89" spans="1:3" ht="25.5" customHeight="1">
      <c r="A89" s="38">
        <v>3572</v>
      </c>
      <c r="B89" s="46" t="s">
        <v>87</v>
      </c>
      <c r="C89" s="41">
        <v>15000</v>
      </c>
    </row>
    <row r="90" spans="1:3">
      <c r="A90" s="38">
        <v>3581</v>
      </c>
      <c r="B90" s="46" t="s">
        <v>88</v>
      </c>
      <c r="C90" s="16">
        <v>215000</v>
      </c>
    </row>
    <row r="91" spans="1:3">
      <c r="A91" s="38">
        <v>3591</v>
      </c>
      <c r="B91" s="46" t="s">
        <v>89</v>
      </c>
      <c r="C91" s="41">
        <v>20000</v>
      </c>
    </row>
    <row r="92" spans="1:3">
      <c r="A92" s="44">
        <v>3600</v>
      </c>
      <c r="B92" s="47" t="s">
        <v>90</v>
      </c>
      <c r="C92" s="37">
        <f>SUM(C93:C94)</f>
        <v>24000</v>
      </c>
    </row>
    <row r="93" spans="1:3" ht="25.5" customHeight="1">
      <c r="A93" s="49">
        <v>3611</v>
      </c>
      <c r="B93" s="50" t="s">
        <v>91</v>
      </c>
      <c r="C93" s="16">
        <v>12000</v>
      </c>
    </row>
    <row r="94" spans="1:3" ht="25.5" customHeight="1">
      <c r="A94" s="51">
        <v>3661</v>
      </c>
      <c r="B94" s="52" t="s">
        <v>125</v>
      </c>
      <c r="C94" s="16">
        <v>12000</v>
      </c>
    </row>
    <row r="95" spans="1:3">
      <c r="A95" s="44">
        <v>3700</v>
      </c>
      <c r="B95" s="45" t="s">
        <v>92</v>
      </c>
      <c r="C95" s="37">
        <f>SUM(C96:C99)</f>
        <v>265000</v>
      </c>
    </row>
    <row r="96" spans="1:3">
      <c r="A96" s="38">
        <v>3711</v>
      </c>
      <c r="B96" s="39" t="s">
        <v>93</v>
      </c>
      <c r="C96" s="40">
        <v>100000</v>
      </c>
    </row>
    <row r="97" spans="1:3">
      <c r="A97" s="38">
        <v>3721</v>
      </c>
      <c r="B97" s="39" t="s">
        <v>94</v>
      </c>
      <c r="C97" s="40">
        <v>5000</v>
      </c>
    </row>
    <row r="98" spans="1:3">
      <c r="A98" s="38">
        <v>3751</v>
      </c>
      <c r="B98" s="39" t="s">
        <v>95</v>
      </c>
      <c r="C98" s="40">
        <v>100000</v>
      </c>
    </row>
    <row r="99" spans="1:3">
      <c r="A99" s="53">
        <v>3791</v>
      </c>
      <c r="B99" s="48" t="s">
        <v>96</v>
      </c>
      <c r="C99" s="41">
        <f>60000</f>
        <v>60000</v>
      </c>
    </row>
    <row r="100" spans="1:3">
      <c r="A100" s="44">
        <v>3800</v>
      </c>
      <c r="B100" s="45" t="s">
        <v>97</v>
      </c>
      <c r="C100" s="37">
        <f>SUM(C101:C102)</f>
        <v>45000</v>
      </c>
    </row>
    <row r="101" spans="1:3">
      <c r="A101" s="49">
        <v>3831</v>
      </c>
      <c r="B101" s="28" t="s">
        <v>98</v>
      </c>
      <c r="C101" s="16">
        <v>30000</v>
      </c>
    </row>
    <row r="102" spans="1:3">
      <c r="A102" s="38">
        <v>3851</v>
      </c>
      <c r="B102" s="39" t="s">
        <v>99</v>
      </c>
      <c r="C102" s="41">
        <v>15000</v>
      </c>
    </row>
    <row r="103" spans="1:3">
      <c r="A103" s="44">
        <v>3900</v>
      </c>
      <c r="B103" s="45" t="s">
        <v>100</v>
      </c>
      <c r="C103" s="37">
        <f>SUM(C104:C110)</f>
        <v>717000</v>
      </c>
    </row>
    <row r="104" spans="1:3">
      <c r="A104" s="38">
        <v>3921</v>
      </c>
      <c r="B104" s="54" t="s">
        <v>101</v>
      </c>
      <c r="C104" s="41">
        <v>660000</v>
      </c>
    </row>
    <row r="105" spans="1:3">
      <c r="A105" s="38">
        <v>3941</v>
      </c>
      <c r="B105" s="46" t="s">
        <v>102</v>
      </c>
      <c r="C105" s="40">
        <v>10000</v>
      </c>
    </row>
    <row r="106" spans="1:3">
      <c r="A106" s="38">
        <v>3943</v>
      </c>
      <c r="B106" s="46" t="s">
        <v>103</v>
      </c>
      <c r="C106" s="40">
        <v>10000</v>
      </c>
    </row>
    <row r="107" spans="1:3">
      <c r="A107" s="38">
        <v>3951</v>
      </c>
      <c r="B107" s="39" t="s">
        <v>104</v>
      </c>
      <c r="C107" s="40">
        <v>10000</v>
      </c>
    </row>
    <row r="108" spans="1:3">
      <c r="A108" s="38">
        <v>3962</v>
      </c>
      <c r="B108" s="39" t="s">
        <v>105</v>
      </c>
      <c r="C108" s="40">
        <v>10000</v>
      </c>
    </row>
    <row r="109" spans="1:3">
      <c r="A109" s="42">
        <v>3992</v>
      </c>
      <c r="B109" s="43" t="s">
        <v>126</v>
      </c>
      <c r="C109" s="40">
        <v>15000</v>
      </c>
    </row>
    <row r="110" spans="1:3">
      <c r="A110" s="38">
        <v>3995</v>
      </c>
      <c r="B110" s="39" t="s">
        <v>106</v>
      </c>
      <c r="C110" s="41">
        <v>2000</v>
      </c>
    </row>
    <row r="111" spans="1:3">
      <c r="A111" s="10"/>
      <c r="B111" s="10" t="s">
        <v>107</v>
      </c>
      <c r="C111" s="34">
        <f>C63+C71+C79+C83+C92+C95+C100+C103</f>
        <v>5640000</v>
      </c>
    </row>
    <row r="112" spans="1:3" ht="25.5" customHeight="1">
      <c r="A112" s="10">
        <v>4000</v>
      </c>
      <c r="B112" s="10" t="s">
        <v>108</v>
      </c>
      <c r="C112" s="10"/>
    </row>
    <row r="113" spans="1:4">
      <c r="A113" s="38">
        <v>4419</v>
      </c>
      <c r="B113" s="39" t="s">
        <v>109</v>
      </c>
      <c r="C113" s="41">
        <v>67308</v>
      </c>
    </row>
    <row r="114" spans="1:4">
      <c r="A114" s="10"/>
      <c r="B114" s="10" t="s">
        <v>110</v>
      </c>
      <c r="C114" s="55">
        <f>SUM(C113)</f>
        <v>67308</v>
      </c>
    </row>
    <row r="115" spans="1:4" ht="25.5">
      <c r="A115" s="10">
        <v>5000</v>
      </c>
      <c r="B115" s="10" t="s">
        <v>111</v>
      </c>
      <c r="C115" s="10"/>
    </row>
    <row r="116" spans="1:4">
      <c r="A116" s="20">
        <v>5151</v>
      </c>
      <c r="B116" s="56" t="s">
        <v>112</v>
      </c>
      <c r="C116" s="40">
        <v>360639</v>
      </c>
    </row>
    <row r="117" spans="1:4">
      <c r="A117" s="38">
        <v>5191</v>
      </c>
      <c r="B117" s="39" t="s">
        <v>113</v>
      </c>
      <c r="C117" s="40">
        <v>100000</v>
      </c>
    </row>
    <row r="118" spans="1:4">
      <c r="A118" s="38">
        <v>5651</v>
      </c>
      <c r="B118" s="39" t="s">
        <v>114</v>
      </c>
      <c r="C118" s="40">
        <v>85000</v>
      </c>
    </row>
    <row r="119" spans="1:4" ht="15.75" customHeight="1">
      <c r="A119" s="38">
        <v>5971</v>
      </c>
      <c r="B119" s="39" t="s">
        <v>115</v>
      </c>
      <c r="C119" s="40">
        <v>994816</v>
      </c>
    </row>
    <row r="120" spans="1:4" ht="15.75" customHeight="1">
      <c r="A120" s="10"/>
      <c r="B120" s="10" t="s">
        <v>116</v>
      </c>
      <c r="C120" s="57">
        <f>SUM(C116:C119)</f>
        <v>1540455</v>
      </c>
    </row>
    <row r="121" spans="1:4" ht="18.75" customHeight="1">
      <c r="A121" s="73" t="s">
        <v>117</v>
      </c>
      <c r="B121" s="74"/>
      <c r="C121" s="85">
        <f>C25+C61+C111+C114+C120</f>
        <v>37183015.200000003</v>
      </c>
      <c r="D121" s="132"/>
    </row>
    <row r="122" spans="1:4" ht="21.75" customHeight="1">
      <c r="A122" s="75" t="s">
        <v>118</v>
      </c>
      <c r="B122" s="76"/>
      <c r="C122" s="77"/>
    </row>
    <row r="123" spans="1:4" ht="14.25" customHeight="1">
      <c r="A123" s="5"/>
      <c r="B123" s="6"/>
      <c r="C123" s="2"/>
    </row>
    <row r="124" spans="1:4" ht="15" customHeight="1">
      <c r="A124" s="78" t="s">
        <v>119</v>
      </c>
      <c r="B124" s="79"/>
      <c r="C124" s="79"/>
    </row>
    <row r="125" spans="1:4" ht="34.5" customHeight="1">
      <c r="A125" s="4"/>
      <c r="B125" s="4"/>
      <c r="C125" s="7"/>
    </row>
    <row r="126" spans="1:4" ht="15" customHeight="1">
      <c r="A126" s="78" t="s">
        <v>120</v>
      </c>
      <c r="B126" s="79"/>
      <c r="C126" s="79"/>
    </row>
  </sheetData>
  <mergeCells count="5">
    <mergeCell ref="A121:B121"/>
    <mergeCell ref="A122:C122"/>
    <mergeCell ref="A126:C126"/>
    <mergeCell ref="B1:C1"/>
    <mergeCell ref="A124:C124"/>
  </mergeCells>
  <pageMargins left="1.1023622047244095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topLeftCell="A31" workbookViewId="0">
      <selection activeCell="D50" sqref="D50"/>
    </sheetView>
  </sheetViews>
  <sheetFormatPr baseColWidth="10" defaultColWidth="15.140625" defaultRowHeight="15" customHeight="1"/>
  <cols>
    <col min="1" max="1" width="9.5703125" customWidth="1"/>
    <col min="2" max="2" width="62.42578125" customWidth="1"/>
    <col min="3" max="3" width="15.140625" customWidth="1"/>
  </cols>
  <sheetData>
    <row r="1" spans="1:5" ht="61.5" customHeight="1">
      <c r="A1" s="90"/>
      <c r="B1" s="91" t="s">
        <v>162</v>
      </c>
      <c r="C1" s="92"/>
      <c r="D1" s="58"/>
    </row>
    <row r="2" spans="1:5" s="72" customFormat="1" ht="18.75">
      <c r="A2" s="120" t="s">
        <v>158</v>
      </c>
      <c r="B2" s="121"/>
      <c r="C2" s="122"/>
      <c r="D2" s="58"/>
    </row>
    <row r="3" spans="1:5" s="72" customFormat="1" ht="15.75">
      <c r="A3" s="123" t="s">
        <v>159</v>
      </c>
      <c r="B3" s="124" t="s">
        <v>129</v>
      </c>
      <c r="C3" s="124" t="s">
        <v>3</v>
      </c>
      <c r="D3" s="58"/>
    </row>
    <row r="4" spans="1:5" s="72" customFormat="1" ht="26.25" customHeight="1">
      <c r="A4" s="125" t="s">
        <v>160</v>
      </c>
      <c r="B4" s="126" t="s">
        <v>161</v>
      </c>
      <c r="C4" s="127">
        <f>2089588+169762+18621+28015+1585+2320+1163+2000</f>
        <v>2313054</v>
      </c>
      <c r="D4" s="58"/>
    </row>
    <row r="5" spans="1:5" s="72" customFormat="1" ht="6.75" customHeight="1">
      <c r="A5" s="128"/>
      <c r="B5" s="129"/>
      <c r="C5" s="130"/>
      <c r="D5" s="58"/>
    </row>
    <row r="6" spans="1:5" ht="18.75" customHeight="1">
      <c r="A6" s="93" t="s">
        <v>127</v>
      </c>
      <c r="B6" s="94"/>
      <c r="C6" s="94"/>
    </row>
    <row r="7" spans="1:5" ht="15.75">
      <c r="A7" s="95" t="s">
        <v>128</v>
      </c>
      <c r="B7" s="96" t="s">
        <v>129</v>
      </c>
      <c r="C7" s="95" t="s">
        <v>3</v>
      </c>
    </row>
    <row r="8" spans="1:5" ht="38.25" customHeight="1">
      <c r="A8" s="97">
        <v>3331</v>
      </c>
      <c r="B8" s="98" t="s">
        <v>130</v>
      </c>
      <c r="C8" s="99">
        <v>856632</v>
      </c>
    </row>
    <row r="9" spans="1:5" ht="25.5">
      <c r="A9" s="97">
        <v>3831</v>
      </c>
      <c r="B9" s="100" t="s">
        <v>131</v>
      </c>
      <c r="C9" s="99">
        <v>30000</v>
      </c>
      <c r="E9" s="3"/>
    </row>
    <row r="10" spans="1:5" ht="25.5">
      <c r="A10" s="97"/>
      <c r="B10" s="101" t="s">
        <v>132</v>
      </c>
      <c r="C10" s="99">
        <f>1090000-14732</f>
        <v>1075268</v>
      </c>
    </row>
    <row r="11" spans="1:5" ht="15.75">
      <c r="A11" s="102" t="s">
        <v>133</v>
      </c>
      <c r="B11" s="103"/>
      <c r="C11" s="104">
        <f>SUM(C8:C10)</f>
        <v>1961900</v>
      </c>
    </row>
    <row r="12" spans="1:5" ht="6.75" customHeight="1">
      <c r="A12" s="3"/>
    </row>
    <row r="13" spans="1:5" ht="15.75">
      <c r="A13" s="93" t="s">
        <v>134</v>
      </c>
      <c r="B13" s="94"/>
      <c r="C13" s="94"/>
    </row>
    <row r="14" spans="1:5" ht="15.75" customHeight="1">
      <c r="A14" s="95" t="s">
        <v>128</v>
      </c>
      <c r="B14" s="96" t="s">
        <v>129</v>
      </c>
      <c r="C14" s="95" t="s">
        <v>3</v>
      </c>
    </row>
    <row r="15" spans="1:5">
      <c r="A15" s="97">
        <v>1345</v>
      </c>
      <c r="B15" s="105" t="s">
        <v>135</v>
      </c>
      <c r="C15" s="99">
        <v>90000</v>
      </c>
      <c r="D15" s="89"/>
    </row>
    <row r="16" spans="1:5" ht="26.25">
      <c r="A16" s="97">
        <v>3531</v>
      </c>
      <c r="B16" s="105" t="s">
        <v>136</v>
      </c>
      <c r="C16" s="99">
        <v>70488</v>
      </c>
    </row>
    <row r="17" spans="1:4">
      <c r="A17" s="97">
        <v>3581</v>
      </c>
      <c r="B17" s="105" t="s">
        <v>88</v>
      </c>
      <c r="C17" s="99">
        <v>82000</v>
      </c>
    </row>
    <row r="18" spans="1:4">
      <c r="A18" s="97">
        <v>5151</v>
      </c>
      <c r="B18" s="105" t="s">
        <v>137</v>
      </c>
      <c r="C18" s="99">
        <v>500000</v>
      </c>
    </row>
    <row r="19" spans="1:4">
      <c r="A19" s="97">
        <v>5191</v>
      </c>
      <c r="B19" s="105" t="s">
        <v>138</v>
      </c>
      <c r="C19" s="99">
        <v>100000</v>
      </c>
    </row>
    <row r="20" spans="1:4" ht="15.75">
      <c r="A20" s="102" t="s">
        <v>133</v>
      </c>
      <c r="B20" s="103"/>
      <c r="C20" s="104">
        <f>SUM(C15:C19)</f>
        <v>842488</v>
      </c>
      <c r="D20" s="67"/>
    </row>
    <row r="21" spans="1:4" ht="5.25" customHeight="1">
      <c r="A21" s="3"/>
    </row>
    <row r="22" spans="1:4" ht="15.75">
      <c r="A22" s="93" t="s">
        <v>139</v>
      </c>
      <c r="B22" s="94"/>
      <c r="C22" s="94"/>
    </row>
    <row r="23" spans="1:4" ht="15.75" customHeight="1">
      <c r="A23" s="95" t="s">
        <v>128</v>
      </c>
      <c r="B23" s="96" t="s">
        <v>129</v>
      </c>
      <c r="C23" s="95" t="s">
        <v>3</v>
      </c>
    </row>
    <row r="24" spans="1:4" ht="15" customHeight="1">
      <c r="A24" s="97">
        <v>3321</v>
      </c>
      <c r="B24" s="105" t="s">
        <v>140</v>
      </c>
      <c r="C24" s="99">
        <v>84000</v>
      </c>
    </row>
    <row r="25" spans="1:4" ht="14.25" customHeight="1">
      <c r="A25" s="97">
        <v>3331</v>
      </c>
      <c r="B25" s="105" t="s">
        <v>141</v>
      </c>
      <c r="C25" s="99">
        <v>51000</v>
      </c>
    </row>
    <row r="26" spans="1:4">
      <c r="A26" s="97">
        <v>3751</v>
      </c>
      <c r="B26" s="105" t="s">
        <v>95</v>
      </c>
      <c r="C26" s="99">
        <v>15000</v>
      </c>
    </row>
    <row r="27" spans="1:4" ht="15.75">
      <c r="A27" s="102" t="s">
        <v>133</v>
      </c>
      <c r="B27" s="103"/>
      <c r="C27" s="104">
        <f>SUM(C24:C26)</f>
        <v>150000</v>
      </c>
    </row>
    <row r="28" spans="1:4" ht="6" customHeight="1"/>
    <row r="29" spans="1:4" ht="15.75">
      <c r="A29" s="93" t="s">
        <v>142</v>
      </c>
      <c r="B29" s="94"/>
      <c r="C29" s="94"/>
    </row>
    <row r="30" spans="1:4" ht="15.75" customHeight="1">
      <c r="A30" s="95" t="s">
        <v>128</v>
      </c>
      <c r="B30" s="96" t="s">
        <v>129</v>
      </c>
      <c r="C30" s="95" t="s">
        <v>3</v>
      </c>
    </row>
    <row r="31" spans="1:4">
      <c r="A31" s="97">
        <v>3321</v>
      </c>
      <c r="B31" s="105" t="s">
        <v>140</v>
      </c>
      <c r="C31" s="99">
        <v>937500</v>
      </c>
    </row>
    <row r="32" spans="1:4" ht="15" customHeight="1">
      <c r="A32" s="97">
        <v>3331</v>
      </c>
      <c r="B32" s="105" t="s">
        <v>141</v>
      </c>
      <c r="C32" s="99">
        <v>973893</v>
      </c>
    </row>
    <row r="33" spans="1:4">
      <c r="A33" s="97">
        <v>3751</v>
      </c>
      <c r="B33" s="106" t="s">
        <v>95</v>
      </c>
      <c r="C33" s="99">
        <v>21000</v>
      </c>
    </row>
    <row r="34" spans="1:4" ht="15.75">
      <c r="A34" s="102" t="s">
        <v>133</v>
      </c>
      <c r="B34" s="103"/>
      <c r="C34" s="104">
        <f>SUM(C31:C33)</f>
        <v>1932393</v>
      </c>
      <c r="D34" s="3"/>
    </row>
    <row r="35" spans="1:4" ht="5.25" customHeight="1"/>
    <row r="36" spans="1:4" ht="15.75">
      <c r="A36" s="93" t="s">
        <v>143</v>
      </c>
      <c r="B36" s="94"/>
      <c r="C36" s="94"/>
    </row>
    <row r="37" spans="1:4" ht="15.75" customHeight="1">
      <c r="A37" s="95" t="s">
        <v>128</v>
      </c>
      <c r="B37" s="96" t="s">
        <v>129</v>
      </c>
      <c r="C37" s="95" t="s">
        <v>3</v>
      </c>
    </row>
    <row r="38" spans="1:4">
      <c r="A38" s="97">
        <v>3321</v>
      </c>
      <c r="B38" s="105" t="s">
        <v>140</v>
      </c>
      <c r="C38" s="99">
        <v>390000</v>
      </c>
    </row>
    <row r="39" spans="1:4" ht="15.75" customHeight="1">
      <c r="A39" s="97">
        <v>3331</v>
      </c>
      <c r="B39" s="105" t="s">
        <v>141</v>
      </c>
      <c r="C39" s="99">
        <v>255000</v>
      </c>
    </row>
    <row r="40" spans="1:4" ht="15.75">
      <c r="A40" s="102" t="s">
        <v>133</v>
      </c>
      <c r="B40" s="103"/>
      <c r="C40" s="104">
        <f>SUM(C38:C39)</f>
        <v>645000</v>
      </c>
    </row>
    <row r="41" spans="1:4" ht="6" customHeight="1"/>
    <row r="42" spans="1:4" ht="15.75">
      <c r="A42" s="107" t="s">
        <v>144</v>
      </c>
      <c r="B42" s="108"/>
      <c r="C42" s="109"/>
    </row>
    <row r="43" spans="1:4" ht="15.75" customHeight="1">
      <c r="A43" s="95" t="s">
        <v>128</v>
      </c>
      <c r="B43" s="96" t="s">
        <v>129</v>
      </c>
      <c r="C43" s="95" t="s">
        <v>3</v>
      </c>
    </row>
    <row r="44" spans="1:4">
      <c r="A44" s="97">
        <v>3321</v>
      </c>
      <c r="B44" s="105" t="s">
        <v>140</v>
      </c>
      <c r="C44" s="99">
        <v>66000</v>
      </c>
    </row>
    <row r="45" spans="1:4" ht="15" customHeight="1">
      <c r="A45" s="97">
        <v>3331</v>
      </c>
      <c r="B45" s="105" t="s">
        <v>141</v>
      </c>
      <c r="C45" s="99">
        <v>33000</v>
      </c>
    </row>
    <row r="46" spans="1:4" ht="15.75" customHeight="1">
      <c r="A46" s="97">
        <v>3751</v>
      </c>
      <c r="B46" s="106" t="s">
        <v>95</v>
      </c>
      <c r="C46" s="99">
        <v>8000</v>
      </c>
    </row>
    <row r="47" spans="1:4" ht="15.75">
      <c r="A47" s="102" t="s">
        <v>133</v>
      </c>
      <c r="B47" s="103"/>
      <c r="C47" s="104">
        <f>SUM(C44:C46)</f>
        <v>107000</v>
      </c>
    </row>
    <row r="48" spans="1:4" ht="15" customHeight="1">
      <c r="C48" s="131">
        <f>SUM(C4+C11+C20+C27+C34+C40+C47)</f>
        <v>7951835</v>
      </c>
    </row>
    <row r="49" spans="1:3" ht="15" customHeight="1">
      <c r="A49" s="78" t="s">
        <v>119</v>
      </c>
      <c r="B49" s="79"/>
      <c r="C49" s="79"/>
    </row>
    <row r="50" spans="1:3" ht="15" customHeight="1">
      <c r="A50" s="4"/>
      <c r="B50" s="4"/>
      <c r="C50" s="7"/>
    </row>
    <row r="51" spans="1:3" ht="15" customHeight="1">
      <c r="A51" s="78" t="s">
        <v>120</v>
      </c>
      <c r="B51" s="79"/>
      <c r="C51" s="79"/>
    </row>
  </sheetData>
  <mergeCells count="16">
    <mergeCell ref="A49:C49"/>
    <mergeCell ref="A51:C51"/>
    <mergeCell ref="A2:C2"/>
    <mergeCell ref="A47:B47"/>
    <mergeCell ref="A6:C6"/>
    <mergeCell ref="B1:C1"/>
    <mergeCell ref="A29:C29"/>
    <mergeCell ref="A34:B34"/>
    <mergeCell ref="A36:C36"/>
    <mergeCell ref="A40:B40"/>
    <mergeCell ref="A42:C42"/>
    <mergeCell ref="A11:B11"/>
    <mergeCell ref="A13:C13"/>
    <mergeCell ref="A20:B20"/>
    <mergeCell ref="A22:C22"/>
    <mergeCell ref="A27:B27"/>
  </mergeCells>
  <pageMargins left="1.1023622047244095" right="0.70866141732283472" top="0.55118110236220474" bottom="0.55118110236220474" header="0.31496062992125984" footer="0.31496062992125984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13" sqref="C13"/>
    </sheetView>
  </sheetViews>
  <sheetFormatPr baseColWidth="10" defaultColWidth="15.140625" defaultRowHeight="15" customHeight="1"/>
  <cols>
    <col min="1" max="1" width="13.5703125" customWidth="1"/>
    <col min="2" max="2" width="54.42578125" customWidth="1"/>
    <col min="3" max="3" width="16.42578125" customWidth="1"/>
  </cols>
  <sheetData>
    <row r="1" spans="1:5" ht="108.75" customHeight="1" thickBot="1">
      <c r="A1" s="110"/>
      <c r="B1" s="111" t="s">
        <v>145</v>
      </c>
      <c r="C1" s="112"/>
    </row>
    <row r="2" spans="1:5" ht="24" customHeight="1">
      <c r="A2" s="86" t="s">
        <v>146</v>
      </c>
      <c r="B2" s="87"/>
      <c r="C2" s="88"/>
    </row>
    <row r="3" spans="1:5" ht="15.75">
      <c r="A3" s="59" t="s">
        <v>128</v>
      </c>
      <c r="B3" s="60" t="s">
        <v>129</v>
      </c>
      <c r="C3" s="61" t="s">
        <v>3</v>
      </c>
    </row>
    <row r="4" spans="1:5" ht="25.5">
      <c r="A4" s="62">
        <v>3321</v>
      </c>
      <c r="B4" s="52" t="s">
        <v>140</v>
      </c>
      <c r="C4" s="63">
        <v>795000</v>
      </c>
    </row>
    <row r="5" spans="1:5">
      <c r="A5" s="62">
        <v>3331</v>
      </c>
      <c r="B5" s="52" t="s">
        <v>141</v>
      </c>
      <c r="C5" s="63">
        <v>390000</v>
      </c>
    </row>
    <row r="6" spans="1:5" s="72" customFormat="1">
      <c r="A6" s="62">
        <v>3751</v>
      </c>
      <c r="B6" s="52" t="s">
        <v>95</v>
      </c>
      <c r="C6" s="63">
        <v>45000</v>
      </c>
    </row>
    <row r="7" spans="1:5">
      <c r="A7" s="62">
        <v>5151</v>
      </c>
      <c r="B7" s="64" t="s">
        <v>137</v>
      </c>
      <c r="C7" s="63">
        <v>71000</v>
      </c>
      <c r="E7" s="3"/>
    </row>
    <row r="8" spans="1:5" ht="14.25" customHeight="1">
      <c r="A8" s="62">
        <v>5191</v>
      </c>
      <c r="B8" s="43" t="s">
        <v>147</v>
      </c>
      <c r="C8" s="63">
        <v>9000</v>
      </c>
    </row>
    <row r="9" spans="1:5">
      <c r="A9" s="62">
        <v>5971</v>
      </c>
      <c r="B9" s="66" t="s">
        <v>148</v>
      </c>
      <c r="C9" s="63">
        <v>90000</v>
      </c>
    </row>
    <row r="10" spans="1:5" ht="15.75">
      <c r="A10" s="82" t="s">
        <v>149</v>
      </c>
      <c r="B10" s="74"/>
      <c r="C10" s="65">
        <f>SUM(C4:C9)</f>
        <v>1400000</v>
      </c>
    </row>
    <row r="11" spans="1:5">
      <c r="A11" s="3"/>
    </row>
    <row r="12" spans="1:5" ht="15" customHeight="1">
      <c r="A12" s="78" t="s">
        <v>119</v>
      </c>
      <c r="B12" s="79"/>
      <c r="C12" s="79"/>
    </row>
    <row r="13" spans="1:5" ht="35.25" customHeight="1">
      <c r="A13" s="4"/>
      <c r="B13" s="4"/>
      <c r="C13" s="7"/>
    </row>
    <row r="14" spans="1:5" ht="15" customHeight="1">
      <c r="A14" s="78" t="s">
        <v>120</v>
      </c>
      <c r="B14" s="79"/>
      <c r="C14" s="79"/>
    </row>
    <row r="15" spans="1:5" ht="15" customHeight="1">
      <c r="A15" s="72"/>
      <c r="B15" s="72"/>
      <c r="C15" s="72"/>
    </row>
  </sheetData>
  <mergeCells count="5">
    <mergeCell ref="A14:C14"/>
    <mergeCell ref="A2:C2"/>
    <mergeCell ref="A10:B10"/>
    <mergeCell ref="B1:C1"/>
    <mergeCell ref="A12:C1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G4" sqref="G4"/>
    </sheetView>
  </sheetViews>
  <sheetFormatPr baseColWidth="10" defaultColWidth="15.140625" defaultRowHeight="15" customHeight="1"/>
  <cols>
    <col min="1" max="1" width="11.140625" customWidth="1"/>
    <col min="2" max="2" width="17.28515625" bestFit="1" customWidth="1"/>
    <col min="3" max="3" width="18.42578125" bestFit="1" customWidth="1"/>
    <col min="4" max="4" width="10.7109375" bestFit="1" customWidth="1"/>
    <col min="5" max="5" width="30.5703125" customWidth="1"/>
  </cols>
  <sheetData>
    <row r="1" spans="1:5" ht="93" customHeight="1" thickBot="1">
      <c r="A1" s="110"/>
      <c r="B1" s="111" t="s">
        <v>150</v>
      </c>
      <c r="C1" s="111"/>
      <c r="D1" s="111"/>
      <c r="E1" s="112"/>
    </row>
    <row r="2" spans="1:5" ht="39" customHeight="1">
      <c r="A2" s="117" t="s">
        <v>151</v>
      </c>
      <c r="B2" s="118"/>
      <c r="C2" s="118"/>
      <c r="D2" s="118"/>
      <c r="E2" s="119"/>
    </row>
    <row r="3" spans="1:5" ht="34.5" customHeight="1">
      <c r="A3" s="84" t="s">
        <v>152</v>
      </c>
      <c r="B3" s="83"/>
      <c r="C3" s="83"/>
      <c r="D3" s="83"/>
      <c r="E3" s="74"/>
    </row>
    <row r="4" spans="1:5">
      <c r="A4" s="113" t="s">
        <v>3</v>
      </c>
      <c r="B4" s="114" t="s">
        <v>153</v>
      </c>
      <c r="C4" s="114" t="s">
        <v>154</v>
      </c>
      <c r="D4" s="115" t="s">
        <v>3</v>
      </c>
      <c r="E4" s="116" t="s">
        <v>129</v>
      </c>
    </row>
    <row r="5" spans="1:5" ht="37.5" customHeight="1">
      <c r="A5" s="68">
        <v>8000</v>
      </c>
      <c r="B5" s="69" t="s">
        <v>155</v>
      </c>
      <c r="C5" s="69" t="s">
        <v>156</v>
      </c>
      <c r="D5" s="70">
        <v>8000</v>
      </c>
      <c r="E5" s="71" t="s">
        <v>157</v>
      </c>
    </row>
    <row r="8" spans="1:5" ht="15" customHeight="1">
      <c r="A8" s="78" t="s">
        <v>119</v>
      </c>
      <c r="B8" s="78"/>
      <c r="C8" s="78"/>
      <c r="D8" s="78"/>
      <c r="E8" s="78"/>
    </row>
    <row r="9" spans="1:5" ht="39" customHeight="1">
      <c r="B9" s="4"/>
      <c r="C9" s="4"/>
      <c r="D9" s="7"/>
    </row>
    <row r="10" spans="1:5" ht="15" customHeight="1">
      <c r="A10" s="78" t="s">
        <v>120</v>
      </c>
      <c r="B10" s="78"/>
      <c r="C10" s="78"/>
      <c r="D10" s="78"/>
      <c r="E10" s="78"/>
    </row>
  </sheetData>
  <mergeCells count="5">
    <mergeCell ref="A10:E10"/>
    <mergeCell ref="B1:E1"/>
    <mergeCell ref="A2:E2"/>
    <mergeCell ref="A3:E3"/>
    <mergeCell ref="A8:E8"/>
  </mergeCells>
  <pageMargins left="0.9055118110236221" right="0.70866141732283472" top="0.74803149606299213" bottom="0.74803149606299213" header="0.31496062992125984" footer="0.31496062992125984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Egresos MIR 2016</vt:lpstr>
      <vt:lpstr>Remanentes 2015</vt:lpstr>
      <vt:lpstr>Proyectos nuevos</vt:lpstr>
      <vt:lpstr>CORRECCIÓN DIC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seijal</cp:lastModifiedBy>
  <cp:lastPrinted>2016-01-26T15:29:31Z</cp:lastPrinted>
  <dcterms:modified xsi:type="dcterms:W3CDTF">2016-01-26T15:42:49Z</dcterms:modified>
</cp:coreProperties>
</file>