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600" yWindow="720" windowWidth="20730" windowHeight="11505"/>
  </bookViews>
  <sheets>
    <sheet name="PresupIIEG2015" sheetId="2" r:id="rId1"/>
    <sheet name="Ingresos 2015" sheetId="3" r:id="rId2"/>
  </sheets>
  <externalReferences>
    <externalReference r:id="rId3"/>
  </externalReferences>
  <definedNames>
    <definedName name="_xlnm.Print_Area" localSheetId="0">PresupIIEG2015!$B$1:$C$161</definedName>
    <definedName name="_xlnm.Print_Titles" localSheetId="0">PresupIIEG2015!$1:$2</definedName>
  </definedNames>
  <calcPr calcId="124519"/>
</workbook>
</file>

<file path=xl/calcChain.xml><?xml version="1.0" encoding="utf-8"?>
<calcChain xmlns="http://schemas.openxmlformats.org/spreadsheetml/2006/main">
  <c r="D146" i="2"/>
  <c r="C18" i="3" l="1"/>
  <c r="C22" s="1"/>
  <c r="C21" s="1"/>
  <c r="C19" l="1"/>
  <c r="C20"/>
  <c r="D142" i="2" l="1"/>
  <c r="E9" i="3" l="1"/>
  <c r="E153" i="2"/>
  <c r="E115"/>
  <c r="E139" s="1"/>
  <c r="D115"/>
  <c r="E76"/>
  <c r="E32"/>
  <c r="E154" l="1"/>
  <c r="D109"/>
  <c r="D31" l="1"/>
  <c r="D30"/>
  <c r="D29"/>
  <c r="D19"/>
  <c r="D18"/>
  <c r="D17"/>
  <c r="D16"/>
  <c r="D12"/>
  <c r="D11"/>
  <c r="D10"/>
  <c r="D5"/>
  <c r="D9" l="1"/>
  <c r="D113"/>
  <c r="D89" l="1"/>
  <c r="D94" l="1"/>
  <c r="E12" i="3" l="1"/>
  <c r="E14" s="1"/>
  <c r="D123" i="2" l="1"/>
  <c r="D121"/>
  <c r="D153"/>
  <c r="D154" s="1"/>
  <c r="D132"/>
  <c r="D128"/>
  <c r="D106"/>
  <c r="D102"/>
  <c r="D91"/>
  <c r="D78"/>
  <c r="D88"/>
  <c r="D68"/>
  <c r="D64"/>
  <c r="D61"/>
  <c r="D56"/>
  <c r="D46"/>
  <c r="D42"/>
  <c r="D34"/>
  <c r="D28"/>
  <c r="D25"/>
  <c r="D22"/>
  <c r="D15"/>
  <c r="D6"/>
  <c r="D4"/>
  <c r="D32" l="1"/>
  <c r="D120"/>
  <c r="D139" s="1"/>
  <c r="D76"/>
  <c r="E155" l="1"/>
</calcChain>
</file>

<file path=xl/sharedStrings.xml><?xml version="1.0" encoding="utf-8"?>
<sst xmlns="http://schemas.openxmlformats.org/spreadsheetml/2006/main" count="187" uniqueCount="182">
  <si>
    <t>Capítulo y Partida</t>
  </si>
  <si>
    <t>CONCEPTOS</t>
  </si>
  <si>
    <t>SERVICIOS PERSONALES</t>
  </si>
  <si>
    <t>Remuneraciones al Personal de Carácter Permanente</t>
  </si>
  <si>
    <t>Sueldo Base</t>
  </si>
  <si>
    <t>Remuneraciones al Personal de Carácter Transitorio</t>
  </si>
  <si>
    <t>Honorarios asimilables a salarios</t>
  </si>
  <si>
    <t>Retribuciones por Servicios de Carácter Social</t>
  </si>
  <si>
    <t>Remuneraciones Adicionales y Especiales</t>
  </si>
  <si>
    <t>Prima quinquenal por años de servicios efectivos prestados</t>
  </si>
  <si>
    <t>Prima vacacional y dominical</t>
  </si>
  <si>
    <t>Aguinaldo</t>
  </si>
  <si>
    <t>Remuneraciones por horas extraordinarias</t>
  </si>
  <si>
    <t xml:space="preserve">Seguridad Social </t>
  </si>
  <si>
    <t>Cuotas al IMSS por enfermedades y maternidad</t>
  </si>
  <si>
    <t>Cuotas para la vivienda</t>
  </si>
  <si>
    <t>Cuotas a pensiones</t>
  </si>
  <si>
    <t>Cuotas para el Sistema de Ahorro para el Retiro (SAR)</t>
  </si>
  <si>
    <t xml:space="preserve">Cuotas para el seguro de vida del personal </t>
  </si>
  <si>
    <t>Cuotas para el seguro de gastos médicos</t>
  </si>
  <si>
    <t>Otras Prestaciones Sociales y Económicas</t>
  </si>
  <si>
    <t>Indemnizaciones por Separación</t>
  </si>
  <si>
    <t>Apoyo a la capacitación de los servidores públicos</t>
  </si>
  <si>
    <t>Previsiones</t>
  </si>
  <si>
    <t>Impacto al salario en el transcurso del año</t>
  </si>
  <si>
    <t>Otras medidas de carácter laboral y económicas</t>
  </si>
  <si>
    <t>Pago de Estímulos a Servidores Públicos</t>
  </si>
  <si>
    <t>Ayuda para despensa</t>
  </si>
  <si>
    <t>Ayuda para pasajes</t>
  </si>
  <si>
    <t>Estímulo por el día del servidor público</t>
  </si>
  <si>
    <t>SUBTOTAL CAPÍTULO 1000</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</si>
  <si>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</si>
  <si>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</si>
  <si>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</si>
  <si>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</si>
  <si>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</si>
  <si>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</si>
  <si>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</si>
  <si>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</si>
  <si>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</si>
  <si>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Alimentos y Utensilios</t>
  </si>
  <si>
    <t>Productos alimenticios para el personal en las instalaciones de las dependencias y entidades</t>
  </si>
  <si>
    <t>Productos alimenticios para el personal derivado de actividades extraordinarias</t>
  </si>
  <si>
    <t>Utensilios para el servicio de alimentación</t>
  </si>
  <si>
    <t>Materiales y Artículos de Construcción y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</si>
  <si>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</si>
  <si>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</si>
  <si>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</si>
  <si>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</si>
  <si>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</si>
  <si>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</si>
  <si>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</si>
  <si>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</si>
  <si>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</si>
  <si>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Farmaceúticos y de Laboratorio</t>
  </si>
  <si>
    <t>Fertilizantes, pesticidas y otros agroquímicos</t>
  </si>
  <si>
    <t>Medicinas y  productos farmaceúticos</t>
  </si>
  <si>
    <t>MAT., ACCES. Y SUMINISTROS MÉDICOS</t>
  </si>
  <si>
    <t>Fibras sintéticas, hules, plásticos y derivados</t>
  </si>
  <si>
    <t>Combustibles, Lubricantes y Aditivos</t>
  </si>
  <si>
    <t>Combustibles, lubricantes y aditivos para vehículos terrestres, aéreos, marítimos, lacustres y fluviales destinados a servicios administrativos</t>
  </si>
  <si>
    <t>Combustibles, lubricantes y aditivos para maquinaria, equipo de producción y servicios administrativos</t>
  </si>
  <si>
    <t>Vestuario, Blancos, Prendas de Protección y Artículos Deportivos</t>
  </si>
  <si>
    <t>Vestuario y uniformes</t>
  </si>
  <si>
    <t>Prendas de seguridad y protección personal</t>
  </si>
  <si>
    <t>Blancos y otros productos textiles, excepto prendas de vestir</t>
  </si>
  <si>
    <t>Herramientas, Refacciones y Accesorios Menores</t>
  </si>
  <si>
    <t>Herramientas menores</t>
  </si>
  <si>
    <t>Refacciones y accesorios menores de edificios</t>
  </si>
  <si>
    <t>Refacciones y accesorios menores de equipo de transporte</t>
  </si>
  <si>
    <t>Refacciones y accesorios menores de maquinaria y otros equipos</t>
  </si>
  <si>
    <t>Refacciones y accesorios menores otros bienes muebles</t>
  </si>
  <si>
    <t>SUBTOTAL CAPÍTULO 2000</t>
  </si>
  <si>
    <t>SERVICIOS GENERALES</t>
  </si>
  <si>
    <t>Servicios Básicos</t>
  </si>
  <si>
    <t>Servicio de Energía eléctrica</t>
  </si>
  <si>
    <t>Gas</t>
  </si>
  <si>
    <t>Servicio de agua potable</t>
  </si>
  <si>
    <t>Telefonía tradicional</t>
  </si>
  <si>
    <t>Telefonía celular</t>
  </si>
  <si>
    <t>Servicios de telecomunicaciones y satélitales</t>
  </si>
  <si>
    <t>Servicio de acceso de internet, redes y procesamiento de información</t>
  </si>
  <si>
    <t>Servicio postal</t>
  </si>
  <si>
    <t>Contratación de otros servicios</t>
  </si>
  <si>
    <t>Servicios de Arrendamiento</t>
  </si>
  <si>
    <t>Arrendamiento de Edficios</t>
  </si>
  <si>
    <t>Arrendamiento de equipo y bienes informáticos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</si>
  <si>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</si>
  <si>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</si>
  <si>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</si>
  <si>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procesos,técnica y en tecnologías de la información</t>
  </si>
  <si>
    <t>Capacitación institucional</t>
  </si>
  <si>
    <t>Capacitación especializada</t>
  </si>
  <si>
    <t>Servicios de Investigación Científica y Desarrollo</t>
  </si>
  <si>
    <t xml:space="preserve">Servicios de apoyo administrativo </t>
  </si>
  <si>
    <t>Servicios de impresión de documentos y papelería oficial</t>
  </si>
  <si>
    <t>Servicios de impresión de material informativo derivado de la operación y administración</t>
  </si>
  <si>
    <t>Información en medios masivos derivada de la operación y adminisración</t>
  </si>
  <si>
    <t>Servicios Financieros, Bancarios y Comerciales</t>
  </si>
  <si>
    <t>Servicios financieros y bancarios</t>
  </si>
  <si>
    <t>Seguros de bienes patrimoniales</t>
  </si>
  <si>
    <t>Fletes y maniobras</t>
  </si>
  <si>
    <t>Servicios de Instalación, Reparación, Mantenimiento y Conservación</t>
  </si>
  <si>
    <t>Instalación, reparación y mantenimiento de mobiliario y equipo de administración, educacional y recreativo</t>
  </si>
  <si>
    <t>Instalación, reparación y mantenimiento de equipo de computo y tecnologías de la información</t>
  </si>
  <si>
    <t>Mantenimiento y conservación de vehículos terrestres, aéreos, marítimos, lacustres y fluviales</t>
  </si>
  <si>
    <t xml:space="preserve">Instalación, reparación y mantenimiento de maquinaria y otros equipos </t>
  </si>
  <si>
    <t>Mantenimiento y conservación de Maquinaria y Equipo de Trabajo específico</t>
  </si>
  <si>
    <t>Servicios de limpieza y manejo de desechos</t>
  </si>
  <si>
    <t>Servicios de jardinería y fumigación</t>
  </si>
  <si>
    <t>Servicios de Comunicación Social y Publicidad</t>
  </si>
  <si>
    <t>Difusión por Radio, Televisión y Otros Medios de Mensajes sobre Programas y Actividades Gubernamentales</t>
  </si>
  <si>
    <t>Servicios de revelados de fotografías</t>
  </si>
  <si>
    <t>Servicio de Creación y Difusión de Contenido Exclusivamente a través de Internet</t>
  </si>
  <si>
    <t>Servicios de Traslado y Viáticos</t>
  </si>
  <si>
    <t>Pasajes aéreos nacionales</t>
  </si>
  <si>
    <t>Pasajes aéreos internacionales</t>
  </si>
  <si>
    <t>Pasajes terrestres nacionales</t>
  </si>
  <si>
    <t>Pasajes terrestres internacionales</t>
  </si>
  <si>
    <t>Viáticos en el país</t>
  </si>
  <si>
    <t>Viáticos en el extranjero</t>
  </si>
  <si>
    <t>Otros Servicios de traslado y hospedaje</t>
  </si>
  <si>
    <t>Servicios Oficiales</t>
  </si>
  <si>
    <t>Congresos y convenciones</t>
  </si>
  <si>
    <t>Exposiciones</t>
  </si>
  <si>
    <t>Gastos de representación</t>
  </si>
  <si>
    <t>Otros Servicios Generales</t>
  </si>
  <si>
    <t>Impuestos y derechos</t>
  </si>
  <si>
    <t>Penas, multas, accesorios y actualizaciones</t>
  </si>
  <si>
    <t>Otros gastos por responsabilidades</t>
  </si>
  <si>
    <t xml:space="preserve">Otros servicios generales </t>
  </si>
  <si>
    <t>SUBTOTAL CAPÍTULO 3000</t>
  </si>
  <si>
    <t>BIENES MUEBLES, INMUEBLES E INTANGIBLES</t>
  </si>
  <si>
    <t>Muebles, excepto de oficina y Estantería</t>
  </si>
  <si>
    <t>Otros Mobiliarios y Equipo de Administración</t>
  </si>
  <si>
    <t>Equipo de Comunicación y Telecomunicación</t>
  </si>
  <si>
    <t>Equipo de Generación Eléctrica, aparatos y acc. eléctricos</t>
  </si>
  <si>
    <t>Software</t>
  </si>
  <si>
    <t>Licencias Informáticas e Intelectuales</t>
  </si>
  <si>
    <t>SUBTOTAL CAPÍTULO 5000</t>
  </si>
  <si>
    <t>DIRECTOR GENERAL</t>
  </si>
  <si>
    <t>MTRO. DAVID ROGELIO CAMPOS CORNEJO</t>
  </si>
  <si>
    <t>Otras compensaciones</t>
  </si>
  <si>
    <t>Mantenimiento y Conservación de inmueles para la prestación de servicios administrativos</t>
  </si>
  <si>
    <t>Concepto</t>
  </si>
  <si>
    <t>Monto de ingreso</t>
  </si>
  <si>
    <t>Totales</t>
  </si>
  <si>
    <t>Estudio Encuetro del Mariachi</t>
  </si>
  <si>
    <t xml:space="preserve">Solicitudes de información Unidad GMA </t>
  </si>
  <si>
    <t>Solicitudes de información Unidad SD</t>
  </si>
  <si>
    <t>TOTAL INGRESOS PROPIOS ESTIMADOS</t>
  </si>
  <si>
    <t>TOTAL INGRESOS ESTIMADOS 2015</t>
  </si>
  <si>
    <t>Otros servicios de información</t>
  </si>
  <si>
    <t>MONTO</t>
  </si>
  <si>
    <t>Estudios Expo Guadalajara</t>
  </si>
  <si>
    <t>Equipos y aparatos audiovisuales</t>
  </si>
  <si>
    <t>Productos financieros</t>
  </si>
  <si>
    <t>Transferencias SEPAF</t>
  </si>
  <si>
    <t>Recursos propios</t>
  </si>
  <si>
    <t>TOTAL PRESUPUESTO 2015</t>
  </si>
  <si>
    <t>TOTAL</t>
  </si>
  <si>
    <t>PRESUPUESTO DE EGRESOS 2015 DEL INSTITUTO DE INFORMACIÓN ESTADÍSTICA Y GEOGRÁFICA DEL ESTADO DE JALISCO</t>
  </si>
  <si>
    <t>Responsabilidad patrimonial</t>
  </si>
  <si>
    <t>Laudos laborales</t>
  </si>
  <si>
    <t>TRANSFERENCIAS, ASIGNACIONES, SUBSIDIOS Y OTRAS AYUDAS</t>
  </si>
  <si>
    <t>Ayudas para Erogaciones Contingentes</t>
  </si>
  <si>
    <t>SUBTOTAL CAPÍTULO 4000</t>
  </si>
  <si>
    <t>TOTAL INGRESOS POR TRANSFERENCIAS</t>
  </si>
  <si>
    <t>Muebles de Oficina y Estantería*</t>
  </si>
  <si>
    <t>Equipo de Cómputo y Tecnologías de Información**</t>
  </si>
  <si>
    <t>* Se presentará solicitud ante SEPAF por $850,000 adicionales para la adquisición de mobiliario, como evento especial (por única ocasión).</t>
  </si>
  <si>
    <t>** Se presentará solicitud ante SEPAF por $2'150,000 adicionales para la adquisición de equipo de cómputo, como evento especial (por única ocasión). Se requiere para equipar debidamente al Instituto para el procesamiento de información.</t>
  </si>
  <si>
    <t>Transferencias presupuestales SEPAF*</t>
  </si>
  <si>
    <t>CAPÍTULO</t>
  </si>
  <si>
    <t>RECURSOS COEPO</t>
  </si>
  <si>
    <t>ASIGNADO</t>
  </si>
  <si>
    <t>PENDIENTE</t>
  </si>
  <si>
    <t>* Pendiente por incrementar el monto asignado por transferencias a los capítulos 2000, 3000 y 5000, ya que no se tenía en la Secretaría General de Gobierno presupuesto etiquetado en estos capítulos para COEPO, sin embargo sí se aplicaban recursos, los cuales según lo establecido en artículos transitorios de la Ley, deben ser transferidos al IIEG. Se estima una asignación por capítulo de la siguiente manera:</t>
  </si>
  <si>
    <t>SITUACIÓN</t>
  </si>
  <si>
    <t>PRESUPUESTO DE INGRESOS 2015 DEL INSTITUTO DE INFORMACIÓN ESTADÍSTICA Y GEOGRÁFICA DEL ESTADO DE JALISCO</t>
  </si>
  <si>
    <t>Refacciones y accesorios menores de equipo de cómputo y tecnologías de la información</t>
  </si>
  <si>
    <t>Refacciones y accesorios menores de mobiliario y equipo de administración, educacional y recreativo</t>
  </si>
</sst>
</file>

<file path=xl/styles.xml><?xml version="1.0" encoding="utf-8"?>
<styleSheet xmlns="http://schemas.openxmlformats.org/spreadsheetml/2006/main">
  <numFmts count="5">
    <numFmt numFmtId="42" formatCode="_-&quot;$&quot;* #,##0_-;\-&quot;$&quot;* #,##0_-;_-&quot;$&quot;* &quot;-&quot;_-;_-@_-"/>
    <numFmt numFmtId="44" formatCode="_-&quot;$&quot;* #,##0.00_-;\-&quot;$&quot;* #,##0.00_-;_-&quot;$&quot;* &quot;-&quot;??_-;_-@_-"/>
    <numFmt numFmtId="164" formatCode="_-&quot;$&quot;* #,##0_-;\-&quot;$&quot;* #,##0_-;_-&quot;$&quot;* &quot;-&quot;??_-;_-@_-"/>
    <numFmt numFmtId="165" formatCode="#,##0_ ;[Red]\-#,##0\ "/>
    <numFmt numFmtId="166" formatCode="&quot;$&quot;#,##0.00"/>
  </numFmts>
  <fonts count="14">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Arial"/>
      <family val="2"/>
    </font>
    <font>
      <b/>
      <sz val="12"/>
      <name val="Calibri"/>
      <family val="2"/>
      <scheme val="minor"/>
    </font>
    <font>
      <b/>
      <sz val="10"/>
      <name val="Arial"/>
      <family val="2"/>
    </font>
    <font>
      <sz val="10"/>
      <name val="Arial"/>
      <family val="2"/>
    </font>
    <font>
      <sz val="8"/>
      <name val="Arial"/>
      <family val="2"/>
    </font>
    <font>
      <b/>
      <sz val="11"/>
      <name val="Arial"/>
      <family val="2"/>
    </font>
    <font>
      <sz val="9"/>
      <name val="Arial"/>
      <family val="2"/>
    </font>
    <font>
      <b/>
      <sz val="10"/>
      <color theme="1"/>
      <name val="Arial"/>
      <family val="2"/>
    </font>
    <font>
      <b/>
      <sz val="12"/>
      <color theme="1"/>
      <name val="Calibri"/>
      <family val="2"/>
      <scheme val="minor"/>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indexed="9"/>
        <bgColor indexed="64"/>
      </patternFill>
    </fill>
    <fill>
      <patternFill patternType="solid">
        <fgColor theme="0" tint="-0.14999847407452621"/>
        <bgColor indexed="64"/>
      </patternFill>
    </fill>
  </fills>
  <borders count="42">
    <border>
      <left/>
      <right/>
      <top/>
      <bottom/>
      <diagonal/>
    </border>
    <border>
      <left/>
      <right/>
      <top style="medium">
        <color auto="1"/>
      </top>
      <bottom/>
      <diagonal/>
    </border>
    <border>
      <left/>
      <right style="medium">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right style="medium">
        <color indexed="64"/>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top style="thin">
        <color auto="1"/>
      </top>
      <bottom/>
      <diagonal/>
    </border>
    <border>
      <left/>
      <right style="medium">
        <color indexed="64"/>
      </right>
      <top style="thin">
        <color auto="1"/>
      </top>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style="medium">
        <color indexed="64"/>
      </right>
      <top style="thin">
        <color auto="1"/>
      </top>
      <bottom style="medium">
        <color auto="1"/>
      </bottom>
      <diagonal/>
    </border>
    <border>
      <left style="medium">
        <color auto="1"/>
      </left>
      <right/>
      <top style="medium">
        <color auto="1"/>
      </top>
      <bottom style="medium">
        <color auto="1"/>
      </bottom>
      <diagonal/>
    </border>
    <border>
      <left/>
      <right style="medium">
        <color indexed="64"/>
      </right>
      <top style="medium">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right/>
      <top style="medium">
        <color auto="1"/>
      </top>
      <bottom style="medium">
        <color auto="1"/>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style="thin">
        <color auto="1"/>
      </bottom>
      <diagonal/>
    </border>
    <border>
      <left style="medium">
        <color auto="1"/>
      </left>
      <right style="thin">
        <color auto="1"/>
      </right>
      <top/>
      <bottom style="thin">
        <color auto="1"/>
      </bottom>
      <diagonal/>
    </border>
    <border>
      <left style="medium">
        <color auto="1"/>
      </left>
      <right/>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bottom style="thin">
        <color auto="1"/>
      </bottom>
      <diagonal/>
    </border>
  </borders>
  <cellStyleXfs count="4">
    <xf numFmtId="0" fontId="0" fillId="0" borderId="0"/>
    <xf numFmtId="44" fontId="1" fillId="0" borderId="0" applyFont="0" applyFill="0" applyBorder="0" applyAlignment="0" applyProtection="0"/>
    <xf numFmtId="0" fontId="7" fillId="0" borderId="0"/>
    <xf numFmtId="9" fontId="1" fillId="0" borderId="0" applyFont="0" applyFill="0" applyBorder="0" applyAlignment="0" applyProtection="0"/>
  </cellStyleXfs>
  <cellXfs count="135">
    <xf numFmtId="0" fontId="0" fillId="0" borderId="0" xfId="0"/>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4" borderId="5" xfId="0" applyFont="1" applyFill="1" applyBorder="1" applyAlignment="1">
      <alignment wrapText="1"/>
    </xf>
    <xf numFmtId="0" fontId="7" fillId="0" borderId="4" xfId="0" applyFont="1" applyBorder="1" applyAlignment="1">
      <alignment horizontal="center" wrapText="1"/>
    </xf>
    <xf numFmtId="0" fontId="7" fillId="0" borderId="5" xfId="0" applyFont="1" applyBorder="1" applyAlignment="1">
      <alignment wrapText="1"/>
    </xf>
    <xf numFmtId="0" fontId="6" fillId="0" borderId="4" xfId="0" applyFont="1" applyBorder="1" applyAlignment="1">
      <alignment horizontal="center" wrapText="1"/>
    </xf>
    <xf numFmtId="0" fontId="8" fillId="4" borderId="4" xfId="2" applyNumberFormat="1" applyFont="1" applyFill="1" applyBorder="1" applyAlignment="1">
      <alignment horizontal="center"/>
    </xf>
    <xf numFmtId="0" fontId="8" fillId="0" borderId="5" xfId="2" applyNumberFormat="1" applyFont="1" applyFill="1" applyBorder="1"/>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wrapText="1"/>
    </xf>
    <xf numFmtId="0" fontId="6" fillId="3" borderId="4" xfId="0" applyFont="1" applyFill="1" applyBorder="1" applyAlignment="1">
      <alignment horizontal="center" vertical="center"/>
    </xf>
    <xf numFmtId="0" fontId="7" fillId="0" borderId="5" xfId="0" applyFont="1" applyBorder="1" applyAlignment="1">
      <alignment vertical="top" wrapText="1"/>
    </xf>
    <xf numFmtId="0" fontId="7" fillId="0" borderId="5" xfId="0" applyFont="1" applyFill="1" applyBorder="1" applyAlignment="1">
      <alignment vertical="top" wrapText="1"/>
    </xf>
    <xf numFmtId="0" fontId="4" fillId="0" borderId="5" xfId="0" applyFont="1" applyBorder="1" applyAlignment="1">
      <alignment horizontal="justify" vertical="center" wrapText="1"/>
    </xf>
    <xf numFmtId="0" fontId="6" fillId="0" borderId="5" xfId="0" applyFont="1" applyBorder="1" applyAlignment="1">
      <alignment vertical="top" wrapText="1"/>
    </xf>
    <xf numFmtId="0" fontId="4" fillId="0" borderId="4" xfId="0" applyFont="1" applyBorder="1" applyAlignment="1">
      <alignment horizontal="center" vertical="center" wrapText="1"/>
    </xf>
    <xf numFmtId="0" fontId="4" fillId="0" borderId="5" xfId="0" applyFont="1" applyFill="1" applyBorder="1" applyAlignment="1">
      <alignment horizontal="justify" vertical="center" wrapText="1"/>
    </xf>
    <xf numFmtId="0" fontId="7" fillId="0" borderId="5" xfId="0" applyFont="1" applyBorder="1" applyAlignment="1">
      <alignment vertical="top"/>
    </xf>
    <xf numFmtId="42" fontId="9" fillId="3" borderId="7" xfId="1" applyNumberFormat="1" applyFont="1" applyFill="1" applyBorder="1" applyAlignment="1">
      <alignment wrapText="1"/>
    </xf>
    <xf numFmtId="1" fontId="6" fillId="0" borderId="4" xfId="0" applyNumberFormat="1" applyFont="1" applyBorder="1" applyAlignment="1">
      <alignment horizontal="center" wrapText="1"/>
    </xf>
    <xf numFmtId="0" fontId="7" fillId="0" borderId="4" xfId="0" applyFont="1" applyBorder="1" applyAlignment="1">
      <alignment horizontal="center" vertical="top" wrapText="1"/>
    </xf>
    <xf numFmtId="0" fontId="10" fillId="4" borderId="4" xfId="2" applyNumberFormat="1" applyFont="1" applyFill="1" applyBorder="1" applyAlignment="1">
      <alignment horizontal="center"/>
    </xf>
    <xf numFmtId="0" fontId="7" fillId="0" borderId="5" xfId="2" applyNumberFormat="1" applyFont="1" applyFill="1" applyBorder="1"/>
    <xf numFmtId="0" fontId="6" fillId="4" borderId="4" xfId="2" applyNumberFormat="1" applyFont="1" applyFill="1" applyBorder="1" applyAlignment="1">
      <alignment horizontal="center"/>
    </xf>
    <xf numFmtId="0" fontId="6" fillId="0" borderId="5" xfId="2" applyNumberFormat="1" applyFont="1" applyFill="1" applyBorder="1"/>
    <xf numFmtId="0" fontId="7" fillId="4" borderId="4" xfId="2" applyNumberFormat="1" applyFont="1" applyFill="1" applyBorder="1" applyAlignment="1">
      <alignment horizontal="center"/>
    </xf>
    <xf numFmtId="0" fontId="6" fillId="0" borderId="4" xfId="0" applyFont="1" applyBorder="1" applyAlignment="1">
      <alignment horizontal="center" vertical="top" wrapText="1"/>
    </xf>
    <xf numFmtId="0" fontId="7" fillId="0" borderId="5" xfId="0" applyFont="1" applyBorder="1" applyAlignment="1">
      <alignment horizontal="left" vertical="top" wrapText="1"/>
    </xf>
    <xf numFmtId="0" fontId="6" fillId="0" borderId="5" xfId="0" applyFont="1" applyBorder="1" applyAlignment="1">
      <alignment horizontal="left" vertical="top" wrapText="1"/>
    </xf>
    <xf numFmtId="0" fontId="7" fillId="0" borderId="5" xfId="2" applyNumberFormat="1" applyFont="1" applyFill="1" applyBorder="1" applyAlignment="1">
      <alignment wrapText="1"/>
    </xf>
    <xf numFmtId="0" fontId="7" fillId="0" borderId="5" xfId="0" applyFont="1" applyFill="1" applyBorder="1" applyAlignment="1">
      <alignment horizontal="left" vertical="top" wrapText="1"/>
    </xf>
    <xf numFmtId="0" fontId="7" fillId="2" borderId="4" xfId="2" applyNumberFormat="1" applyFont="1" applyFill="1" applyBorder="1" applyAlignment="1">
      <alignment horizontal="center"/>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42" fontId="9" fillId="3" borderId="12" xfId="1" applyNumberFormat="1" applyFont="1" applyFill="1" applyBorder="1" applyAlignment="1">
      <alignment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0" borderId="4" xfId="0" applyFont="1" applyFill="1" applyBorder="1" applyAlignment="1">
      <alignment horizontal="center" vertical="top"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42" fontId="9" fillId="3" borderId="15" xfId="1" applyNumberFormat="1" applyFont="1" applyFill="1" applyBorder="1" applyAlignment="1">
      <alignment horizontal="center" vertical="center" wrapText="1"/>
    </xf>
    <xf numFmtId="42" fontId="9" fillId="3" borderId="17" xfId="1" applyNumberFormat="1" applyFont="1" applyFill="1" applyBorder="1" applyAlignment="1">
      <alignment wrapText="1"/>
    </xf>
    <xf numFmtId="0" fontId="0" fillId="0" borderId="0" xfId="0" applyBorder="1"/>
    <xf numFmtId="0" fontId="0" fillId="0" borderId="0" xfId="0" applyFill="1"/>
    <xf numFmtId="164" fontId="0" fillId="0" borderId="0" xfId="1" applyNumberFormat="1" applyFont="1"/>
    <xf numFmtId="164" fontId="6" fillId="0" borderId="6" xfId="1" applyNumberFormat="1" applyFont="1" applyBorder="1" applyAlignment="1">
      <alignment horizontal="right" vertical="center"/>
    </xf>
    <xf numFmtId="164" fontId="6" fillId="0" borderId="6" xfId="1" applyNumberFormat="1" applyFont="1" applyBorder="1"/>
    <xf numFmtId="164" fontId="6" fillId="0" borderId="6" xfId="1" applyNumberFormat="1" applyFont="1" applyFill="1" applyBorder="1" applyAlignment="1">
      <alignment horizontal="right" vertical="center"/>
    </xf>
    <xf numFmtId="164" fontId="9" fillId="3" borderId="6" xfId="1" applyNumberFormat="1" applyFont="1" applyFill="1" applyBorder="1"/>
    <xf numFmtId="165" fontId="0" fillId="0" borderId="0" xfId="1" applyNumberFormat="1" applyFont="1"/>
    <xf numFmtId="0" fontId="0" fillId="0" borderId="20" xfId="0" applyBorder="1"/>
    <xf numFmtId="0" fontId="0" fillId="5" borderId="24" xfId="0" applyFill="1" applyBorder="1" applyAlignment="1">
      <alignment horizontal="left"/>
    </xf>
    <xf numFmtId="166" fontId="0" fillId="0" borderId="18" xfId="0" applyNumberFormat="1" applyBorder="1"/>
    <xf numFmtId="0" fontId="0" fillId="0" borderId="19" xfId="0" applyBorder="1"/>
    <xf numFmtId="166" fontId="0" fillId="0" borderId="9" xfId="0" applyNumberFormat="1" applyBorder="1"/>
    <xf numFmtId="0" fontId="0" fillId="0" borderId="8" xfId="0" applyBorder="1"/>
    <xf numFmtId="0" fontId="0" fillId="0" borderId="9" xfId="0" applyBorder="1"/>
    <xf numFmtId="0" fontId="0" fillId="0" borderId="4" xfId="0" applyBorder="1"/>
    <xf numFmtId="166" fontId="0" fillId="0" borderId="9" xfId="0" applyNumberFormat="1" applyFill="1" applyBorder="1"/>
    <xf numFmtId="44" fontId="12" fillId="0" borderId="21" xfId="1" applyFont="1" applyBorder="1"/>
    <xf numFmtId="0" fontId="6" fillId="0" borderId="0" xfId="0" applyFont="1" applyFill="1" applyBorder="1" applyAlignment="1">
      <alignment horizontal="left" wrapText="1"/>
    </xf>
    <xf numFmtId="164" fontId="0" fillId="0" borderId="2" xfId="1" applyNumberFormat="1" applyFont="1" applyBorder="1"/>
    <xf numFmtId="164" fontId="2" fillId="0" borderId="2" xfId="1" applyNumberFormat="1" applyFont="1" applyBorder="1"/>
    <xf numFmtId="166" fontId="12" fillId="0" borderId="21" xfId="1" applyNumberFormat="1" applyFont="1" applyBorder="1"/>
    <xf numFmtId="0" fontId="11" fillId="0" borderId="0" xfId="0" applyFont="1" applyBorder="1" applyAlignment="1">
      <alignment horizontal="center"/>
    </xf>
    <xf numFmtId="164" fontId="0" fillId="0" borderId="28" xfId="1" applyNumberFormat="1" applyFont="1" applyBorder="1"/>
    <xf numFmtId="42" fontId="13" fillId="3" borderId="26" xfId="1" applyNumberFormat="1" applyFont="1" applyFill="1" applyBorder="1" applyAlignment="1">
      <alignment wrapText="1"/>
    </xf>
    <xf numFmtId="164" fontId="0" fillId="0" borderId="1" xfId="1" applyNumberFormat="1" applyFont="1" applyBorder="1"/>
    <xf numFmtId="164" fontId="0" fillId="0" borderId="30" xfId="1" applyNumberFormat="1" applyFont="1" applyBorder="1"/>
    <xf numFmtId="0" fontId="0" fillId="0" borderId="16" xfId="0" applyBorder="1"/>
    <xf numFmtId="0" fontId="0" fillId="0" borderId="30" xfId="0" applyBorder="1"/>
    <xf numFmtId="0" fontId="0" fillId="0" borderId="2" xfId="0" applyBorder="1"/>
    <xf numFmtId="164" fontId="9" fillId="3" borderId="7" xfId="1" applyNumberFormat="1" applyFont="1" applyFill="1" applyBorder="1"/>
    <xf numFmtId="0" fontId="6" fillId="3" borderId="7" xfId="0" applyFont="1" applyFill="1" applyBorder="1" applyAlignment="1">
      <alignment horizontal="center" vertical="center" wrapText="1"/>
    </xf>
    <xf numFmtId="0" fontId="0" fillId="0" borderId="2" xfId="0" applyFill="1" applyBorder="1"/>
    <xf numFmtId="164" fontId="0" fillId="0" borderId="2" xfId="0" applyNumberFormat="1" applyBorder="1"/>
    <xf numFmtId="0" fontId="0" fillId="0" borderId="32" xfId="0" applyBorder="1"/>
    <xf numFmtId="164" fontId="0" fillId="0" borderId="28" xfId="1" applyNumberFormat="1" applyFont="1" applyFill="1" applyBorder="1"/>
    <xf numFmtId="164" fontId="2" fillId="0" borderId="28" xfId="1" applyNumberFormat="1" applyFont="1" applyBorder="1"/>
    <xf numFmtId="42" fontId="9" fillId="3" borderId="6" xfId="1" applyNumberFormat="1" applyFont="1" applyFill="1" applyBorder="1" applyAlignment="1">
      <alignment wrapText="1"/>
    </xf>
    <xf numFmtId="164" fontId="1" fillId="0" borderId="28" xfId="1" applyNumberFormat="1" applyFont="1" applyFill="1" applyBorder="1"/>
    <xf numFmtId="42" fontId="9" fillId="3" borderId="27" xfId="1" applyNumberFormat="1" applyFont="1" applyFill="1" applyBorder="1" applyAlignment="1">
      <alignment wrapText="1"/>
    </xf>
    <xf numFmtId="42" fontId="9" fillId="3" borderId="33" xfId="1" applyNumberFormat="1" applyFont="1" applyFill="1" applyBorder="1" applyAlignment="1">
      <alignment horizontal="center" vertical="center" wrapText="1"/>
    </xf>
    <xf numFmtId="42" fontId="9" fillId="3" borderId="26" xfId="1" applyNumberFormat="1" applyFont="1" applyFill="1" applyBorder="1" applyAlignment="1">
      <alignment wrapText="1"/>
    </xf>
    <xf numFmtId="0" fontId="6" fillId="3" borderId="26" xfId="0" applyFont="1" applyFill="1" applyBorder="1" applyAlignment="1">
      <alignment horizontal="center" vertical="center" wrapText="1"/>
    </xf>
    <xf numFmtId="164" fontId="6" fillId="0" borderId="34" xfId="1" applyNumberFormat="1" applyFont="1" applyBorder="1" applyAlignment="1">
      <alignment horizontal="right" vertical="center"/>
    </xf>
    <xf numFmtId="0" fontId="5" fillId="3" borderId="26" xfId="0" applyFont="1" applyFill="1" applyBorder="1" applyAlignment="1">
      <alignment horizontal="center" vertical="center" wrapText="1"/>
    </xf>
    <xf numFmtId="0" fontId="5" fillId="3" borderId="26" xfId="0" applyFont="1" applyFill="1" applyBorder="1" applyAlignment="1">
      <alignment horizontal="center" vertical="center"/>
    </xf>
    <xf numFmtId="0" fontId="6" fillId="4" borderId="22" xfId="0" applyFont="1" applyFill="1" applyBorder="1" applyAlignment="1">
      <alignment wrapText="1"/>
    </xf>
    <xf numFmtId="0" fontId="6" fillId="0" borderId="35" xfId="0" applyFont="1" applyFill="1" applyBorder="1" applyAlignment="1">
      <alignment horizontal="center" vertical="center" wrapText="1"/>
    </xf>
    <xf numFmtId="9" fontId="0" fillId="0" borderId="37" xfId="3" applyFont="1" applyBorder="1"/>
    <xf numFmtId="164" fontId="0" fillId="0" borderId="37" xfId="0" applyNumberFormat="1" applyBorder="1"/>
    <xf numFmtId="0" fontId="2" fillId="0" borderId="38" xfId="0" applyFont="1" applyBorder="1" applyAlignment="1">
      <alignment horizontal="center"/>
    </xf>
    <xf numFmtId="0" fontId="0" fillId="0" borderId="7" xfId="0" applyBorder="1"/>
    <xf numFmtId="0" fontId="2" fillId="0" borderId="39" xfId="0" applyFont="1" applyBorder="1" applyAlignment="1">
      <alignment horizontal="center"/>
    </xf>
    <xf numFmtId="164" fontId="0" fillId="0" borderId="40" xfId="0" applyNumberFormat="1" applyBorder="1"/>
    <xf numFmtId="9" fontId="0" fillId="0" borderId="40" xfId="0" applyNumberFormat="1" applyBorder="1"/>
    <xf numFmtId="0" fontId="0" fillId="0" borderId="15" xfId="0" applyBorder="1"/>
    <xf numFmtId="0" fontId="2" fillId="0" borderId="36" xfId="0" applyFont="1" applyBorder="1" applyAlignment="1">
      <alignment horizontal="center"/>
    </xf>
    <xf numFmtId="164" fontId="0" fillId="0" borderId="23" xfId="1" applyNumberFormat="1" applyFont="1" applyBorder="1"/>
    <xf numFmtId="9" fontId="0" fillId="0" borderId="23" xfId="3" applyFont="1" applyBorder="1"/>
    <xf numFmtId="0" fontId="0" fillId="0" borderId="41" xfId="0" applyBorder="1"/>
    <xf numFmtId="0" fontId="2" fillId="0" borderId="16" xfId="0" applyFont="1" applyBorder="1" applyAlignment="1">
      <alignment horizontal="center"/>
    </xf>
    <xf numFmtId="0" fontId="2" fillId="0" borderId="17" xfId="0" applyFont="1" applyBorder="1" applyAlignment="1">
      <alignment horizontal="center"/>
    </xf>
    <xf numFmtId="0" fontId="5" fillId="3" borderId="31"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9" fillId="3" borderId="16" xfId="0" applyFont="1" applyFill="1" applyBorder="1" applyAlignment="1">
      <alignment horizontal="center" wrapText="1"/>
    </xf>
    <xf numFmtId="0" fontId="9" fillId="3" borderId="29" xfId="0" applyFont="1" applyFill="1" applyBorder="1" applyAlignment="1">
      <alignment horizontal="center" wrapText="1"/>
    </xf>
    <xf numFmtId="0" fontId="9" fillId="3" borderId="16"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4" fillId="0" borderId="31" xfId="0" applyFont="1" applyBorder="1" applyAlignment="1">
      <alignment horizontal="center" wrapText="1"/>
    </xf>
    <xf numFmtId="0" fontId="4" fillId="0" borderId="1" xfId="0" applyFont="1" applyBorder="1" applyAlignment="1">
      <alignment horizontal="center" wrapText="1"/>
    </xf>
    <xf numFmtId="0" fontId="4" fillId="0" borderId="30" xfId="0" applyFont="1" applyBorder="1" applyAlignment="1">
      <alignment horizontal="center" wrapText="1"/>
    </xf>
    <xf numFmtId="0" fontId="4" fillId="0" borderId="16" xfId="0" applyFont="1" applyBorder="1" applyAlignment="1">
      <alignment horizontal="center" wrapText="1"/>
    </xf>
    <xf numFmtId="0" fontId="4" fillId="0" borderId="29" xfId="0" applyFont="1" applyBorder="1" applyAlignment="1">
      <alignment horizontal="center" wrapText="1"/>
    </xf>
    <xf numFmtId="0" fontId="4" fillId="0" borderId="17" xfId="0" applyFont="1" applyBorder="1" applyAlignment="1">
      <alignment horizontal="center" wrapText="1"/>
    </xf>
    <xf numFmtId="0" fontId="2" fillId="0" borderId="0" xfId="0" applyFont="1" applyBorder="1" applyAlignment="1">
      <alignment horizontal="center" wrapText="1"/>
    </xf>
    <xf numFmtId="164" fontId="2" fillId="0" borderId="16" xfId="1" applyNumberFormat="1" applyFont="1" applyBorder="1" applyAlignment="1">
      <alignment horizontal="center"/>
    </xf>
    <xf numFmtId="164" fontId="2" fillId="0" borderId="17" xfId="1" applyNumberFormat="1" applyFont="1" applyBorder="1" applyAlignment="1">
      <alignment horizontal="center"/>
    </xf>
    <xf numFmtId="0" fontId="4" fillId="0" borderId="0" xfId="0" applyFont="1" applyBorder="1" applyAlignment="1">
      <alignment horizontal="center" vertical="center" wrapText="1"/>
    </xf>
    <xf numFmtId="0" fontId="0" fillId="0" borderId="25" xfId="0" applyBorder="1" applyAlignment="1">
      <alignment horizontal="center"/>
    </xf>
    <xf numFmtId="0" fontId="0" fillId="5" borderId="24" xfId="0" applyFill="1" applyBorder="1" applyAlignment="1">
      <alignment horizontal="left"/>
    </xf>
    <xf numFmtId="0" fontId="0" fillId="0" borderId="3" xfId="0" applyBorder="1" applyAlignment="1">
      <alignment horizontal="left"/>
    </xf>
    <xf numFmtId="0" fontId="0" fillId="0" borderId="18" xfId="0" applyBorder="1" applyAlignment="1">
      <alignment horizontal="left"/>
    </xf>
    <xf numFmtId="0" fontId="12" fillId="0" borderId="13" xfId="0" applyFont="1" applyBorder="1" applyAlignment="1">
      <alignment horizontal="left"/>
    </xf>
    <xf numFmtId="0" fontId="12" fillId="0" borderId="20" xfId="0" applyFont="1" applyBorder="1" applyAlignment="1">
      <alignment horizontal="left"/>
    </xf>
    <xf numFmtId="0" fontId="0" fillId="0" borderId="4" xfId="0" applyBorder="1" applyAlignment="1">
      <alignment horizontal="left"/>
    </xf>
    <xf numFmtId="0" fontId="0" fillId="0" borderId="9" xfId="0" applyBorder="1" applyAlignment="1">
      <alignment horizontal="left"/>
    </xf>
  </cellXfs>
  <cellStyles count="4">
    <cellStyle name="Moneda" xfId="1" builtinId="4"/>
    <cellStyle name="Normal" xfId="0" builtinId="0"/>
    <cellStyle name="Normal 2" xfId="2"/>
    <cellStyle name="Porcentual"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28575</xdr:rowOff>
    </xdr:from>
    <xdr:to>
      <xdr:col>1</xdr:col>
      <xdr:colOff>1076325</xdr:colOff>
      <xdr:row>0</xdr:row>
      <xdr:rowOff>552450</xdr:rowOff>
    </xdr:to>
    <xdr:pic>
      <xdr:nvPicPr>
        <xdr:cNvPr id="3" name="0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76300" y="28575"/>
          <a:ext cx="962025"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47625</xdr:rowOff>
    </xdr:from>
    <xdr:to>
      <xdr:col>1</xdr:col>
      <xdr:colOff>1257300</xdr:colOff>
      <xdr:row>1</xdr:row>
      <xdr:rowOff>809625</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81050" y="247650"/>
          <a:ext cx="1238250" cy="76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ijal/Documents/Gaby%20GR%20Lap/MIR%202015/Plantilla_IIEG_v1.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tilla  integrada"/>
    </sheetNames>
    <sheetDataSet>
      <sheetData sheetId="0">
        <row r="108">
          <cell r="J108">
            <v>19294785.120000001</v>
          </cell>
          <cell r="K108">
            <v>1235244.48</v>
          </cell>
          <cell r="L108">
            <v>830601.84000000008</v>
          </cell>
          <cell r="M108">
            <v>134849.16</v>
          </cell>
          <cell r="N108">
            <v>267983.12666666671</v>
          </cell>
          <cell r="O108">
            <v>2679831.2666666666</v>
          </cell>
          <cell r="P108">
            <v>2025952.4375999998</v>
          </cell>
          <cell r="Q108">
            <v>578843.5536000001</v>
          </cell>
          <cell r="R108">
            <v>1061213.1816</v>
          </cell>
          <cell r="S108">
            <v>385895.70240000001</v>
          </cell>
          <cell r="T108">
            <v>898350.34999999986</v>
          </cell>
          <cell r="U108">
            <v>64927.8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E161"/>
  <sheetViews>
    <sheetView tabSelected="1" topLeftCell="A139" workbookViewId="0">
      <selection activeCell="D149" sqref="D149"/>
    </sheetView>
  </sheetViews>
  <sheetFormatPr baseColWidth="10" defaultRowHeight="15"/>
  <cols>
    <col min="2" max="2" width="18.140625" customWidth="1"/>
    <col min="3" max="3" width="52.42578125" customWidth="1"/>
    <col min="4" max="4" width="16.85546875" style="47" bestFit="1" customWidth="1"/>
    <col min="5" max="5" width="18.42578125" bestFit="1" customWidth="1"/>
    <col min="7" max="7" width="24" customWidth="1"/>
  </cols>
  <sheetData>
    <row r="1" spans="2:5" ht="48.75" customHeight="1" thickBot="1">
      <c r="B1" s="72"/>
      <c r="C1" s="109" t="s">
        <v>161</v>
      </c>
      <c r="D1" s="110"/>
      <c r="E1" s="111"/>
    </row>
    <row r="2" spans="2:5" ht="32.25" thickBot="1">
      <c r="B2" s="89" t="s">
        <v>0</v>
      </c>
      <c r="C2" s="90" t="s">
        <v>1</v>
      </c>
      <c r="D2" s="107" t="s">
        <v>153</v>
      </c>
      <c r="E2" s="108"/>
    </row>
    <row r="3" spans="2:5" ht="26.25" thickBot="1">
      <c r="B3" s="87">
        <v>1000</v>
      </c>
      <c r="C3" s="87" t="s">
        <v>2</v>
      </c>
      <c r="D3" s="87" t="s">
        <v>157</v>
      </c>
      <c r="E3" s="87" t="s">
        <v>158</v>
      </c>
    </row>
    <row r="4" spans="2:5" ht="15" customHeight="1">
      <c r="B4" s="92">
        <v>1100</v>
      </c>
      <c r="C4" s="91" t="s">
        <v>3</v>
      </c>
      <c r="D4" s="88">
        <f t="shared" ref="D4" si="0">D5</f>
        <v>19294785.120000001</v>
      </c>
      <c r="E4" s="73"/>
    </row>
    <row r="5" spans="2:5">
      <c r="B5" s="5">
        <v>1131</v>
      </c>
      <c r="C5" s="6" t="s">
        <v>4</v>
      </c>
      <c r="D5" s="68">
        <f>'[1]Plantilla  integrada'!$J$108</f>
        <v>19294785.120000001</v>
      </c>
      <c r="E5" s="74"/>
    </row>
    <row r="6" spans="2:5">
      <c r="B6" s="7">
        <v>1200</v>
      </c>
      <c r="C6" s="4" t="s">
        <v>5</v>
      </c>
      <c r="D6" s="48">
        <f t="shared" ref="D6" si="1">D7+D8</f>
        <v>110000</v>
      </c>
      <c r="E6" s="74"/>
    </row>
    <row r="7" spans="2:5">
      <c r="B7" s="5">
        <v>1211</v>
      </c>
      <c r="C7" s="6" t="s">
        <v>6</v>
      </c>
      <c r="D7" s="68">
        <v>100000</v>
      </c>
      <c r="E7" s="74"/>
    </row>
    <row r="8" spans="2:5">
      <c r="B8" s="5">
        <v>1231</v>
      </c>
      <c r="C8" s="6" t="s">
        <v>7</v>
      </c>
      <c r="D8" s="68">
        <v>10000</v>
      </c>
      <c r="E8" s="74"/>
    </row>
    <row r="9" spans="2:5">
      <c r="B9" s="7">
        <v>1300</v>
      </c>
      <c r="C9" s="4" t="s">
        <v>8</v>
      </c>
      <c r="D9" s="48">
        <f>D10+D11+D12+D13+D14</f>
        <v>3132663.5533333332</v>
      </c>
      <c r="E9" s="74"/>
    </row>
    <row r="10" spans="2:5">
      <c r="B10" s="5">
        <v>1311</v>
      </c>
      <c r="C10" s="6" t="s">
        <v>9</v>
      </c>
      <c r="D10" s="68">
        <f>'[1]Plantilla  integrada'!$M$108</f>
        <v>134849.16</v>
      </c>
      <c r="E10" s="74"/>
    </row>
    <row r="11" spans="2:5">
      <c r="B11" s="5">
        <v>1321</v>
      </c>
      <c r="C11" s="6" t="s">
        <v>10</v>
      </c>
      <c r="D11" s="68">
        <f>'[1]Plantilla  integrada'!$N$108</f>
        <v>267983.12666666671</v>
      </c>
      <c r="E11" s="74"/>
    </row>
    <row r="12" spans="2:5">
      <c r="B12" s="5">
        <v>1322</v>
      </c>
      <c r="C12" s="6" t="s">
        <v>11</v>
      </c>
      <c r="D12" s="68">
        <f>'[1]Plantilla  integrada'!$O$108</f>
        <v>2679831.2666666666</v>
      </c>
      <c r="E12" s="74"/>
    </row>
    <row r="13" spans="2:5">
      <c r="B13" s="5">
        <v>1331</v>
      </c>
      <c r="C13" s="6" t="s">
        <v>12</v>
      </c>
      <c r="D13" s="68">
        <v>25000</v>
      </c>
      <c r="E13" s="74"/>
    </row>
    <row r="14" spans="2:5">
      <c r="B14" s="5">
        <v>1347</v>
      </c>
      <c r="C14" s="6" t="s">
        <v>142</v>
      </c>
      <c r="D14" s="68">
        <v>25000</v>
      </c>
      <c r="E14" s="74"/>
    </row>
    <row r="15" spans="2:5">
      <c r="B15" s="7">
        <v>1400</v>
      </c>
      <c r="C15" s="4" t="s">
        <v>13</v>
      </c>
      <c r="D15" s="48">
        <f>D16+D17+D18+D19+D20+D21</f>
        <v>4350904.8751999997</v>
      </c>
      <c r="E15" s="74"/>
    </row>
    <row r="16" spans="2:5">
      <c r="B16" s="5">
        <v>1411</v>
      </c>
      <c r="C16" s="6" t="s">
        <v>14</v>
      </c>
      <c r="D16" s="68">
        <f>'[1]Plantilla  integrada'!$R$108+800*9*20</f>
        <v>1205213.1816</v>
      </c>
      <c r="E16" s="74"/>
    </row>
    <row r="17" spans="2:5">
      <c r="B17" s="5">
        <v>1421</v>
      </c>
      <c r="C17" s="6" t="s">
        <v>15</v>
      </c>
      <c r="D17" s="68">
        <f>'[1]Plantilla  integrada'!$Q$108</f>
        <v>578843.5536000001</v>
      </c>
      <c r="E17" s="74"/>
    </row>
    <row r="18" spans="2:5">
      <c r="B18" s="5">
        <v>1431</v>
      </c>
      <c r="C18" s="6" t="s">
        <v>16</v>
      </c>
      <c r="D18" s="68">
        <f>'[1]Plantilla  integrada'!$P$108</f>
        <v>2025952.4375999998</v>
      </c>
      <c r="E18" s="74"/>
    </row>
    <row r="19" spans="2:5">
      <c r="B19" s="5">
        <v>1432</v>
      </c>
      <c r="C19" s="6" t="s">
        <v>17</v>
      </c>
      <c r="D19" s="68">
        <f>'[1]Plantilla  integrada'!$S$108</f>
        <v>385895.70240000001</v>
      </c>
      <c r="E19" s="74"/>
    </row>
    <row r="20" spans="2:5">
      <c r="B20" s="10">
        <v>1441</v>
      </c>
      <c r="C20" s="6" t="s">
        <v>18</v>
      </c>
      <c r="D20" s="68">
        <v>100000</v>
      </c>
      <c r="E20" s="74"/>
    </row>
    <row r="21" spans="2:5">
      <c r="B21" s="10">
        <v>1442</v>
      </c>
      <c r="C21" s="6" t="s">
        <v>19</v>
      </c>
      <c r="D21" s="68">
        <v>55000</v>
      </c>
      <c r="E21" s="74"/>
    </row>
    <row r="22" spans="2:5">
      <c r="B22" s="11">
        <v>1500</v>
      </c>
      <c r="C22" s="12" t="s">
        <v>20</v>
      </c>
      <c r="D22" s="49">
        <f>D23+D24</f>
        <v>280000</v>
      </c>
      <c r="E22" s="74"/>
    </row>
    <row r="23" spans="2:5">
      <c r="B23" s="10">
        <v>1521</v>
      </c>
      <c r="C23" s="6" t="s">
        <v>21</v>
      </c>
      <c r="D23" s="80">
        <v>200000</v>
      </c>
      <c r="E23" s="74"/>
    </row>
    <row r="24" spans="2:5">
      <c r="B24" s="10">
        <v>1551</v>
      </c>
      <c r="C24" s="6" t="s">
        <v>22</v>
      </c>
      <c r="D24" s="80">
        <v>80000</v>
      </c>
      <c r="E24" s="74"/>
    </row>
    <row r="25" spans="2:5">
      <c r="B25" s="11">
        <v>1600</v>
      </c>
      <c r="C25" s="4" t="s">
        <v>23</v>
      </c>
      <c r="D25" s="50">
        <f>D26+D27</f>
        <v>2100000</v>
      </c>
      <c r="E25" s="74"/>
    </row>
    <row r="26" spans="2:5">
      <c r="B26" s="5">
        <v>1611</v>
      </c>
      <c r="C26" s="6" t="s">
        <v>24</v>
      </c>
      <c r="D26" s="68">
        <v>1100000</v>
      </c>
      <c r="E26" s="74"/>
    </row>
    <row r="27" spans="2:5">
      <c r="B27" s="5">
        <v>1612</v>
      </c>
      <c r="C27" s="6" t="s">
        <v>25</v>
      </c>
      <c r="D27" s="68">
        <v>1000000</v>
      </c>
      <c r="E27" s="74"/>
    </row>
    <row r="28" spans="2:5">
      <c r="B28" s="7">
        <v>1700</v>
      </c>
      <c r="C28" s="4" t="s">
        <v>26</v>
      </c>
      <c r="D28" s="50">
        <f>D29+D30+D31</f>
        <v>3029124.4699999997</v>
      </c>
      <c r="E28" s="74"/>
    </row>
    <row r="29" spans="2:5">
      <c r="B29" s="5">
        <v>1712</v>
      </c>
      <c r="C29" s="6" t="s">
        <v>27</v>
      </c>
      <c r="D29" s="68">
        <f>'[1]Plantilla  integrada'!$K$108+'[1]Plantilla  integrada'!$U$108</f>
        <v>1300172.28</v>
      </c>
      <c r="E29" s="74"/>
    </row>
    <row r="30" spans="2:5">
      <c r="B30" s="5">
        <v>1713</v>
      </c>
      <c r="C30" s="6" t="s">
        <v>28</v>
      </c>
      <c r="D30" s="68">
        <f>'[1]Plantilla  integrada'!$L$108</f>
        <v>830601.84000000008</v>
      </c>
      <c r="E30" s="74"/>
    </row>
    <row r="31" spans="2:5">
      <c r="B31" s="5">
        <v>1715</v>
      </c>
      <c r="C31" s="6" t="s">
        <v>29</v>
      </c>
      <c r="D31" s="68">
        <f>'[1]Plantilla  integrada'!$T$108</f>
        <v>898350.34999999986</v>
      </c>
      <c r="E31" s="74"/>
    </row>
    <row r="32" spans="2:5">
      <c r="B32" s="1"/>
      <c r="C32" s="2" t="s">
        <v>30</v>
      </c>
      <c r="D32" s="51">
        <f>D4+D6+D9+D15+D22+D25+D28</f>
        <v>32297478.018533334</v>
      </c>
      <c r="E32" s="75">
        <f>E4+E6+E9+E15+E22+E25+E28</f>
        <v>0</v>
      </c>
    </row>
    <row r="33" spans="2:5">
      <c r="B33" s="13">
        <v>2000</v>
      </c>
      <c r="C33" s="2" t="s">
        <v>31</v>
      </c>
      <c r="D33" s="3"/>
      <c r="E33" s="76"/>
    </row>
    <row r="34" spans="2:5" ht="26.25">
      <c r="B34" s="11">
        <v>2100</v>
      </c>
      <c r="C34" s="12" t="s">
        <v>32</v>
      </c>
      <c r="D34" s="81">
        <f>SUM(D35:D41)</f>
        <v>440000</v>
      </c>
      <c r="E34" s="74"/>
    </row>
    <row r="35" spans="2:5">
      <c r="B35" s="5">
        <v>2111</v>
      </c>
      <c r="C35" s="14" t="s">
        <v>33</v>
      </c>
      <c r="D35" s="68">
        <v>60000</v>
      </c>
      <c r="E35" s="74"/>
    </row>
    <row r="36" spans="2:5">
      <c r="B36" s="5">
        <v>2121</v>
      </c>
      <c r="C36" s="14" t="s">
        <v>34</v>
      </c>
      <c r="D36" s="68">
        <v>5000</v>
      </c>
      <c r="E36" s="74"/>
    </row>
    <row r="37" spans="2:5">
      <c r="B37" s="5">
        <v>2131</v>
      </c>
      <c r="C37" s="14" t="s">
        <v>35</v>
      </c>
      <c r="D37" s="68">
        <v>100000</v>
      </c>
      <c r="E37" s="74"/>
    </row>
    <row r="38" spans="2:5" ht="25.5">
      <c r="B38" s="5">
        <v>2141</v>
      </c>
      <c r="C38" s="14" t="s">
        <v>36</v>
      </c>
      <c r="D38" s="68">
        <v>150000</v>
      </c>
      <c r="E38" s="74"/>
    </row>
    <row r="39" spans="2:5">
      <c r="B39" s="5">
        <v>2151</v>
      </c>
      <c r="C39" s="15" t="s">
        <v>37</v>
      </c>
      <c r="D39" s="68">
        <v>100000</v>
      </c>
      <c r="E39" s="74"/>
    </row>
    <row r="40" spans="2:5">
      <c r="B40" s="5">
        <v>2161</v>
      </c>
      <c r="C40" s="15" t="s">
        <v>38</v>
      </c>
      <c r="D40" s="68">
        <v>20000</v>
      </c>
      <c r="E40" s="74"/>
    </row>
    <row r="41" spans="2:5">
      <c r="B41" s="5">
        <v>2171</v>
      </c>
      <c r="C41" s="16" t="s">
        <v>39</v>
      </c>
      <c r="D41" s="68">
        <v>5000</v>
      </c>
      <c r="E41" s="74"/>
    </row>
    <row r="42" spans="2:5">
      <c r="B42" s="7">
        <v>2200</v>
      </c>
      <c r="C42" s="17" t="s">
        <v>40</v>
      </c>
      <c r="D42" s="81">
        <f>SUM(D43:D45)</f>
        <v>148000</v>
      </c>
      <c r="E42" s="74"/>
    </row>
    <row r="43" spans="2:5" ht="25.5">
      <c r="B43" s="18">
        <v>2214</v>
      </c>
      <c r="C43" s="19" t="s">
        <v>41</v>
      </c>
      <c r="D43" s="68">
        <v>120000</v>
      </c>
      <c r="E43" s="74"/>
    </row>
    <row r="44" spans="2:5" ht="25.5">
      <c r="B44" s="18">
        <v>2216</v>
      </c>
      <c r="C44" s="19" t="s">
        <v>42</v>
      </c>
      <c r="D44" s="68">
        <v>25000</v>
      </c>
      <c r="E44" s="74"/>
    </row>
    <row r="45" spans="2:5">
      <c r="B45" s="5">
        <v>2231</v>
      </c>
      <c r="C45" s="14" t="s">
        <v>43</v>
      </c>
      <c r="D45" s="68">
        <v>3000</v>
      </c>
      <c r="E45" s="74"/>
    </row>
    <row r="46" spans="2:5">
      <c r="B46" s="7">
        <v>2400</v>
      </c>
      <c r="C46" s="17" t="s">
        <v>44</v>
      </c>
      <c r="D46" s="81">
        <f>SUM(D47:D55)</f>
        <v>36000</v>
      </c>
      <c r="E46" s="74"/>
    </row>
    <row r="47" spans="2:5">
      <c r="B47" s="5">
        <v>2411</v>
      </c>
      <c r="C47" s="14" t="s">
        <v>45</v>
      </c>
      <c r="D47" s="68">
        <v>1000</v>
      </c>
      <c r="E47" s="74"/>
    </row>
    <row r="48" spans="2:5">
      <c r="B48" s="5">
        <v>2421</v>
      </c>
      <c r="C48" s="14" t="s">
        <v>46</v>
      </c>
      <c r="D48" s="68">
        <v>2000</v>
      </c>
      <c r="E48" s="74"/>
    </row>
    <row r="49" spans="2:5">
      <c r="B49" s="5">
        <v>2431</v>
      </c>
      <c r="C49" s="14" t="s">
        <v>47</v>
      </c>
      <c r="D49" s="68">
        <v>1000</v>
      </c>
      <c r="E49" s="74"/>
    </row>
    <row r="50" spans="2:5">
      <c r="B50" s="5">
        <v>2441</v>
      </c>
      <c r="C50" s="14" t="s">
        <v>48</v>
      </c>
      <c r="D50" s="68">
        <v>1000</v>
      </c>
      <c r="E50" s="74"/>
    </row>
    <row r="51" spans="2:5">
      <c r="B51" s="5">
        <v>2451</v>
      </c>
      <c r="C51" s="14" t="s">
        <v>49</v>
      </c>
      <c r="D51" s="68">
        <v>2000</v>
      </c>
      <c r="E51" s="74"/>
    </row>
    <row r="52" spans="2:5">
      <c r="B52" s="5">
        <v>2461</v>
      </c>
      <c r="C52" s="14" t="s">
        <v>50</v>
      </c>
      <c r="D52" s="68">
        <v>20000</v>
      </c>
      <c r="E52" s="74"/>
    </row>
    <row r="53" spans="2:5">
      <c r="B53" s="5">
        <v>2471</v>
      </c>
      <c r="C53" s="14" t="s">
        <v>51</v>
      </c>
      <c r="D53" s="68">
        <v>1000</v>
      </c>
      <c r="E53" s="74"/>
    </row>
    <row r="54" spans="2:5">
      <c r="B54" s="5">
        <v>2481</v>
      </c>
      <c r="C54" s="14" t="s">
        <v>52</v>
      </c>
      <c r="D54" s="68">
        <v>3000</v>
      </c>
      <c r="E54" s="74"/>
    </row>
    <row r="55" spans="2:5">
      <c r="B55" s="5">
        <v>2491</v>
      </c>
      <c r="C55" s="14" t="s">
        <v>53</v>
      </c>
      <c r="D55" s="68">
        <v>5000</v>
      </c>
      <c r="E55" s="74"/>
    </row>
    <row r="56" spans="2:5">
      <c r="B56" s="7">
        <v>2500</v>
      </c>
      <c r="C56" s="17" t="s">
        <v>54</v>
      </c>
      <c r="D56" s="81">
        <f>SUM(D57:D60)</f>
        <v>13500</v>
      </c>
      <c r="E56" s="74"/>
    </row>
    <row r="57" spans="2:5">
      <c r="B57" s="5">
        <v>2521</v>
      </c>
      <c r="C57" s="14" t="s">
        <v>55</v>
      </c>
      <c r="D57" s="68">
        <v>2000</v>
      </c>
      <c r="E57" s="74"/>
    </row>
    <row r="58" spans="2:5">
      <c r="B58" s="10">
        <v>2531</v>
      </c>
      <c r="C58" s="15" t="s">
        <v>56</v>
      </c>
      <c r="D58" s="68">
        <v>5000</v>
      </c>
      <c r="E58" s="74"/>
    </row>
    <row r="59" spans="2:5">
      <c r="B59" s="8">
        <v>2541</v>
      </c>
      <c r="C59" s="9" t="s">
        <v>57</v>
      </c>
      <c r="D59" s="68">
        <v>5000</v>
      </c>
      <c r="E59" s="74"/>
    </row>
    <row r="60" spans="2:5">
      <c r="B60" s="5">
        <v>2561</v>
      </c>
      <c r="C60" s="14" t="s">
        <v>58</v>
      </c>
      <c r="D60" s="68">
        <v>1500</v>
      </c>
      <c r="E60" s="74"/>
    </row>
    <row r="61" spans="2:5">
      <c r="B61" s="7">
        <v>2600</v>
      </c>
      <c r="C61" s="17" t="s">
        <v>59</v>
      </c>
      <c r="D61" s="81">
        <f>SUM(D62:D63)</f>
        <v>29000</v>
      </c>
      <c r="E61" s="74"/>
    </row>
    <row r="62" spans="2:5" ht="38.25">
      <c r="B62" s="18">
        <v>2612</v>
      </c>
      <c r="C62" s="16" t="s">
        <v>60</v>
      </c>
      <c r="D62" s="68">
        <v>25000</v>
      </c>
      <c r="E62" s="74"/>
    </row>
    <row r="63" spans="2:5" ht="25.5">
      <c r="B63" s="18">
        <v>2614</v>
      </c>
      <c r="C63" s="16" t="s">
        <v>61</v>
      </c>
      <c r="D63" s="68">
        <v>4000</v>
      </c>
      <c r="E63" s="74"/>
    </row>
    <row r="64" spans="2:5" ht="25.5">
      <c r="B64" s="7">
        <v>2700</v>
      </c>
      <c r="C64" s="17" t="s">
        <v>62</v>
      </c>
      <c r="D64" s="81">
        <f>SUM(D65:D67)</f>
        <v>95000</v>
      </c>
      <c r="E64" s="74"/>
    </row>
    <row r="65" spans="2:5">
      <c r="B65" s="5">
        <v>2711</v>
      </c>
      <c r="C65" s="15" t="s">
        <v>63</v>
      </c>
      <c r="D65" s="68">
        <v>80000</v>
      </c>
      <c r="E65" s="74"/>
    </row>
    <row r="66" spans="2:5">
      <c r="B66" s="5">
        <v>2721</v>
      </c>
      <c r="C66" s="14" t="s">
        <v>64</v>
      </c>
      <c r="D66" s="68">
        <v>10000</v>
      </c>
      <c r="E66" s="74"/>
    </row>
    <row r="67" spans="2:5">
      <c r="B67" s="5">
        <v>2751</v>
      </c>
      <c r="C67" s="20" t="s">
        <v>65</v>
      </c>
      <c r="D67" s="68">
        <v>5000</v>
      </c>
      <c r="E67" s="74"/>
    </row>
    <row r="68" spans="2:5">
      <c r="B68" s="7">
        <v>2900</v>
      </c>
      <c r="C68" s="17" t="s">
        <v>66</v>
      </c>
      <c r="D68" s="81">
        <f>SUM(D69:D75)</f>
        <v>66000</v>
      </c>
      <c r="E68" s="74"/>
    </row>
    <row r="69" spans="2:5">
      <c r="B69" s="5">
        <v>2911</v>
      </c>
      <c r="C69" s="14" t="s">
        <v>67</v>
      </c>
      <c r="D69" s="68">
        <v>10000</v>
      </c>
      <c r="E69" s="74"/>
    </row>
    <row r="70" spans="2:5">
      <c r="B70" s="5">
        <v>2921</v>
      </c>
      <c r="C70" s="14" t="s">
        <v>68</v>
      </c>
      <c r="D70" s="68">
        <v>8000</v>
      </c>
      <c r="E70" s="74"/>
    </row>
    <row r="71" spans="2:5" ht="25.5">
      <c r="B71" s="5">
        <v>2931</v>
      </c>
      <c r="C71" s="14" t="s">
        <v>181</v>
      </c>
      <c r="D71" s="68">
        <v>1000</v>
      </c>
      <c r="E71" s="74"/>
    </row>
    <row r="72" spans="2:5" ht="25.5">
      <c r="B72" s="5">
        <v>2941</v>
      </c>
      <c r="C72" s="14" t="s">
        <v>180</v>
      </c>
      <c r="D72" s="68">
        <v>30000</v>
      </c>
      <c r="E72" s="74"/>
    </row>
    <row r="73" spans="2:5">
      <c r="B73" s="5">
        <v>2961</v>
      </c>
      <c r="C73" s="14" t="s">
        <v>69</v>
      </c>
      <c r="D73" s="68">
        <v>10000</v>
      </c>
      <c r="E73" s="74"/>
    </row>
    <row r="74" spans="2:5" ht="25.5">
      <c r="B74" s="5">
        <v>2981</v>
      </c>
      <c r="C74" s="14" t="s">
        <v>70</v>
      </c>
      <c r="D74" s="68">
        <v>5000</v>
      </c>
      <c r="E74" s="74"/>
    </row>
    <row r="75" spans="2:5">
      <c r="B75" s="5">
        <v>2991</v>
      </c>
      <c r="C75" s="14" t="s">
        <v>71</v>
      </c>
      <c r="D75" s="68">
        <v>2000</v>
      </c>
      <c r="E75" s="74"/>
    </row>
    <row r="76" spans="2:5">
      <c r="B76" s="1"/>
      <c r="C76" s="2" t="s">
        <v>72</v>
      </c>
      <c r="D76" s="82">
        <f>D34+D42+D46+D56+D61+D64+D68</f>
        <v>827500</v>
      </c>
      <c r="E76" s="21">
        <f>E34+E42+E46+E56+E61+E64+E68</f>
        <v>0</v>
      </c>
    </row>
    <row r="77" spans="2:5">
      <c r="B77" s="1">
        <v>3000</v>
      </c>
      <c r="C77" s="2" t="s">
        <v>73</v>
      </c>
      <c r="D77" s="3"/>
      <c r="E77" s="76"/>
    </row>
    <row r="78" spans="2:5">
      <c r="B78" s="22">
        <v>3100</v>
      </c>
      <c r="C78" s="12" t="s">
        <v>74</v>
      </c>
      <c r="D78" s="81">
        <f>SUM(D79:D87)</f>
        <v>1050500</v>
      </c>
      <c r="E78" s="74"/>
    </row>
    <row r="79" spans="2:5">
      <c r="B79" s="23">
        <v>3111</v>
      </c>
      <c r="C79" s="14" t="s">
        <v>75</v>
      </c>
      <c r="D79" s="68">
        <v>450000</v>
      </c>
      <c r="E79" s="74"/>
    </row>
    <row r="80" spans="2:5">
      <c r="B80" s="23">
        <v>3121</v>
      </c>
      <c r="C80" s="14" t="s">
        <v>76</v>
      </c>
      <c r="D80" s="68">
        <v>3000</v>
      </c>
      <c r="E80" s="74"/>
    </row>
    <row r="81" spans="2:5">
      <c r="B81" s="23">
        <v>3131</v>
      </c>
      <c r="C81" s="14" t="s">
        <v>77</v>
      </c>
      <c r="D81" s="80">
        <v>5000</v>
      </c>
      <c r="E81" s="74"/>
    </row>
    <row r="82" spans="2:5">
      <c r="B82" s="23">
        <v>3141</v>
      </c>
      <c r="C82" s="14" t="s">
        <v>78</v>
      </c>
      <c r="D82" s="68">
        <v>165000</v>
      </c>
      <c r="E82" s="74"/>
    </row>
    <row r="83" spans="2:5">
      <c r="B83" s="23">
        <v>3151</v>
      </c>
      <c r="C83" s="15" t="s">
        <v>79</v>
      </c>
      <c r="D83" s="80">
        <v>50000</v>
      </c>
      <c r="E83" s="74"/>
    </row>
    <row r="84" spans="2:5">
      <c r="B84" s="23">
        <v>3161</v>
      </c>
      <c r="C84" s="14" t="s">
        <v>80</v>
      </c>
      <c r="D84" s="80">
        <v>90000</v>
      </c>
      <c r="E84" s="74"/>
    </row>
    <row r="85" spans="2:5" ht="25.5">
      <c r="B85" s="23">
        <v>3171</v>
      </c>
      <c r="C85" s="14" t="s">
        <v>81</v>
      </c>
      <c r="D85" s="68">
        <v>270000</v>
      </c>
      <c r="E85" s="74"/>
    </row>
    <row r="86" spans="2:5">
      <c r="B86" s="23">
        <v>3181</v>
      </c>
      <c r="C86" s="14" t="s">
        <v>82</v>
      </c>
      <c r="D86" s="68">
        <v>2500</v>
      </c>
      <c r="E86" s="74"/>
    </row>
    <row r="87" spans="2:5">
      <c r="B87" s="24">
        <v>3193</v>
      </c>
      <c r="C87" s="25" t="s">
        <v>83</v>
      </c>
      <c r="D87" s="68">
        <v>15000</v>
      </c>
      <c r="E87" s="74"/>
    </row>
    <row r="88" spans="2:5">
      <c r="B88" s="26">
        <v>3200</v>
      </c>
      <c r="C88" s="27" t="s">
        <v>84</v>
      </c>
      <c r="D88" s="81">
        <f>SUM(D89:D90)</f>
        <v>146360</v>
      </c>
      <c r="E88" s="74"/>
    </row>
    <row r="89" spans="2:5">
      <c r="B89" s="28">
        <v>3221</v>
      </c>
      <c r="C89" s="25" t="s">
        <v>85</v>
      </c>
      <c r="D89" s="68">
        <f>16000*1.16*6+20000</f>
        <v>131360</v>
      </c>
      <c r="E89" s="74"/>
    </row>
    <row r="90" spans="2:5">
      <c r="B90" s="24">
        <v>3232</v>
      </c>
      <c r="C90" s="25" t="s">
        <v>86</v>
      </c>
      <c r="D90" s="68">
        <v>15000</v>
      </c>
      <c r="E90" s="74"/>
    </row>
    <row r="91" spans="2:5" ht="25.5">
      <c r="B91" s="29">
        <v>3300</v>
      </c>
      <c r="C91" s="17" t="s">
        <v>87</v>
      </c>
      <c r="D91" s="81">
        <f>SUM(D92:D101)</f>
        <v>995000</v>
      </c>
      <c r="E91" s="74"/>
    </row>
    <row r="92" spans="2:5">
      <c r="B92" s="23">
        <v>3311</v>
      </c>
      <c r="C92" s="14" t="s">
        <v>88</v>
      </c>
      <c r="D92" s="68">
        <v>150000</v>
      </c>
      <c r="E92" s="74"/>
    </row>
    <row r="93" spans="2:5" ht="25.5">
      <c r="B93" s="23">
        <v>3321</v>
      </c>
      <c r="C93" s="14" t="s">
        <v>89</v>
      </c>
      <c r="D93" s="68">
        <v>30000</v>
      </c>
      <c r="E93" s="74"/>
    </row>
    <row r="94" spans="2:5" ht="25.5">
      <c r="B94" s="23">
        <v>3331</v>
      </c>
      <c r="C94" s="14" t="s">
        <v>90</v>
      </c>
      <c r="D94" s="80">
        <f>250000+80000</f>
        <v>330000</v>
      </c>
      <c r="E94" s="74"/>
    </row>
    <row r="95" spans="2:5">
      <c r="B95" s="23">
        <v>3341</v>
      </c>
      <c r="C95" s="14" t="s">
        <v>91</v>
      </c>
      <c r="D95" s="83">
        <v>125000</v>
      </c>
      <c r="E95" s="74"/>
    </row>
    <row r="96" spans="2:5">
      <c r="B96" s="23">
        <v>3342</v>
      </c>
      <c r="C96" s="30" t="s">
        <v>92</v>
      </c>
      <c r="D96" s="83">
        <v>260000</v>
      </c>
      <c r="E96" s="74"/>
    </row>
    <row r="97" spans="2:5">
      <c r="B97" s="23">
        <v>3351</v>
      </c>
      <c r="C97" s="30" t="s">
        <v>93</v>
      </c>
      <c r="D97" s="83">
        <v>50000</v>
      </c>
      <c r="E97" s="74"/>
    </row>
    <row r="98" spans="2:5">
      <c r="B98" s="23">
        <v>3361</v>
      </c>
      <c r="C98" s="14" t="s">
        <v>94</v>
      </c>
      <c r="D98" s="68">
        <v>10000</v>
      </c>
      <c r="E98" s="74"/>
    </row>
    <row r="99" spans="2:5">
      <c r="B99" s="23">
        <v>3362</v>
      </c>
      <c r="C99" s="14" t="s">
        <v>95</v>
      </c>
      <c r="D99" s="68">
        <v>20000</v>
      </c>
      <c r="E99" s="74"/>
    </row>
    <row r="100" spans="2:5" ht="25.5">
      <c r="B100" s="23">
        <v>3363</v>
      </c>
      <c r="C100" s="14" t="s">
        <v>96</v>
      </c>
      <c r="D100" s="68">
        <v>12000</v>
      </c>
      <c r="E100" s="74"/>
    </row>
    <row r="101" spans="2:5" ht="25.5">
      <c r="B101" s="23">
        <v>3365</v>
      </c>
      <c r="C101" s="14" t="s">
        <v>97</v>
      </c>
      <c r="D101" s="68">
        <v>8000</v>
      </c>
      <c r="E101" s="74"/>
    </row>
    <row r="102" spans="2:5">
      <c r="B102" s="29">
        <v>3400</v>
      </c>
      <c r="C102" s="17" t="s">
        <v>98</v>
      </c>
      <c r="D102" s="81">
        <f>SUM(D103:D105)</f>
        <v>225000</v>
      </c>
      <c r="E102" s="74"/>
    </row>
    <row r="103" spans="2:5">
      <c r="B103" s="23">
        <v>3411</v>
      </c>
      <c r="C103" s="30" t="s">
        <v>99</v>
      </c>
      <c r="D103" s="68">
        <v>10000</v>
      </c>
      <c r="E103" s="74"/>
    </row>
    <row r="104" spans="2:5">
      <c r="B104" s="23">
        <v>3451</v>
      </c>
      <c r="C104" s="30" t="s">
        <v>100</v>
      </c>
      <c r="D104" s="68">
        <v>200000</v>
      </c>
      <c r="E104" s="74"/>
    </row>
    <row r="105" spans="2:5">
      <c r="B105" s="23">
        <v>3471</v>
      </c>
      <c r="C105" s="30" t="s">
        <v>101</v>
      </c>
      <c r="D105" s="68">
        <v>15000</v>
      </c>
      <c r="E105" s="74"/>
    </row>
    <row r="106" spans="2:5" ht="25.5">
      <c r="B106" s="29">
        <v>3500</v>
      </c>
      <c r="C106" s="31" t="s">
        <v>102</v>
      </c>
      <c r="D106" s="81">
        <f>SUM(D107:D114)</f>
        <v>1458300</v>
      </c>
      <c r="E106" s="74"/>
    </row>
    <row r="107" spans="2:5" ht="26.25">
      <c r="B107" s="23">
        <v>3511</v>
      </c>
      <c r="C107" s="32" t="s">
        <v>143</v>
      </c>
      <c r="D107" s="68">
        <v>50000</v>
      </c>
      <c r="E107" s="74"/>
    </row>
    <row r="108" spans="2:5" ht="25.5">
      <c r="B108" s="23">
        <v>3521</v>
      </c>
      <c r="C108" s="30" t="s">
        <v>103</v>
      </c>
      <c r="D108" s="68">
        <v>5000</v>
      </c>
      <c r="E108" s="74"/>
    </row>
    <row r="109" spans="2:5" ht="25.5">
      <c r="B109" s="23">
        <v>3531</v>
      </c>
      <c r="C109" s="30" t="s">
        <v>104</v>
      </c>
      <c r="D109" s="68">
        <f>953300+50000</f>
        <v>1003300</v>
      </c>
      <c r="E109" s="74"/>
    </row>
    <row r="110" spans="2:5" ht="25.5">
      <c r="B110" s="23">
        <v>3551</v>
      </c>
      <c r="C110" s="30" t="s">
        <v>105</v>
      </c>
      <c r="D110" s="68">
        <v>85000</v>
      </c>
      <c r="E110" s="74"/>
    </row>
    <row r="111" spans="2:5" ht="25.5">
      <c r="B111" s="23">
        <v>3571</v>
      </c>
      <c r="C111" s="30" t="s">
        <v>106</v>
      </c>
      <c r="D111" s="68">
        <v>100000</v>
      </c>
      <c r="E111" s="74"/>
    </row>
    <row r="112" spans="2:5" ht="25.5">
      <c r="B112" s="23">
        <v>3572</v>
      </c>
      <c r="C112" s="30" t="s">
        <v>107</v>
      </c>
      <c r="D112" s="68">
        <v>30000</v>
      </c>
      <c r="E112" s="74"/>
    </row>
    <row r="113" spans="2:5">
      <c r="B113" s="23">
        <v>3581</v>
      </c>
      <c r="C113" s="33" t="s">
        <v>108</v>
      </c>
      <c r="D113" s="80">
        <f>7000*7+6000*7+84000</f>
        <v>175000</v>
      </c>
      <c r="E113" s="74"/>
    </row>
    <row r="114" spans="2:5">
      <c r="B114" s="23">
        <v>3591</v>
      </c>
      <c r="C114" s="30" t="s">
        <v>109</v>
      </c>
      <c r="D114" s="68">
        <v>10000</v>
      </c>
      <c r="E114" s="74"/>
    </row>
    <row r="115" spans="2:5">
      <c r="B115" s="29">
        <v>3600</v>
      </c>
      <c r="C115" s="31" t="s">
        <v>110</v>
      </c>
      <c r="D115" s="81">
        <f>SUM(D116:D119)</f>
        <v>127000</v>
      </c>
      <c r="E115" s="65">
        <f>SUM(E116:E119)</f>
        <v>101000</v>
      </c>
    </row>
    <row r="116" spans="2:5" ht="25.5">
      <c r="B116" s="23">
        <v>3611</v>
      </c>
      <c r="C116" s="30" t="s">
        <v>111</v>
      </c>
      <c r="D116" s="80">
        <v>0</v>
      </c>
      <c r="E116" s="74"/>
    </row>
    <row r="117" spans="2:5">
      <c r="B117" s="23">
        <v>3641</v>
      </c>
      <c r="C117" s="14" t="s">
        <v>112</v>
      </c>
      <c r="D117" s="68">
        <v>2000</v>
      </c>
      <c r="E117" s="74"/>
    </row>
    <row r="118" spans="2:5" ht="25.5">
      <c r="B118" s="23">
        <v>3661</v>
      </c>
      <c r="C118" s="14" t="s">
        <v>113</v>
      </c>
      <c r="D118" s="80">
        <v>25000</v>
      </c>
      <c r="E118" s="74"/>
    </row>
    <row r="119" spans="2:5">
      <c r="B119" s="23">
        <v>3691</v>
      </c>
      <c r="C119" s="14" t="s">
        <v>152</v>
      </c>
      <c r="D119" s="80">
        <v>100000</v>
      </c>
      <c r="E119" s="64">
        <v>101000</v>
      </c>
    </row>
    <row r="120" spans="2:5">
      <c r="B120" s="29">
        <v>3700</v>
      </c>
      <c r="C120" s="17" t="s">
        <v>114</v>
      </c>
      <c r="D120" s="81">
        <f>SUM(D121:D127)</f>
        <v>448000</v>
      </c>
      <c r="E120" s="74"/>
    </row>
    <row r="121" spans="2:5">
      <c r="B121" s="23">
        <v>3711</v>
      </c>
      <c r="C121" s="14" t="s">
        <v>115</v>
      </c>
      <c r="D121" s="68">
        <f>5000*2*10</f>
        <v>100000</v>
      </c>
      <c r="E121" s="74"/>
    </row>
    <row r="122" spans="2:5">
      <c r="B122" s="23">
        <v>3712</v>
      </c>
      <c r="C122" s="14" t="s">
        <v>116</v>
      </c>
      <c r="D122" s="68">
        <v>50000</v>
      </c>
      <c r="E122" s="74"/>
    </row>
    <row r="123" spans="2:5">
      <c r="B123" s="23">
        <v>3721</v>
      </c>
      <c r="C123" s="14" t="s">
        <v>117</v>
      </c>
      <c r="D123" s="68">
        <f>2000*2*12</f>
        <v>48000</v>
      </c>
      <c r="E123" s="74"/>
    </row>
    <row r="124" spans="2:5">
      <c r="B124" s="23">
        <v>3722</v>
      </c>
      <c r="C124" s="14" t="s">
        <v>118</v>
      </c>
      <c r="D124" s="68">
        <v>10000</v>
      </c>
      <c r="E124" s="74"/>
    </row>
    <row r="125" spans="2:5">
      <c r="B125" s="23">
        <v>3751</v>
      </c>
      <c r="C125" s="14" t="s">
        <v>119</v>
      </c>
      <c r="D125" s="68">
        <v>200000</v>
      </c>
      <c r="E125" s="74"/>
    </row>
    <row r="126" spans="2:5">
      <c r="B126" s="23">
        <v>3761</v>
      </c>
      <c r="C126" s="14" t="s">
        <v>120</v>
      </c>
      <c r="D126" s="68">
        <v>30000</v>
      </c>
      <c r="E126" s="74"/>
    </row>
    <row r="127" spans="2:5">
      <c r="B127" s="34">
        <v>3791</v>
      </c>
      <c r="C127" s="32" t="s">
        <v>121</v>
      </c>
      <c r="D127" s="68">
        <v>10000</v>
      </c>
      <c r="E127" s="74"/>
    </row>
    <row r="128" spans="2:5">
      <c r="B128" s="29">
        <v>3800</v>
      </c>
      <c r="C128" s="17" t="s">
        <v>122</v>
      </c>
      <c r="D128" s="81">
        <f>SUM(D129:D131)</f>
        <v>80000</v>
      </c>
      <c r="E128" s="74"/>
    </row>
    <row r="129" spans="2:5">
      <c r="B129" s="23">
        <v>3831</v>
      </c>
      <c r="C129" s="14" t="s">
        <v>123</v>
      </c>
      <c r="D129" s="68">
        <v>50000</v>
      </c>
      <c r="E129" s="74"/>
    </row>
    <row r="130" spans="2:5">
      <c r="B130" s="23">
        <v>3841</v>
      </c>
      <c r="C130" s="14" t="s">
        <v>124</v>
      </c>
      <c r="D130" s="68">
        <v>20000</v>
      </c>
      <c r="E130" s="74"/>
    </row>
    <row r="131" spans="2:5">
      <c r="B131" s="23">
        <v>3851</v>
      </c>
      <c r="C131" s="14" t="s">
        <v>125</v>
      </c>
      <c r="D131" s="68">
        <v>10000</v>
      </c>
      <c r="E131" s="74"/>
    </row>
    <row r="132" spans="2:5">
      <c r="B132" s="29">
        <v>3900</v>
      </c>
      <c r="C132" s="17" t="s">
        <v>126</v>
      </c>
      <c r="D132" s="81">
        <f>SUM(D133:D138)</f>
        <v>1052507</v>
      </c>
      <c r="E132" s="74"/>
    </row>
    <row r="133" spans="2:5" s="46" customFormat="1">
      <c r="B133" s="40">
        <v>3921</v>
      </c>
      <c r="C133" s="33" t="s">
        <v>127</v>
      </c>
      <c r="D133" s="80">
        <v>802507</v>
      </c>
      <c r="E133" s="77"/>
    </row>
    <row r="134" spans="2:5" s="46" customFormat="1">
      <c r="B134" s="40">
        <v>3941</v>
      </c>
      <c r="C134" s="33" t="s">
        <v>163</v>
      </c>
      <c r="D134" s="80">
        <v>100000</v>
      </c>
      <c r="E134" s="77"/>
    </row>
    <row r="135" spans="2:5" s="46" customFormat="1">
      <c r="B135" s="40">
        <v>3943</v>
      </c>
      <c r="C135" s="33" t="s">
        <v>162</v>
      </c>
      <c r="D135" s="80">
        <v>100000</v>
      </c>
      <c r="E135" s="77"/>
    </row>
    <row r="136" spans="2:5">
      <c r="B136" s="23">
        <v>3951</v>
      </c>
      <c r="C136" s="14" t="s">
        <v>128</v>
      </c>
      <c r="D136" s="68">
        <v>10000</v>
      </c>
      <c r="E136" s="74"/>
    </row>
    <row r="137" spans="2:5">
      <c r="B137" s="23">
        <v>3962</v>
      </c>
      <c r="C137" s="14" t="s">
        <v>129</v>
      </c>
      <c r="D137" s="68">
        <v>20000</v>
      </c>
      <c r="E137" s="74"/>
    </row>
    <row r="138" spans="2:5">
      <c r="B138" s="23">
        <v>3995</v>
      </c>
      <c r="C138" s="14" t="s">
        <v>130</v>
      </c>
      <c r="D138" s="68">
        <v>20000</v>
      </c>
      <c r="E138" s="74"/>
    </row>
    <row r="139" spans="2:5">
      <c r="B139" s="35"/>
      <c r="C139" s="36" t="s">
        <v>131</v>
      </c>
      <c r="D139" s="84">
        <f>D78+D88+D91+D102+D106+D115+D120+D128+D132</f>
        <v>5582667</v>
      </c>
      <c r="E139" s="37">
        <f>E78+E88+E91+E102+E106+E115+E120+E128+E132</f>
        <v>101000</v>
      </c>
    </row>
    <row r="140" spans="2:5" ht="25.5">
      <c r="B140" s="1">
        <v>4000</v>
      </c>
      <c r="C140" s="2" t="s">
        <v>164</v>
      </c>
      <c r="D140" s="3"/>
      <c r="E140" s="76"/>
    </row>
    <row r="141" spans="2:5">
      <c r="B141" s="40">
        <v>4419</v>
      </c>
      <c r="C141" s="15" t="s">
        <v>165</v>
      </c>
      <c r="D141" s="68">
        <v>220000</v>
      </c>
      <c r="E141" s="78">
        <v>0</v>
      </c>
    </row>
    <row r="142" spans="2:5">
      <c r="B142" s="35"/>
      <c r="C142" s="36" t="s">
        <v>166</v>
      </c>
      <c r="D142" s="84">
        <f>SUM(D141)</f>
        <v>220000</v>
      </c>
      <c r="E142" s="37">
        <v>0</v>
      </c>
    </row>
    <row r="143" spans="2:5">
      <c r="B143" s="1">
        <v>5000</v>
      </c>
      <c r="C143" s="2" t="s">
        <v>132</v>
      </c>
      <c r="D143" s="3"/>
      <c r="E143" s="76"/>
    </row>
    <row r="144" spans="2:5">
      <c r="B144" s="38">
        <v>5111</v>
      </c>
      <c r="C144" s="39" t="s">
        <v>168</v>
      </c>
      <c r="D144" s="68">
        <v>50000</v>
      </c>
      <c r="E144" s="74"/>
    </row>
    <row r="145" spans="1:5">
      <c r="B145" s="38">
        <v>5121</v>
      </c>
      <c r="C145" s="39" t="s">
        <v>133</v>
      </c>
      <c r="D145" s="68">
        <v>10000</v>
      </c>
      <c r="E145" s="74"/>
    </row>
    <row r="146" spans="1:5">
      <c r="B146" s="40">
        <v>5151</v>
      </c>
      <c r="C146" s="15" t="s">
        <v>169</v>
      </c>
      <c r="D146" s="68">
        <f>1115000+230000+70000</f>
        <v>1415000</v>
      </c>
      <c r="E146" s="74"/>
    </row>
    <row r="147" spans="1:5">
      <c r="B147" s="40">
        <v>5191</v>
      </c>
      <c r="C147" s="15" t="s">
        <v>134</v>
      </c>
      <c r="D147" s="68">
        <v>30000</v>
      </c>
      <c r="E147" s="74"/>
    </row>
    <row r="148" spans="1:5">
      <c r="B148" s="40">
        <v>5211</v>
      </c>
      <c r="C148" s="15" t="s">
        <v>155</v>
      </c>
      <c r="D148" s="68">
        <v>15000</v>
      </c>
      <c r="E148" s="74"/>
    </row>
    <row r="149" spans="1:5">
      <c r="B149" s="40">
        <v>5651</v>
      </c>
      <c r="C149" s="15" t="s">
        <v>135</v>
      </c>
      <c r="D149" s="68">
        <v>405000</v>
      </c>
      <c r="E149" s="74"/>
    </row>
    <row r="150" spans="1:5">
      <c r="B150" s="24">
        <v>5661</v>
      </c>
      <c r="C150" s="25" t="s">
        <v>136</v>
      </c>
      <c r="D150" s="68">
        <v>130000</v>
      </c>
      <c r="E150" s="74"/>
    </row>
    <row r="151" spans="1:5">
      <c r="B151" s="24">
        <v>5911</v>
      </c>
      <c r="C151" s="25" t="s">
        <v>137</v>
      </c>
      <c r="D151" s="68">
        <v>41000</v>
      </c>
      <c r="E151" s="74"/>
    </row>
    <row r="152" spans="1:5" ht="15.75" thickBot="1">
      <c r="B152" s="40">
        <v>5971</v>
      </c>
      <c r="C152" s="15" t="s">
        <v>138</v>
      </c>
      <c r="D152" s="68">
        <v>150700</v>
      </c>
      <c r="E152" s="79"/>
    </row>
    <row r="153" spans="1:5" ht="15.75" thickBot="1">
      <c r="B153" s="41"/>
      <c r="C153" s="42" t="s">
        <v>139</v>
      </c>
      <c r="D153" s="85">
        <f>SUM(D144:D152)</f>
        <v>2246700</v>
      </c>
      <c r="E153" s="43">
        <f>SUM(E144:E152)</f>
        <v>0</v>
      </c>
    </row>
    <row r="154" spans="1:5" ht="15.75" thickBot="1">
      <c r="B154" s="112" t="s">
        <v>160</v>
      </c>
      <c r="C154" s="113"/>
      <c r="D154" s="86">
        <f>D32+D76+D139+D142+D153</f>
        <v>41174345.018533334</v>
      </c>
      <c r="E154" s="44">
        <f>E32+E76+E139+E153</f>
        <v>101000</v>
      </c>
    </row>
    <row r="155" spans="1:5" ht="31.5" customHeight="1" thickBot="1">
      <c r="A155" s="45"/>
      <c r="B155" s="114" t="s">
        <v>159</v>
      </c>
      <c r="C155" s="115"/>
      <c r="D155" s="116"/>
      <c r="E155" s="69">
        <f>D154+E154</f>
        <v>41275345.018533334</v>
      </c>
    </row>
    <row r="156" spans="1:5" ht="30" customHeight="1" thickBot="1">
      <c r="A156" s="45"/>
      <c r="B156" s="117" t="s">
        <v>170</v>
      </c>
      <c r="C156" s="118"/>
      <c r="D156" s="118"/>
      <c r="E156" s="119"/>
    </row>
    <row r="157" spans="1:5" ht="33.75" customHeight="1" thickBot="1">
      <c r="A157" s="45"/>
      <c r="B157" s="120" t="s">
        <v>171</v>
      </c>
      <c r="C157" s="121"/>
      <c r="D157" s="121"/>
      <c r="E157" s="122"/>
    </row>
    <row r="158" spans="1:5" ht="32.25" customHeight="1">
      <c r="A158" s="45"/>
      <c r="B158" s="67"/>
      <c r="C158" s="63"/>
      <c r="D158" s="52"/>
    </row>
    <row r="159" spans="1:5" ht="15" customHeight="1">
      <c r="A159" s="45"/>
      <c r="B159" s="123" t="s">
        <v>140</v>
      </c>
      <c r="C159" s="123"/>
      <c r="D159" s="123"/>
      <c r="E159" s="123"/>
    </row>
    <row r="160" spans="1:5">
      <c r="A160" s="45"/>
      <c r="B160" s="45"/>
      <c r="C160" s="45"/>
    </row>
    <row r="161" spans="1:5" ht="15" customHeight="1">
      <c r="A161" s="45"/>
      <c r="B161" s="123" t="s">
        <v>141</v>
      </c>
      <c r="C161" s="123"/>
      <c r="D161" s="123"/>
      <c r="E161" s="123"/>
    </row>
  </sheetData>
  <mergeCells count="8">
    <mergeCell ref="B157:E157"/>
    <mergeCell ref="B159:E159"/>
    <mergeCell ref="B161:E161"/>
    <mergeCell ref="D2:E2"/>
    <mergeCell ref="C1:E1"/>
    <mergeCell ref="B154:C154"/>
    <mergeCell ref="B155:D155"/>
    <mergeCell ref="B156:E156"/>
  </mergeCells>
  <printOptions horizontalCentered="1"/>
  <pageMargins left="0.9055118110236221" right="0.51181102362204722" top="0.55118110236220474" bottom="0.74803149606299213" header="0.31496062992125984" footer="0.31496062992125984"/>
  <pageSetup scale="60" fitToHeight="5" orientation="landscape" r:id="rId1"/>
  <headerFooter>
    <oddFooter>Página &amp;P de &amp;F</oddFooter>
  </headerFooter>
  <drawing r:id="rId2"/>
</worksheet>
</file>

<file path=xl/worksheets/sheet2.xml><?xml version="1.0" encoding="utf-8"?>
<worksheet xmlns="http://schemas.openxmlformats.org/spreadsheetml/2006/main" xmlns:r="http://schemas.openxmlformats.org/officeDocument/2006/relationships">
  <dimension ref="A1:F27"/>
  <sheetViews>
    <sheetView workbookViewId="0">
      <selection activeCell="D28" sqref="D28"/>
    </sheetView>
  </sheetViews>
  <sheetFormatPr baseColWidth="10" defaultRowHeight="15"/>
  <cols>
    <col min="2" max="2" width="19.140625" customWidth="1"/>
    <col min="3" max="3" width="29.85546875" customWidth="1"/>
    <col min="4" max="4" width="17.28515625" customWidth="1"/>
    <col min="5" max="5" width="16.85546875" bestFit="1" customWidth="1"/>
  </cols>
  <sheetData>
    <row r="1" spans="1:6" ht="15.75" thickBot="1"/>
    <row r="2" spans="1:6" ht="68.25" customHeight="1" thickBot="1">
      <c r="B2" s="72"/>
      <c r="C2" s="109" t="s">
        <v>179</v>
      </c>
      <c r="D2" s="110"/>
      <c r="E2" s="111"/>
    </row>
    <row r="3" spans="1:6" ht="15.75" thickBot="1">
      <c r="B3" s="128" t="s">
        <v>144</v>
      </c>
      <c r="C3" s="128"/>
      <c r="D3" s="54" t="s">
        <v>145</v>
      </c>
      <c r="E3" s="54" t="s">
        <v>146</v>
      </c>
    </row>
    <row r="4" spans="1:6">
      <c r="B4" s="129" t="s">
        <v>154</v>
      </c>
      <c r="C4" s="130"/>
      <c r="D4" s="55">
        <v>30000</v>
      </c>
      <c r="E4" s="56"/>
      <c r="F4" s="127"/>
    </row>
    <row r="5" spans="1:6">
      <c r="B5" s="133" t="s">
        <v>147</v>
      </c>
      <c r="C5" s="134"/>
      <c r="D5" s="57">
        <v>30000</v>
      </c>
      <c r="E5" s="58"/>
      <c r="F5" s="127"/>
    </row>
    <row r="6" spans="1:6">
      <c r="B6" s="60" t="s">
        <v>148</v>
      </c>
      <c r="C6" s="59"/>
      <c r="D6" s="61">
        <v>30000</v>
      </c>
      <c r="E6" s="58"/>
    </row>
    <row r="7" spans="1:6">
      <c r="B7" s="60" t="s">
        <v>149</v>
      </c>
      <c r="C7" s="59"/>
      <c r="D7" s="61">
        <v>5000</v>
      </c>
      <c r="E7" s="58"/>
    </row>
    <row r="8" spans="1:6">
      <c r="B8" s="60" t="s">
        <v>156</v>
      </c>
      <c r="C8" s="59"/>
      <c r="D8" s="61">
        <v>6000</v>
      </c>
      <c r="E8" s="58"/>
    </row>
    <row r="9" spans="1:6" ht="16.5" thickBot="1">
      <c r="B9" s="131" t="s">
        <v>150</v>
      </c>
      <c r="C9" s="132"/>
      <c r="D9" s="53"/>
      <c r="E9" s="66">
        <f>SUM(D4:D8)</f>
        <v>101000</v>
      </c>
    </row>
    <row r="10" spans="1:6" ht="15.75" thickBot="1"/>
    <row r="11" spans="1:6">
      <c r="B11" s="129" t="s">
        <v>172</v>
      </c>
      <c r="C11" s="130"/>
      <c r="D11" s="70"/>
      <c r="E11" s="71">
        <v>41174345</v>
      </c>
    </row>
    <row r="12" spans="1:6" ht="16.5" thickBot="1">
      <c r="B12" s="131" t="s">
        <v>167</v>
      </c>
      <c r="C12" s="132"/>
      <c r="D12" s="53"/>
      <c r="E12" s="62">
        <f>SUM(E11)</f>
        <v>41174345</v>
      </c>
    </row>
    <row r="14" spans="1:6" ht="16.5" thickBot="1">
      <c r="B14" s="131" t="s">
        <v>151</v>
      </c>
      <c r="C14" s="132"/>
      <c r="D14" s="53"/>
      <c r="E14" s="62">
        <f>E9+E12</f>
        <v>41275345</v>
      </c>
    </row>
    <row r="16" spans="1:6" ht="65.25" customHeight="1" thickBot="1">
      <c r="A16" s="45"/>
      <c r="B16" s="126" t="s">
        <v>177</v>
      </c>
      <c r="C16" s="126"/>
      <c r="D16" s="126"/>
      <c r="E16" s="126"/>
    </row>
    <row r="17" spans="1:5" ht="18.75" customHeight="1" thickBot="1">
      <c r="A17" s="45"/>
      <c r="B17" s="105" t="s">
        <v>173</v>
      </c>
      <c r="C17" s="124" t="s">
        <v>174</v>
      </c>
      <c r="D17" s="125"/>
      <c r="E17" s="106" t="s">
        <v>178</v>
      </c>
    </row>
    <row r="18" spans="1:5" ht="28.5" customHeight="1">
      <c r="A18" s="45"/>
      <c r="B18" s="101">
        <v>1000</v>
      </c>
      <c r="C18" s="102">
        <f>4391710*1.04</f>
        <v>4567378.4000000004</v>
      </c>
      <c r="D18" s="103">
        <v>0.9</v>
      </c>
      <c r="E18" s="104" t="s">
        <v>175</v>
      </c>
    </row>
    <row r="19" spans="1:5">
      <c r="B19" s="95">
        <v>2000</v>
      </c>
      <c r="C19" s="94">
        <f>$C$22*D19</f>
        <v>152245.94666666666</v>
      </c>
      <c r="D19" s="93">
        <v>0.03</v>
      </c>
      <c r="E19" s="96" t="s">
        <v>176</v>
      </c>
    </row>
    <row r="20" spans="1:5" ht="15" customHeight="1">
      <c r="B20" s="95">
        <v>3000</v>
      </c>
      <c r="C20" s="94">
        <f t="shared" ref="C20:C21" si="0">$C$22*D20</f>
        <v>253743.24444444446</v>
      </c>
      <c r="D20" s="93">
        <v>0.05</v>
      </c>
      <c r="E20" s="96" t="s">
        <v>176</v>
      </c>
    </row>
    <row r="21" spans="1:5">
      <c r="B21" s="95">
        <v>5000</v>
      </c>
      <c r="C21" s="94">
        <f t="shared" si="0"/>
        <v>101497.29777777779</v>
      </c>
      <c r="D21" s="93">
        <v>0.02</v>
      </c>
      <c r="E21" s="96" t="s">
        <v>176</v>
      </c>
    </row>
    <row r="22" spans="1:5" ht="15" customHeight="1" thickBot="1">
      <c r="B22" s="97" t="s">
        <v>160</v>
      </c>
      <c r="C22" s="98">
        <f>C18/D18</f>
        <v>5074864.888888889</v>
      </c>
      <c r="D22" s="99">
        <v>1</v>
      </c>
      <c r="E22" s="100"/>
    </row>
    <row r="25" spans="1:5">
      <c r="B25" s="123" t="s">
        <v>140</v>
      </c>
      <c r="C25" s="123"/>
      <c r="D25" s="123"/>
      <c r="E25" s="123"/>
    </row>
    <row r="26" spans="1:5">
      <c r="B26" s="45"/>
      <c r="C26" s="45"/>
      <c r="D26" s="47"/>
    </row>
    <row r="27" spans="1:5">
      <c r="B27" s="123" t="s">
        <v>141</v>
      </c>
      <c r="C27" s="123"/>
      <c r="D27" s="123"/>
      <c r="E27" s="123"/>
    </row>
  </sheetData>
  <mergeCells count="13">
    <mergeCell ref="F4:F5"/>
    <mergeCell ref="B3:C3"/>
    <mergeCell ref="B4:C4"/>
    <mergeCell ref="B14:C14"/>
    <mergeCell ref="B9:C9"/>
    <mergeCell ref="B11:C11"/>
    <mergeCell ref="B12:C12"/>
    <mergeCell ref="B5:C5"/>
    <mergeCell ref="C17:D17"/>
    <mergeCell ref="C2:E2"/>
    <mergeCell ref="B25:E25"/>
    <mergeCell ref="B27:E27"/>
    <mergeCell ref="B16:E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PresupIIEG2015</vt:lpstr>
      <vt:lpstr>Ingresos 2015</vt:lpstr>
      <vt:lpstr>PresupIIEG2015!Área_de_impresión</vt:lpstr>
      <vt:lpstr>PresupIIEG2015!Títulos_a_imprimir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Manuel Padilla Sánchez</dc:creator>
  <cp:lastModifiedBy>seijal</cp:lastModifiedBy>
  <cp:lastPrinted>2014-06-25T15:24:06Z</cp:lastPrinted>
  <dcterms:created xsi:type="dcterms:W3CDTF">2014-06-25T15:03:55Z</dcterms:created>
  <dcterms:modified xsi:type="dcterms:W3CDTF">2014-08-14T12:07:06Z</dcterms:modified>
</cp:coreProperties>
</file>