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rgarcia\Documents\Personal (RH)\PLANTILLA\IIEG\"/>
    </mc:Choice>
  </mc:AlternateContent>
  <bookViews>
    <workbookView xWindow="0" yWindow="0" windowWidth="20490" windowHeight="7755"/>
  </bookViews>
  <sheets>
    <sheet name="plantilla a Enero" sheetId="11" r:id="rId1"/>
  </sheets>
  <definedNames>
    <definedName name="_xlnm._FilterDatabase" localSheetId="0" hidden="1">'plantilla a Enero'!$A$6:$AF$88</definedName>
  </definedNames>
  <calcPr calcId="152511"/>
</workbook>
</file>

<file path=xl/calcChain.xml><?xml version="1.0" encoding="utf-8"?>
<calcChain xmlns="http://schemas.openxmlformats.org/spreadsheetml/2006/main">
  <c r="AA88" i="11" l="1"/>
  <c r="AB88" i="11"/>
  <c r="Z88" i="11"/>
  <c r="AB71" i="11"/>
  <c r="AB72" i="11" l="1"/>
  <c r="AB10" i="11"/>
  <c r="AB68" i="11" l="1"/>
  <c r="S18" i="11"/>
  <c r="AB18" i="11" s="1"/>
  <c r="S17" i="11"/>
  <c r="AB17" i="11" s="1"/>
  <c r="AB29" i="11" l="1"/>
  <c r="AB16" i="11"/>
  <c r="AB14" i="11"/>
  <c r="S12" i="11"/>
  <c r="W9" i="11" l="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" i="11"/>
  <c r="S13" i="11"/>
  <c r="S15" i="11"/>
  <c r="S23" i="11"/>
  <c r="S25" i="11"/>
  <c r="S43" i="11"/>
  <c r="S51" i="11"/>
  <c r="S52" i="11"/>
  <c r="S80" i="11"/>
  <c r="S81" i="11"/>
  <c r="W7" i="11"/>
  <c r="V7" i="11"/>
  <c r="U7" i="11"/>
  <c r="T7" i="11"/>
  <c r="AA9" i="11" l="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" i="11"/>
  <c r="AA7" i="11"/>
  <c r="Q87" i="11" l="1"/>
  <c r="Q88" i="11" s="1"/>
  <c r="N87" i="11"/>
  <c r="N88" i="11" s="1"/>
  <c r="O87" i="11"/>
  <c r="O88" i="11" s="1"/>
  <c r="Z29" i="11"/>
  <c r="X87" i="11"/>
  <c r="W87" i="11"/>
  <c r="W88" i="11" s="1"/>
  <c r="V87" i="11"/>
  <c r="V88" i="11" s="1"/>
  <c r="U87" i="11"/>
  <c r="U88" i="11" s="1"/>
  <c r="T87" i="11"/>
  <c r="T88" i="11" s="1"/>
  <c r="S87" i="11"/>
  <c r="S88" i="11" s="1"/>
  <c r="R87" i="11"/>
  <c r="R88" i="11" s="1"/>
  <c r="P87" i="11"/>
  <c r="P88" i="11" s="1"/>
  <c r="Z86" i="11"/>
  <c r="AB86" i="11"/>
  <c r="Z81" i="11"/>
  <c r="AB81" i="11"/>
  <c r="AB80" i="11"/>
  <c r="Z77" i="11"/>
  <c r="Z75" i="11"/>
  <c r="Z72" i="11"/>
  <c r="Z65" i="11"/>
  <c r="Z64" i="11"/>
  <c r="Z58" i="11"/>
  <c r="AB54" i="11"/>
  <c r="AB55" i="11"/>
  <c r="AB53" i="11"/>
  <c r="Z53" i="11"/>
  <c r="AB52" i="11"/>
  <c r="AB51" i="11"/>
  <c r="Z49" i="11"/>
  <c r="Z48" i="11"/>
  <c r="Z47" i="11"/>
  <c r="AB45" i="11"/>
  <c r="AB46" i="11"/>
  <c r="AB47" i="11"/>
  <c r="AB48" i="11"/>
  <c r="AB49" i="11"/>
  <c r="AB50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9" i="11"/>
  <c r="AB70" i="11"/>
  <c r="AB73" i="11"/>
  <c r="AB74" i="11"/>
  <c r="AB75" i="11"/>
  <c r="AB76" i="11"/>
  <c r="AB77" i="11"/>
  <c r="AB78" i="11"/>
  <c r="AB79" i="11"/>
  <c r="AB82" i="11"/>
  <c r="AB83" i="11"/>
  <c r="AB84" i="11"/>
  <c r="AB85" i="11"/>
  <c r="AB44" i="11"/>
  <c r="AB43" i="11"/>
  <c r="AB42" i="11"/>
  <c r="AB41" i="11"/>
  <c r="AB40" i="11"/>
  <c r="AB39" i="11"/>
  <c r="AB38" i="11"/>
  <c r="AB36" i="11"/>
  <c r="AB37" i="11"/>
  <c r="AB35" i="11"/>
  <c r="AB34" i="11"/>
  <c r="AB33" i="11"/>
  <c r="AB32" i="11"/>
  <c r="AB31" i="11"/>
  <c r="AB30" i="11"/>
  <c r="AB28" i="11"/>
  <c r="AB27" i="11"/>
  <c r="AB26" i="11"/>
  <c r="AB25" i="11"/>
  <c r="AB24" i="11"/>
  <c r="AB23" i="11"/>
  <c r="AB22" i="11"/>
  <c r="AB21" i="11"/>
  <c r="AB20" i="11"/>
  <c r="AB19" i="11"/>
  <c r="Z19" i="11"/>
  <c r="AB13" i="11"/>
  <c r="AB15" i="11"/>
  <c r="AB12" i="11"/>
  <c r="AB11" i="11"/>
  <c r="AB9" i="11"/>
  <c r="AB8" i="11"/>
  <c r="Z9" i="11"/>
  <c r="AA87" i="11"/>
  <c r="Z8" i="11"/>
  <c r="Z10" i="11"/>
  <c r="Z11" i="11"/>
  <c r="Z12" i="11"/>
  <c r="Z13" i="11"/>
  <c r="Z14" i="11"/>
  <c r="Z15" i="11"/>
  <c r="Z16" i="11"/>
  <c r="Z17" i="11"/>
  <c r="Z18" i="11"/>
  <c r="Z20" i="11"/>
  <c r="Z21" i="11"/>
  <c r="Z22" i="11"/>
  <c r="Z23" i="11"/>
  <c r="Z24" i="11"/>
  <c r="Z25" i="11"/>
  <c r="Z26" i="11"/>
  <c r="Z27" i="11"/>
  <c r="Z28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50" i="11"/>
  <c r="Z51" i="11"/>
  <c r="Z52" i="11"/>
  <c r="Z54" i="11"/>
  <c r="Z55" i="11"/>
  <c r="Z56" i="11"/>
  <c r="Z57" i="11"/>
  <c r="Z59" i="11"/>
  <c r="Z60" i="11"/>
  <c r="Z61" i="11"/>
  <c r="Z62" i="11"/>
  <c r="Z63" i="11"/>
  <c r="Z66" i="11"/>
  <c r="Z67" i="11"/>
  <c r="Z68" i="11"/>
  <c r="Z69" i="11"/>
  <c r="Z70" i="11"/>
  <c r="Z71" i="11"/>
  <c r="Z73" i="11"/>
  <c r="Z74" i="11"/>
  <c r="Z76" i="11"/>
  <c r="Z78" i="11"/>
  <c r="Z79" i="11"/>
  <c r="Z80" i="11"/>
  <c r="Z82" i="11"/>
  <c r="Z83" i="11"/>
  <c r="Z84" i="11"/>
  <c r="Z85" i="11"/>
  <c r="AC87" i="11" l="1"/>
  <c r="AB87" i="11"/>
  <c r="Z7" i="11" l="1"/>
  <c r="Z87" i="11" s="1"/>
  <c r="A88" i="11" l="1"/>
</calcChain>
</file>

<file path=xl/comments1.xml><?xml version="1.0" encoding="utf-8"?>
<comments xmlns="http://schemas.openxmlformats.org/spreadsheetml/2006/main">
  <authors>
    <author>nespinosa</author>
  </authors>
  <commentList>
    <comment ref="J70" authorId="0" shapeId="0">
      <text>
        <r>
          <rPr>
            <b/>
            <sz val="9"/>
            <color indexed="81"/>
            <rFont val="Tahoma"/>
            <family val="2"/>
          </rPr>
          <t>nespinosa:</t>
        </r>
        <r>
          <rPr>
            <sz val="9"/>
            <color indexed="81"/>
            <rFont val="Tahoma"/>
            <family val="2"/>
          </rPr>
          <t xml:space="preserve">
Plaza de Mayra Figueroa que por error en plantilla de enero aparecía como confianza y es de base.
</t>
        </r>
      </text>
    </comment>
  </commentList>
</comments>
</file>

<file path=xl/sharedStrings.xml><?xml version="1.0" encoding="utf-8"?>
<sst xmlns="http://schemas.openxmlformats.org/spreadsheetml/2006/main" count="364" uniqueCount="113">
  <si>
    <t>FORMATO PARA EL VACIADO DE LA PLANTILLA DE PERSONAL DE LOS ORGANISMOS PÚBLICOS</t>
  </si>
  <si>
    <t>ORGANISMO:</t>
  </si>
  <si>
    <t>SIGLAS:</t>
  </si>
  <si>
    <t>COLUMNAS ADICIONALES PARA CONCEPTOS MENSUALES PROPIOS DEL ORGANISMO</t>
  </si>
  <si>
    <t>COLUMNAS ADICIONALES PARA CONCEPTOS PROPIOS CON PERIODICIDAD DIFERENTE A LA MENSUAL</t>
  </si>
  <si>
    <t>No. Cons</t>
  </si>
  <si>
    <t>UP</t>
  </si>
  <si>
    <t>ORG</t>
  </si>
  <si>
    <t>PG</t>
  </si>
  <si>
    <t>PC</t>
  </si>
  <si>
    <t>UEG</t>
  </si>
  <si>
    <t>CÓDIGO  DEL PUESTO</t>
  </si>
  <si>
    <t>NIVEL</t>
  </si>
  <si>
    <t>NOMBRE DEL PUESTO</t>
  </si>
  <si>
    <t>AREA DE ADSCRIPCIÓN DEL PUESTO</t>
  </si>
  <si>
    <t>DIRECCIÓN DE ADSCRIPCIÓN DEL PUESTO</t>
  </si>
  <si>
    <t>TOTAL MENSUAL POR CONCEPTO</t>
  </si>
  <si>
    <t>Total de plazas</t>
  </si>
  <si>
    <t>PERCEPCIONES MENSUALES</t>
  </si>
  <si>
    <t>DEPENDENCIA CABEZA DE SECTOR</t>
  </si>
  <si>
    <t>PERCEPCIONES ANUALES</t>
  </si>
  <si>
    <t>OTROS</t>
  </si>
  <si>
    <t>IIEG</t>
  </si>
  <si>
    <t>INSTITUTO DE INFORMACION ESTADISTICA Y GEOGRAFICA DEL ESTADO DE JALISCO</t>
  </si>
  <si>
    <t>CONFIANZA</t>
  </si>
  <si>
    <t>DIRECTOR GENERAL</t>
  </si>
  <si>
    <t>DIRECCION GENERAL</t>
  </si>
  <si>
    <t>COORDINADOR DE PLANEACION E INFORMACION A</t>
  </si>
  <si>
    <t>EVALUADOR DE PROYECTOS</t>
  </si>
  <si>
    <t>ASISTENTE DE LOGISTICA</t>
  </si>
  <si>
    <t>BASE</t>
  </si>
  <si>
    <t>COORDINADOR DE ESTADISTICA SECTORIAL Y PROMOCIONAL</t>
  </si>
  <si>
    <t>UNIDAD ESTADISTICA ECONOMICO FINANCIERA</t>
  </si>
  <si>
    <t>ANALISTA DE PROYECTOS</t>
  </si>
  <si>
    <t>TECNICO ESPECIALIZADO</t>
  </si>
  <si>
    <t>DIRECTOR DE LA UNIDAD</t>
  </si>
  <si>
    <t>ANALISTA EN MICRODATOS Y PROYECTOS</t>
  </si>
  <si>
    <t>COORDINADOR ESPECIALIZADO B</t>
  </si>
  <si>
    <t>COORDINADOR DE ANALISIS ECONOMICO FINANCIERO</t>
  </si>
  <si>
    <t>COORDINADOR DE ESTADISTICA ECONOMICA</t>
  </si>
  <si>
    <t>COORDINADOR DE RECURSOS HUMANOS Y CAPACITACION</t>
  </si>
  <si>
    <t>UNIDAD ADMINISTRATIVA</t>
  </si>
  <si>
    <t>COORDINADOR A</t>
  </si>
  <si>
    <t>COORDINADOR ADMINISTRATIVO B</t>
  </si>
  <si>
    <t>COORDINADOR DE RECURSOS FINANCIEROS Y CONTROL PRESUPUESTAL</t>
  </si>
  <si>
    <t>ESPECIALISTA OPERATIVO</t>
  </si>
  <si>
    <t>LIDER DE PROYECTO</t>
  </si>
  <si>
    <t>UNIDAD DE TECNOLOGIAS DE LA INFORMACION</t>
  </si>
  <si>
    <t>COORDINADOR DE DESARROLLO DE SOFTWARE</t>
  </si>
  <si>
    <t>TECNICO EN TELECOMUNICACIONES</t>
  </si>
  <si>
    <t>ANALISTA DE SISTEMAS</t>
  </si>
  <si>
    <t>COORDINADOR DE PROYECTOS GEOMATICOS</t>
  </si>
  <si>
    <t>TECNICO EN INFORMATICA</t>
  </si>
  <si>
    <t>COORDINADOR DE PLANEACION Y PROYECTOS ESTRATEGICOS</t>
  </si>
  <si>
    <t>COORDINADOR DE REDES Y TELECOMUNICACIONES</t>
  </si>
  <si>
    <t>TECNICO EN REDES</t>
  </si>
  <si>
    <t>ANALISTA DE SISTEMAS B</t>
  </si>
  <si>
    <t>ABOGADO PARA CONVENIOS E INSTRUMENTOS DE TRANSPARENCIA</t>
  </si>
  <si>
    <t>UNIDAD DE ASUNTOS JURIDICOS</t>
  </si>
  <si>
    <t>ABOGADO DE LO CONTENCIOSO Y GESTION ADMINISTRATIVA</t>
  </si>
  <si>
    <t>COORDINADOR DE TRANSPARENCIA</t>
  </si>
  <si>
    <t>GESTOR</t>
  </si>
  <si>
    <t>COORDINADOR JURIDICO</t>
  </si>
  <si>
    <t>COORDINACION DEL SISTEMA</t>
  </si>
  <si>
    <t>COORDINADOR DE COMUNICACIÓN Y APOYO A</t>
  </si>
  <si>
    <t>COORDINADOR DE IMAGEN Y DIFUSION</t>
  </si>
  <si>
    <t>COORDINADOR DE VINCULACION Y GESTION</t>
  </si>
  <si>
    <t>COORDINADOR DE ANALISIS DE PROCESOS</t>
  </si>
  <si>
    <t>ORGANO DE CONTROL Y VIGILANCIA</t>
  </si>
  <si>
    <t>COMISARIO</t>
  </si>
  <si>
    <t>COORDINADOR DE VINCULACION REGIONAL Y PROYECTOS ESPECIALES</t>
  </si>
  <si>
    <t>UNIDAD ESTADISTICA GEOGRAFICA AMBIENTAL</t>
  </si>
  <si>
    <t>COORDINADOR DE ESTUDIOS DE CAMPO</t>
  </si>
  <si>
    <t>COORDINADOR DE INTEGRACION Y ANALISIS DE INFORMACION GEOGRAFICA Y DE MEDIO AMBIENTE</t>
  </si>
  <si>
    <t>COORDINADOR DE ANALISIS DE INFORMACION GEOGRAFICA Y DE MEDIO AMBIENTE</t>
  </si>
  <si>
    <t>ANALISTA DE EVALUACION Y PROYECTOS</t>
  </si>
  <si>
    <t>TECNICO EN GEODESIA YT SIG</t>
  </si>
  <si>
    <t>COORDINADOR DE INTEGRACION DE INFORMACION GEOGRAFICA Y DE MEDIO AMBIENTE</t>
  </si>
  <si>
    <t>ANALISTA EN INTEGRACION DE INFORMACION GEOGRAFICA Y DE MEDIO AMBIENTE</t>
  </si>
  <si>
    <t>COORDINADOR ESPECIALIZADO A</t>
  </si>
  <si>
    <t>TECNICO ESPECIALIZADO EN ANALISIS DE INFORMACION DE GEOGRAFIA Y MEDIO AMBIENTE</t>
  </si>
  <si>
    <t>UNIDAD ESTADISTICA SOCIO DEMOGRAFICA</t>
  </si>
  <si>
    <t>COORDINADOR DE PROYECTOS ESPECIALES</t>
  </si>
  <si>
    <t>ASISTENTE TECNICO</t>
  </si>
  <si>
    <t>COORDINADOR DEMOGRAFICO</t>
  </si>
  <si>
    <t>ANALISTA DEMOGRAFICO</t>
  </si>
  <si>
    <t>UNIDAD DE GOBIERNO SEGURIDAD Y JUSTICIA</t>
  </si>
  <si>
    <t>COORDINADOR DE ANALISIS Y PROYECTOS A</t>
  </si>
  <si>
    <t>ADMINISTRADOR DE SISTEMAS</t>
  </si>
  <si>
    <t>COORDINADOR DE CONTROL DE LA GESTION</t>
  </si>
  <si>
    <t>COORDINADOR DE EVALUACION Y SEGUIMIENTO</t>
  </si>
  <si>
    <t>AUXILIAR DE LOGISTICA</t>
  </si>
  <si>
    <t>SECRETARIA DE PLANEACION, ADMINISTRACION Y FINANZAS</t>
  </si>
  <si>
    <t>TOTAL ANUAL POR CONCEPTO</t>
  </si>
  <si>
    <t>SUELDO
1131</t>
  </si>
  <si>
    <t>QUINQUENIO
1311</t>
  </si>
  <si>
    <t>PRIMA VACACIONAL
(1321)</t>
  </si>
  <si>
    <t>AGUINALDO
(1322)</t>
  </si>
  <si>
    <t>SOBRE
SUELDO
1348</t>
  </si>
  <si>
    <t>CUOTAS AL IMSS
(4.82%)
(1411)</t>
  </si>
  <si>
    <t>CUOTA PARA LA VIVIENDA
(3%)
(1421)</t>
  </si>
  <si>
    <t>CUOTAS DE PENSIONES
(13.5%)
(1431)</t>
  </si>
  <si>
    <t>CUOTAS AL SEDAR
(2%)
(1432)</t>
  </si>
  <si>
    <t>DESPENSA 
1712</t>
  </si>
  <si>
    <t>DESPENSA 3% S/SUELDO BASE
(1712)</t>
  </si>
  <si>
    <t>TRANSPORTE 
1713</t>
  </si>
  <si>
    <t>ESTIMULO AL SERVICIO ADMINISTRATIVO
(1715)</t>
  </si>
  <si>
    <t>COORDINADOR DE CONVENIOS, CONTRATOS Y ATENCION A ORGANOS DE GOBIERNO</t>
  </si>
  <si>
    <t>CATEGORÍA</t>
  </si>
  <si>
    <t>JORNADA</t>
  </si>
  <si>
    <t>PLANTILLA DE PERSONAL DEL INSTITUTO DE INFORMACIÓN ESTADÍSTICA Y GEOGRÁFICA DEL ESTADO DE JALISCO</t>
  </si>
  <si>
    <t>Fecha de actualización:</t>
  </si>
  <si>
    <t>Mayo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</si>
</sst>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_ ;[Red]\-#,##0.00\ "/>
    <numFmt numFmtId="166" formatCode="_(&quot;$&quot;* #,##0.00_);_(&quot;$&quot;* \(#,##0.00\);_(&quot;$&quot;* &quot;-&quot;??_);_(@_)"/>
    <numFmt numFmtId="168" formatCode="_(&quot;$&quot;* #,##0_);_(&quot;$&quot;* \(#,##0\);_(&quot;$&quot;* &quot;-&quot;??_);_(@_)"/>
  </numFmts>
  <fonts count="20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7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b/>
      <sz val="7"/>
      <color theme="0"/>
      <name val="Arial"/>
      <family val="2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" fillId="0" borderId="0"/>
    <xf numFmtId="0" fontId="8" fillId="0" borderId="0"/>
    <xf numFmtId="0" fontId="1" fillId="0" borderId="0"/>
    <xf numFmtId="0" fontId="8" fillId="0" borderId="0"/>
    <xf numFmtId="164" fontId="8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4" fontId="4" fillId="3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5" borderId="6" xfId="0" applyNumberFormat="1" applyFont="1" applyFill="1" applyBorder="1" applyAlignment="1">
      <alignment horizontal="center" vertical="center" wrapText="1"/>
    </xf>
    <xf numFmtId="4" fontId="7" fillId="5" borderId="6" xfId="0" applyNumberFormat="1" applyFont="1" applyFill="1" applyBorder="1" applyAlignment="1">
      <alignment horizontal="center" vertical="center" wrapText="1"/>
    </xf>
    <xf numFmtId="4" fontId="7" fillId="5" borderId="8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" fontId="10" fillId="3" borderId="5" xfId="0" quotePrefix="1" applyNumberFormat="1" applyFont="1" applyFill="1" applyBorder="1" applyAlignment="1">
      <alignment horizontal="justify" vertical="center"/>
    </xf>
    <xf numFmtId="1" fontId="10" fillId="3" borderId="5" xfId="0" applyNumberFormat="1" applyFont="1" applyFill="1" applyBorder="1" applyAlignment="1">
      <alignment horizontal="justify" vertical="center"/>
    </xf>
    <xf numFmtId="1" fontId="10" fillId="3" borderId="5" xfId="0" applyNumberFormat="1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0" fontId="10" fillId="3" borderId="5" xfId="0" quotePrefix="1" applyFont="1" applyFill="1" applyBorder="1" applyAlignment="1">
      <alignment horizontal="justify" vertical="center"/>
    </xf>
    <xf numFmtId="0" fontId="10" fillId="3" borderId="5" xfId="0" applyFont="1" applyFill="1" applyBorder="1" applyAlignment="1">
      <alignment horizontal="justify" vertical="center"/>
    </xf>
    <xf numFmtId="1" fontId="10" fillId="3" borderId="5" xfId="0" applyNumberFormat="1" applyFont="1" applyFill="1" applyBorder="1" applyAlignment="1">
      <alignment horizontal="center" vertical="center" wrapText="1"/>
    </xf>
    <xf numFmtId="0" fontId="10" fillId="3" borderId="9" xfId="0" quotePrefix="1" applyFont="1" applyFill="1" applyBorder="1" applyAlignment="1">
      <alignment horizontal="justify" vertical="center"/>
    </xf>
    <xf numFmtId="0" fontId="10" fillId="3" borderId="9" xfId="0" applyFont="1" applyFill="1" applyBorder="1" applyAlignment="1">
      <alignment horizontal="justify" vertical="center"/>
    </xf>
    <xf numFmtId="0" fontId="10" fillId="3" borderId="5" xfId="0" applyFont="1" applyFill="1" applyBorder="1" applyAlignment="1">
      <alignment horizontal="center" vertical="center"/>
    </xf>
    <xf numFmtId="1" fontId="10" fillId="3" borderId="9" xfId="0" applyNumberFormat="1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66" fontId="4" fillId="0" borderId="5" xfId="2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66" fontId="4" fillId="0" borderId="0" xfId="2" applyFont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 wrapText="1"/>
    </xf>
    <xf numFmtId="166" fontId="4" fillId="0" borderId="0" xfId="2" applyFont="1" applyBorder="1" applyAlignment="1">
      <alignment vertical="center"/>
    </xf>
    <xf numFmtId="166" fontId="4" fillId="0" borderId="0" xfId="2" applyFont="1" applyAlignment="1">
      <alignment vertical="center"/>
    </xf>
    <xf numFmtId="166" fontId="4" fillId="0" borderId="0" xfId="0" applyNumberFormat="1" applyFont="1" applyAlignment="1">
      <alignment vertical="center"/>
    </xf>
    <xf numFmtId="4" fontId="7" fillId="5" borderId="10" xfId="0" applyNumberFormat="1" applyFont="1" applyFill="1" applyBorder="1" applyAlignment="1">
      <alignment horizontal="center" vertical="center" wrapText="1"/>
    </xf>
    <xf numFmtId="0" fontId="7" fillId="5" borderId="1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9" xfId="0" applyNumberFormat="1" applyFont="1" applyFill="1" applyBorder="1" applyAlignment="1">
      <alignment horizontal="center" vertical="center"/>
    </xf>
    <xf numFmtId="164" fontId="10" fillId="0" borderId="5" xfId="1" applyFont="1" applyFill="1" applyBorder="1" applyAlignment="1">
      <alignment vertical="center" wrapText="1"/>
    </xf>
    <xf numFmtId="164" fontId="10" fillId="0" borderId="9" xfId="1" applyFont="1" applyFill="1" applyBorder="1" applyAlignment="1">
      <alignment vertical="center" wrapText="1"/>
    </xf>
    <xf numFmtId="164" fontId="10" fillId="0" borderId="5" xfId="1" applyFont="1" applyFill="1" applyBorder="1" applyAlignment="1">
      <alignment horizontal="center" vertical="center"/>
    </xf>
    <xf numFmtId="164" fontId="10" fillId="0" borderId="9" xfId="1" applyFont="1" applyFill="1" applyBorder="1" applyAlignment="1">
      <alignment horizontal="center" vertical="center"/>
    </xf>
    <xf numFmtId="164" fontId="11" fillId="0" borderId="5" xfId="1" applyFont="1" applyBorder="1" applyAlignment="1">
      <alignment horizontal="center" vertical="center" wrapText="1"/>
    </xf>
    <xf numFmtId="164" fontId="11" fillId="0" borderId="5" xfId="1" applyFont="1" applyBorder="1" applyAlignment="1">
      <alignment vertical="center"/>
    </xf>
    <xf numFmtId="164" fontId="10" fillId="3" borderId="9" xfId="1" applyFont="1" applyFill="1" applyBorder="1" applyAlignment="1">
      <alignment vertical="center"/>
    </xf>
    <xf numFmtId="164" fontId="11" fillId="0" borderId="5" xfId="1" applyFont="1" applyBorder="1" applyAlignment="1">
      <alignment horizontal="left" vertical="center"/>
    </xf>
    <xf numFmtId="164" fontId="10" fillId="3" borderId="9" xfId="1" applyFont="1" applyFill="1" applyBorder="1" applyAlignment="1">
      <alignment vertical="center" wrapText="1"/>
    </xf>
    <xf numFmtId="164" fontId="11" fillId="0" borderId="9" xfId="1" applyFont="1" applyBorder="1" applyAlignment="1">
      <alignment vertical="center"/>
    </xf>
    <xf numFmtId="164" fontId="10" fillId="3" borderId="5" xfId="1" applyFont="1" applyFill="1" applyBorder="1" applyAlignment="1">
      <alignment horizontal="justify" vertical="center" wrapText="1"/>
    </xf>
    <xf numFmtId="164" fontId="10" fillId="3" borderId="5" xfId="1" applyFont="1" applyFill="1" applyBorder="1" applyAlignment="1">
      <alignment horizontal="center" vertical="center" wrapText="1"/>
    </xf>
    <xf numFmtId="164" fontId="10" fillId="3" borderId="9" xfId="1" applyFont="1" applyFill="1" applyBorder="1" applyAlignment="1">
      <alignment horizontal="justify" vertical="center" wrapText="1"/>
    </xf>
    <xf numFmtId="164" fontId="10" fillId="3" borderId="9" xfId="1" applyFont="1" applyFill="1" applyBorder="1" applyAlignment="1">
      <alignment horizontal="center" vertical="center" wrapText="1"/>
    </xf>
    <xf numFmtId="164" fontId="10" fillId="0" borderId="9" xfId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1" fontId="10" fillId="0" borderId="5" xfId="0" quotePrefix="1" applyNumberFormat="1" applyFont="1" applyFill="1" applyBorder="1" applyAlignment="1">
      <alignment horizontal="justify" vertical="center"/>
    </xf>
    <xf numFmtId="1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justify" vertical="center"/>
    </xf>
    <xf numFmtId="1" fontId="10" fillId="0" borderId="5" xfId="0" applyNumberFormat="1" applyFont="1" applyFill="1" applyBorder="1" applyAlignment="1">
      <alignment horizontal="justify" vertical="center" wrapText="1"/>
    </xf>
    <xf numFmtId="164" fontId="11" fillId="0" borderId="5" xfId="1" applyFont="1" applyFill="1" applyBorder="1" applyAlignment="1">
      <alignment horizontal="center" vertical="center" wrapText="1"/>
    </xf>
    <xf numFmtId="164" fontId="11" fillId="0" borderId="9" xfId="1" applyFont="1" applyFill="1" applyBorder="1" applyAlignment="1">
      <alignment vertical="center"/>
    </xf>
    <xf numFmtId="164" fontId="11" fillId="0" borderId="5" xfId="1" applyFont="1" applyFill="1" applyBorder="1" applyAlignment="1">
      <alignment horizontal="left" vertical="center"/>
    </xf>
    <xf numFmtId="0" fontId="7" fillId="5" borderId="11" xfId="0" applyNumberFormat="1" applyFont="1" applyFill="1" applyBorder="1" applyAlignment="1">
      <alignment horizontal="center" vertical="center" wrapText="1"/>
    </xf>
    <xf numFmtId="0" fontId="7" fillId="5" borderId="11" xfId="0" applyNumberFormat="1" applyFont="1" applyFill="1" applyBorder="1" applyAlignment="1">
      <alignment horizontal="center" vertical="center" textRotation="180" wrapText="1"/>
    </xf>
    <xf numFmtId="164" fontId="10" fillId="0" borderId="5" xfId="1" applyFont="1" applyFill="1" applyBorder="1" applyAlignment="1">
      <alignment horizontal="justify" vertical="center" wrapText="1"/>
    </xf>
    <xf numFmtId="4" fontId="7" fillId="6" borderId="6" xfId="0" applyNumberFormat="1" applyFont="1" applyFill="1" applyBorder="1" applyAlignment="1">
      <alignment horizontal="center" vertical="center" wrapText="1"/>
    </xf>
    <xf numFmtId="4" fontId="7" fillId="6" borderId="7" xfId="0" applyNumberFormat="1" applyFont="1" applyFill="1" applyBorder="1" applyAlignment="1">
      <alignment horizontal="center" vertical="center" wrapText="1"/>
    </xf>
    <xf numFmtId="1" fontId="10" fillId="7" borderId="5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17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horizontal="center" vertical="center" wrapText="1"/>
    </xf>
    <xf numFmtId="164" fontId="19" fillId="0" borderId="0" xfId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8" fontId="4" fillId="0" borderId="0" xfId="2" applyNumberFormat="1" applyFont="1" applyAlignment="1">
      <alignment vertical="center"/>
    </xf>
  </cellXfs>
  <cellStyles count="8">
    <cellStyle name="Millares" xfId="1" builtinId="3"/>
    <cellStyle name="Millares 2" xfId="7"/>
    <cellStyle name="Moneda" xfId="2" builtinId="4"/>
    <cellStyle name="Normal" xfId="0" builtinId="0"/>
    <cellStyle name="Normal 2" xfId="3"/>
    <cellStyle name="Normal 2 2" xfId="6"/>
    <cellStyle name="Normal 3" xfId="4"/>
    <cellStyle name="Normal 4" xfId="5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28"/>
  <sheetViews>
    <sheetView tabSelected="1" view="pageBreakPreview" topLeftCell="G4" zoomScaleNormal="80" zoomScaleSheetLayoutView="100" workbookViewId="0">
      <pane xSplit="1" ySplit="3" topLeftCell="H7" activePane="bottomRight" state="frozen"/>
      <selection activeCell="G4" sqref="G4"/>
      <selection pane="topRight" activeCell="I4" sqref="I4"/>
      <selection pane="bottomLeft" activeCell="G7" sqref="G7"/>
      <selection pane="bottomRight" activeCell="N86" sqref="N86"/>
    </sheetView>
  </sheetViews>
  <sheetFormatPr baseColWidth="10" defaultColWidth="9.140625" defaultRowHeight="12.75" x14ac:dyDescent="0.2"/>
  <cols>
    <col min="1" max="1" width="11" style="3" hidden="1" customWidth="1"/>
    <col min="2" max="2" width="4.5703125" style="3" hidden="1" customWidth="1"/>
    <col min="3" max="3" width="5.140625" style="3" hidden="1" customWidth="1"/>
    <col min="4" max="4" width="5.5703125" style="3" hidden="1" customWidth="1"/>
    <col min="5" max="5" width="5.28515625" style="3" hidden="1" customWidth="1"/>
    <col min="6" max="6" width="6.140625" style="12" hidden="1" customWidth="1"/>
    <col min="7" max="7" width="7.140625" style="12" customWidth="1"/>
    <col min="8" max="9" width="3" style="3" bestFit="1" customWidth="1"/>
    <col min="10" max="10" width="14" style="3" customWidth="1"/>
    <col min="11" max="11" width="18.42578125" style="1" customWidth="1"/>
    <col min="12" max="12" width="18.85546875" style="1" customWidth="1"/>
    <col min="13" max="13" width="16.7109375" style="1" customWidth="1"/>
    <col min="14" max="14" width="16.7109375" style="3" customWidth="1"/>
    <col min="15" max="15" width="9" style="8" bestFit="1" customWidth="1"/>
    <col min="16" max="16" width="16.7109375" style="8" customWidth="1"/>
    <col min="17" max="17" width="14" style="8" customWidth="1"/>
    <col min="18" max="18" width="14.5703125" style="8" customWidth="1"/>
    <col min="19" max="19" width="13.85546875" style="8" customWidth="1"/>
    <col min="20" max="20" width="14.7109375" style="8" customWidth="1"/>
    <col min="21" max="21" width="13.5703125" style="8" customWidth="1"/>
    <col min="22" max="22" width="15.140625" style="1" customWidth="1"/>
    <col min="23" max="23" width="14.140625" style="1" customWidth="1"/>
    <col min="24" max="24" width="8" style="1" hidden="1" customWidth="1"/>
    <col min="25" max="25" width="9" style="1" hidden="1" customWidth="1"/>
    <col min="26" max="26" width="13.28515625" style="1" customWidth="1"/>
    <col min="27" max="27" width="16.42578125" style="1" customWidth="1"/>
    <col min="28" max="28" width="16" style="1" customWidth="1"/>
    <col min="29" max="29" width="9.140625" style="100" customWidth="1"/>
    <col min="30" max="30" width="9.140625" style="1"/>
    <col min="31" max="32" width="10.7109375" style="1" bestFit="1" customWidth="1"/>
    <col min="33" max="16384" width="9.140625" style="1"/>
  </cols>
  <sheetData>
    <row r="1" spans="1:29" ht="23.25" x14ac:dyDescent="0.2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9" ht="24" customHeight="1" x14ac:dyDescent="0.2">
      <c r="A2" s="2" t="s">
        <v>1</v>
      </c>
      <c r="B2" s="2"/>
      <c r="C2" s="86" t="s">
        <v>23</v>
      </c>
      <c r="D2" s="86"/>
      <c r="E2" s="86"/>
      <c r="F2" s="86"/>
      <c r="G2" s="86"/>
      <c r="H2" s="86"/>
      <c r="I2" s="86"/>
      <c r="J2" s="86"/>
      <c r="K2" s="86"/>
    </row>
    <row r="3" spans="1:29" ht="24" customHeight="1" x14ac:dyDescent="0.2">
      <c r="A3" s="2" t="s">
        <v>19</v>
      </c>
      <c r="B3" s="2"/>
      <c r="E3" s="4"/>
      <c r="F3" s="5"/>
      <c r="G3" s="87" t="s">
        <v>92</v>
      </c>
      <c r="H3" s="87"/>
      <c r="I3" s="87"/>
      <c r="J3" s="87"/>
      <c r="K3" s="87"/>
      <c r="L3" s="87"/>
    </row>
    <row r="4" spans="1:29" ht="24" customHeight="1" x14ac:dyDescent="0.2">
      <c r="A4" s="9" t="s">
        <v>2</v>
      </c>
      <c r="B4" s="50" t="s">
        <v>22</v>
      </c>
      <c r="D4" s="10"/>
      <c r="E4" s="11"/>
      <c r="F4" s="11"/>
      <c r="G4" s="96" t="s">
        <v>110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</row>
    <row r="5" spans="1:29" ht="87.75" customHeight="1" x14ac:dyDescent="0.2">
      <c r="G5" s="5"/>
      <c r="H5" s="4"/>
      <c r="I5" s="4"/>
      <c r="J5" s="98" t="s">
        <v>111</v>
      </c>
      <c r="K5" s="98"/>
      <c r="L5" s="97" t="s">
        <v>112</v>
      </c>
      <c r="N5" s="89" t="s">
        <v>18</v>
      </c>
      <c r="O5" s="90"/>
      <c r="P5" s="90"/>
      <c r="Q5" s="90"/>
      <c r="R5" s="91"/>
      <c r="S5" s="92" t="s">
        <v>3</v>
      </c>
      <c r="T5" s="94"/>
      <c r="U5" s="94"/>
      <c r="V5" s="94"/>
      <c r="W5" s="95"/>
      <c r="X5" s="92" t="s">
        <v>4</v>
      </c>
      <c r="Y5" s="93"/>
      <c r="Z5" s="99" t="s">
        <v>20</v>
      </c>
      <c r="AA5" s="99"/>
      <c r="AB5" s="99"/>
      <c r="AC5" s="105"/>
    </row>
    <row r="6" spans="1:29" s="17" customFormat="1" ht="54" customHeight="1" thickBot="1" x14ac:dyDescent="0.25">
      <c r="A6" s="13" t="s">
        <v>5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78" t="s">
        <v>11</v>
      </c>
      <c r="H6" s="79" t="s">
        <v>12</v>
      </c>
      <c r="I6" s="79" t="s">
        <v>109</v>
      </c>
      <c r="J6" s="14" t="s">
        <v>108</v>
      </c>
      <c r="K6" s="14" t="s">
        <v>13</v>
      </c>
      <c r="L6" s="14" t="s">
        <v>14</v>
      </c>
      <c r="M6" s="14" t="s">
        <v>15</v>
      </c>
      <c r="N6" s="49" t="s">
        <v>94</v>
      </c>
      <c r="O6" s="48" t="s">
        <v>98</v>
      </c>
      <c r="P6" s="48" t="s">
        <v>103</v>
      </c>
      <c r="Q6" s="48" t="s">
        <v>105</v>
      </c>
      <c r="R6" s="48" t="s">
        <v>95</v>
      </c>
      <c r="S6" s="15" t="s">
        <v>104</v>
      </c>
      <c r="T6" s="15" t="s">
        <v>101</v>
      </c>
      <c r="U6" s="81" t="s">
        <v>100</v>
      </c>
      <c r="V6" s="82" t="s">
        <v>99</v>
      </c>
      <c r="W6" s="48" t="s">
        <v>102</v>
      </c>
      <c r="X6" s="16"/>
      <c r="Y6" s="15"/>
      <c r="Z6" s="15" t="s">
        <v>97</v>
      </c>
      <c r="AA6" s="15" t="s">
        <v>96</v>
      </c>
      <c r="AB6" s="15" t="s">
        <v>106</v>
      </c>
      <c r="AC6" s="101" t="s">
        <v>21</v>
      </c>
    </row>
    <row r="7" spans="1:29" s="24" customFormat="1" ht="84" customHeight="1" x14ac:dyDescent="0.2">
      <c r="A7" s="51">
        <v>1</v>
      </c>
      <c r="B7" s="51"/>
      <c r="C7" s="51"/>
      <c r="D7" s="52"/>
      <c r="E7" s="52"/>
      <c r="F7" s="52"/>
      <c r="G7" s="20">
        <v>1</v>
      </c>
      <c r="H7" s="27">
        <v>27</v>
      </c>
      <c r="I7" s="23">
        <v>40</v>
      </c>
      <c r="J7" s="27" t="s">
        <v>24</v>
      </c>
      <c r="K7" s="21" t="s">
        <v>25</v>
      </c>
      <c r="L7" s="22" t="s">
        <v>26</v>
      </c>
      <c r="M7" s="22" t="s">
        <v>23</v>
      </c>
      <c r="N7" s="57">
        <v>58759</v>
      </c>
      <c r="O7" s="58">
        <v>0</v>
      </c>
      <c r="P7" s="57">
        <v>2288</v>
      </c>
      <c r="Q7" s="57">
        <v>1617</v>
      </c>
      <c r="R7" s="57">
        <v>0</v>
      </c>
      <c r="S7" s="59">
        <v>0</v>
      </c>
      <c r="T7" s="59">
        <f>N7*13.5%</f>
        <v>7932.4650000000001</v>
      </c>
      <c r="U7" s="59">
        <f>N7*3%</f>
        <v>1762.77</v>
      </c>
      <c r="V7" s="59">
        <f>N7*4.82%</f>
        <v>2832.1837999999998</v>
      </c>
      <c r="W7" s="60">
        <f>N7*2%</f>
        <v>1175.18</v>
      </c>
      <c r="X7" s="59">
        <v>0</v>
      </c>
      <c r="Y7" s="59">
        <v>0</v>
      </c>
      <c r="Z7" s="55">
        <f>(N7/30)*50</f>
        <v>97931.666666666672</v>
      </c>
      <c r="AA7" s="53">
        <f>((N7+P7+Q7+R7+S7)/30)*5</f>
        <v>10444</v>
      </c>
      <c r="AB7" s="53">
        <v>0</v>
      </c>
      <c r="AC7" s="102">
        <v>0</v>
      </c>
    </row>
    <row r="8" spans="1:29" s="24" customFormat="1" ht="84" customHeight="1" x14ac:dyDescent="0.2">
      <c r="A8" s="51">
        <v>2</v>
      </c>
      <c r="B8" s="51"/>
      <c r="C8" s="51"/>
      <c r="D8" s="52"/>
      <c r="E8" s="52"/>
      <c r="F8" s="52"/>
      <c r="G8" s="20">
        <v>2</v>
      </c>
      <c r="H8" s="27">
        <v>19</v>
      </c>
      <c r="I8" s="23">
        <v>40</v>
      </c>
      <c r="J8" s="27" t="s">
        <v>24</v>
      </c>
      <c r="K8" s="21" t="s">
        <v>27</v>
      </c>
      <c r="L8" s="22" t="s">
        <v>26</v>
      </c>
      <c r="M8" s="22" t="s">
        <v>23</v>
      </c>
      <c r="N8" s="57">
        <v>24533</v>
      </c>
      <c r="O8" s="58">
        <v>0</v>
      </c>
      <c r="P8" s="57">
        <v>1549</v>
      </c>
      <c r="Q8" s="57">
        <v>1016</v>
      </c>
      <c r="R8" s="57">
        <v>210.3</v>
      </c>
      <c r="S8" s="61">
        <v>0</v>
      </c>
      <c r="T8" s="61">
        <f>N8*13.5%</f>
        <v>3311.9550000000004</v>
      </c>
      <c r="U8" s="59">
        <f>N8*3%</f>
        <v>735.99</v>
      </c>
      <c r="V8" s="59">
        <f>N8*4.82%</f>
        <v>1182.4906000000001</v>
      </c>
      <c r="W8" s="60">
        <f>N8*2%</f>
        <v>490.66</v>
      </c>
      <c r="X8" s="59">
        <v>0</v>
      </c>
      <c r="Y8" s="59">
        <v>0</v>
      </c>
      <c r="Z8" s="55">
        <f t="shared" ref="Z8:Z70" si="0">(N8/30)*50</f>
        <v>40888.333333333336</v>
      </c>
      <c r="AA8" s="53">
        <f>((N8+P8+Q8+R8+S8)/30)*5</f>
        <v>4551.3833333333332</v>
      </c>
      <c r="AB8" s="53">
        <f>(N8)/2</f>
        <v>12266.5</v>
      </c>
      <c r="AC8" s="102">
        <v>0</v>
      </c>
    </row>
    <row r="9" spans="1:29" s="24" customFormat="1" ht="84" customHeight="1" x14ac:dyDescent="0.2">
      <c r="A9" s="51">
        <v>3</v>
      </c>
      <c r="B9" s="51"/>
      <c r="C9" s="51"/>
      <c r="D9" s="52"/>
      <c r="E9" s="52"/>
      <c r="F9" s="52"/>
      <c r="G9" s="20">
        <v>3</v>
      </c>
      <c r="H9" s="27">
        <v>14</v>
      </c>
      <c r="I9" s="23">
        <v>40</v>
      </c>
      <c r="J9" s="27" t="s">
        <v>24</v>
      </c>
      <c r="K9" s="21" t="s">
        <v>28</v>
      </c>
      <c r="L9" s="22" t="s">
        <v>26</v>
      </c>
      <c r="M9" s="22" t="s">
        <v>23</v>
      </c>
      <c r="N9" s="57">
        <v>13967</v>
      </c>
      <c r="O9" s="62">
        <v>0</v>
      </c>
      <c r="P9" s="57">
        <v>1163</v>
      </c>
      <c r="Q9" s="57">
        <v>722</v>
      </c>
      <c r="R9" s="57">
        <v>0</v>
      </c>
      <c r="S9" s="61">
        <v>0</v>
      </c>
      <c r="T9" s="61">
        <f t="shared" ref="T9:T72" si="1">N9*13.5%</f>
        <v>1885.5450000000001</v>
      </c>
      <c r="U9" s="59">
        <f t="shared" ref="U9:U72" si="2">N9*3%</f>
        <v>419.01</v>
      </c>
      <c r="V9" s="59">
        <f t="shared" ref="V9:V72" si="3">N9*4.82%</f>
        <v>673.20939999999996</v>
      </c>
      <c r="W9" s="60">
        <f t="shared" ref="W9:W72" si="4">N9*2%</f>
        <v>279.34000000000003</v>
      </c>
      <c r="X9" s="59">
        <v>0</v>
      </c>
      <c r="Y9" s="59">
        <v>0</v>
      </c>
      <c r="Z9" s="55">
        <f>(N9/30)*50</f>
        <v>23278.333333333332</v>
      </c>
      <c r="AA9" s="53">
        <f t="shared" ref="AA9:AA72" si="5">((N9+P9+Q9+R9+S9)/30)*5</f>
        <v>2642</v>
      </c>
      <c r="AB9" s="53">
        <f>(N9)/2</f>
        <v>6983.5</v>
      </c>
      <c r="AC9" s="102">
        <v>0</v>
      </c>
    </row>
    <row r="10" spans="1:29" s="24" customFormat="1" ht="84" customHeight="1" x14ac:dyDescent="0.2">
      <c r="A10" s="51">
        <v>4</v>
      </c>
      <c r="B10" s="51"/>
      <c r="C10" s="51"/>
      <c r="D10" s="52"/>
      <c r="E10" s="52"/>
      <c r="F10" s="52"/>
      <c r="G10" s="20">
        <v>4</v>
      </c>
      <c r="H10" s="27">
        <v>13</v>
      </c>
      <c r="I10" s="23">
        <v>40</v>
      </c>
      <c r="J10" s="27" t="s">
        <v>30</v>
      </c>
      <c r="K10" s="21" t="s">
        <v>29</v>
      </c>
      <c r="L10" s="22" t="s">
        <v>26</v>
      </c>
      <c r="M10" s="22" t="s">
        <v>23</v>
      </c>
      <c r="N10" s="57">
        <v>13214</v>
      </c>
      <c r="O10" s="62">
        <v>0</v>
      </c>
      <c r="P10" s="57">
        <v>1128</v>
      </c>
      <c r="Q10" s="57">
        <v>703</v>
      </c>
      <c r="R10" s="57">
        <v>0</v>
      </c>
      <c r="S10" s="61">
        <v>0</v>
      </c>
      <c r="T10" s="61">
        <f t="shared" si="1"/>
        <v>1783.89</v>
      </c>
      <c r="U10" s="59">
        <f t="shared" si="2"/>
        <v>396.41999999999996</v>
      </c>
      <c r="V10" s="59">
        <f t="shared" si="3"/>
        <v>636.91480000000001</v>
      </c>
      <c r="W10" s="60">
        <f t="shared" si="4"/>
        <v>264.28000000000003</v>
      </c>
      <c r="X10" s="59"/>
      <c r="Y10" s="59"/>
      <c r="Z10" s="55">
        <f t="shared" si="0"/>
        <v>22023.333333333332</v>
      </c>
      <c r="AA10" s="53">
        <f t="shared" si="5"/>
        <v>2507.5</v>
      </c>
      <c r="AB10" s="53">
        <f>(N10)/2</f>
        <v>6607</v>
      </c>
      <c r="AC10" s="102">
        <v>0</v>
      </c>
    </row>
    <row r="11" spans="1:29" s="24" customFormat="1" ht="84" customHeight="1" x14ac:dyDescent="0.2">
      <c r="A11" s="51">
        <v>5</v>
      </c>
      <c r="B11" s="51"/>
      <c r="C11" s="51"/>
      <c r="D11" s="52"/>
      <c r="E11" s="52"/>
      <c r="F11" s="52"/>
      <c r="G11" s="20">
        <v>36</v>
      </c>
      <c r="H11" s="27">
        <v>17</v>
      </c>
      <c r="I11" s="23">
        <v>40</v>
      </c>
      <c r="J11" s="27" t="s">
        <v>24</v>
      </c>
      <c r="K11" s="21" t="s">
        <v>31</v>
      </c>
      <c r="L11" s="22" t="s">
        <v>32</v>
      </c>
      <c r="M11" s="22" t="s">
        <v>23</v>
      </c>
      <c r="N11" s="57">
        <v>17708.400000000001</v>
      </c>
      <c r="O11" s="62">
        <v>0</v>
      </c>
      <c r="P11" s="57">
        <v>1286</v>
      </c>
      <c r="Q11" s="57">
        <v>857</v>
      </c>
      <c r="R11" s="57">
        <v>350.5</v>
      </c>
      <c r="S11" s="61">
        <v>0</v>
      </c>
      <c r="T11" s="61">
        <f t="shared" si="1"/>
        <v>2390.6340000000005</v>
      </c>
      <c r="U11" s="59">
        <f t="shared" si="2"/>
        <v>531.25200000000007</v>
      </c>
      <c r="V11" s="59">
        <f t="shared" si="3"/>
        <v>853.54488000000003</v>
      </c>
      <c r="W11" s="60">
        <f t="shared" si="4"/>
        <v>354.16800000000006</v>
      </c>
      <c r="X11" s="59"/>
      <c r="Y11" s="59"/>
      <c r="Z11" s="55">
        <f t="shared" si="0"/>
        <v>29514.000000000004</v>
      </c>
      <c r="AA11" s="53">
        <f t="shared" si="5"/>
        <v>3366.9833333333336</v>
      </c>
      <c r="AB11" s="53">
        <f>(N11)/2</f>
        <v>8854.2000000000007</v>
      </c>
      <c r="AC11" s="102">
        <v>0</v>
      </c>
    </row>
    <row r="12" spans="1:29" s="24" customFormat="1" ht="84" customHeight="1" x14ac:dyDescent="0.2">
      <c r="A12" s="51">
        <v>6</v>
      </c>
      <c r="B12" s="51"/>
      <c r="C12" s="51"/>
      <c r="D12" s="52"/>
      <c r="E12" s="52"/>
      <c r="F12" s="52"/>
      <c r="G12" s="20">
        <v>38</v>
      </c>
      <c r="H12" s="27">
        <v>14</v>
      </c>
      <c r="I12" s="23">
        <v>40</v>
      </c>
      <c r="J12" s="27" t="s">
        <v>30</v>
      </c>
      <c r="K12" s="21" t="s">
        <v>33</v>
      </c>
      <c r="L12" s="22" t="s">
        <v>32</v>
      </c>
      <c r="M12" s="22" t="s">
        <v>23</v>
      </c>
      <c r="N12" s="57">
        <v>15426.46</v>
      </c>
      <c r="O12" s="62">
        <v>0</v>
      </c>
      <c r="P12" s="57">
        <v>836.88</v>
      </c>
      <c r="Q12" s="57">
        <v>564.17999999999995</v>
      </c>
      <c r="R12" s="57">
        <v>350.5</v>
      </c>
      <c r="S12" s="61">
        <f>N12*3%</f>
        <v>462.79379999999998</v>
      </c>
      <c r="T12" s="61">
        <f t="shared" si="1"/>
        <v>2082.5720999999999</v>
      </c>
      <c r="U12" s="59">
        <f t="shared" si="2"/>
        <v>462.79379999999998</v>
      </c>
      <c r="V12" s="59">
        <f t="shared" si="3"/>
        <v>743.55537199999992</v>
      </c>
      <c r="W12" s="60">
        <f t="shared" si="4"/>
        <v>308.5292</v>
      </c>
      <c r="X12" s="59">
        <v>0</v>
      </c>
      <c r="Y12" s="59">
        <v>0</v>
      </c>
      <c r="Z12" s="55">
        <f t="shared" si="0"/>
        <v>25710.766666666666</v>
      </c>
      <c r="AA12" s="53">
        <f t="shared" si="5"/>
        <v>2940.1356333333324</v>
      </c>
      <c r="AB12" s="53">
        <f>(N12+P12+Q12+R12+S12)/2</f>
        <v>8820.4068999999981</v>
      </c>
      <c r="AC12" s="102">
        <v>0</v>
      </c>
    </row>
    <row r="13" spans="1:29" s="24" customFormat="1" ht="84" customHeight="1" x14ac:dyDescent="0.2">
      <c r="A13" s="51">
        <v>7</v>
      </c>
      <c r="B13" s="51"/>
      <c r="C13" s="51"/>
      <c r="D13" s="52"/>
      <c r="E13" s="52"/>
      <c r="F13" s="52"/>
      <c r="G13" s="20">
        <v>40</v>
      </c>
      <c r="H13" s="27">
        <v>13</v>
      </c>
      <c r="I13" s="23">
        <v>40</v>
      </c>
      <c r="J13" s="27" t="s">
        <v>30</v>
      </c>
      <c r="K13" s="21" t="s">
        <v>34</v>
      </c>
      <c r="L13" s="22" t="s">
        <v>32</v>
      </c>
      <c r="M13" s="22" t="s">
        <v>23</v>
      </c>
      <c r="N13" s="57">
        <v>13214</v>
      </c>
      <c r="O13" s="62">
        <v>0</v>
      </c>
      <c r="P13" s="57">
        <v>812.64</v>
      </c>
      <c r="Q13" s="57">
        <v>703</v>
      </c>
      <c r="R13" s="57">
        <v>420.6</v>
      </c>
      <c r="S13" s="61">
        <f t="shared" ref="S13:S52" si="6">N13*3%</f>
        <v>396.41999999999996</v>
      </c>
      <c r="T13" s="61">
        <f t="shared" si="1"/>
        <v>1783.89</v>
      </c>
      <c r="U13" s="59">
        <f t="shared" si="2"/>
        <v>396.41999999999996</v>
      </c>
      <c r="V13" s="59">
        <f t="shared" si="3"/>
        <v>636.91480000000001</v>
      </c>
      <c r="W13" s="60">
        <f t="shared" si="4"/>
        <v>264.28000000000003</v>
      </c>
      <c r="X13" s="59">
        <v>0</v>
      </c>
      <c r="Y13" s="59">
        <v>0</v>
      </c>
      <c r="Z13" s="55">
        <f t="shared" si="0"/>
        <v>22023.333333333332</v>
      </c>
      <c r="AA13" s="53">
        <f t="shared" si="5"/>
        <v>2591.1099999999997</v>
      </c>
      <c r="AB13" s="53">
        <f>(N13+P13+Q13+R13+S13)/2</f>
        <v>7773.33</v>
      </c>
      <c r="AC13" s="102">
        <v>0</v>
      </c>
    </row>
    <row r="14" spans="1:29" s="24" customFormat="1" ht="84" customHeight="1" x14ac:dyDescent="0.2">
      <c r="A14" s="51">
        <v>8</v>
      </c>
      <c r="B14" s="51"/>
      <c r="C14" s="51"/>
      <c r="D14" s="52"/>
      <c r="E14" s="52"/>
      <c r="F14" s="52"/>
      <c r="G14" s="20">
        <v>32</v>
      </c>
      <c r="H14" s="27">
        <v>24</v>
      </c>
      <c r="I14" s="23">
        <v>40</v>
      </c>
      <c r="J14" s="27" t="s">
        <v>24</v>
      </c>
      <c r="K14" s="21" t="s">
        <v>35</v>
      </c>
      <c r="L14" s="22" t="s">
        <v>32</v>
      </c>
      <c r="M14" s="22" t="s">
        <v>23</v>
      </c>
      <c r="N14" s="57">
        <v>42280</v>
      </c>
      <c r="O14" s="62">
        <v>0</v>
      </c>
      <c r="P14" s="57">
        <v>1865</v>
      </c>
      <c r="Q14" s="57">
        <v>1345</v>
      </c>
      <c r="R14" s="57">
        <v>0</v>
      </c>
      <c r="S14" s="61">
        <v>0</v>
      </c>
      <c r="T14" s="61">
        <f t="shared" si="1"/>
        <v>5707.8</v>
      </c>
      <c r="U14" s="59">
        <f t="shared" si="2"/>
        <v>1268.3999999999999</v>
      </c>
      <c r="V14" s="59">
        <f t="shared" si="3"/>
        <v>2037.896</v>
      </c>
      <c r="W14" s="60">
        <f t="shared" si="4"/>
        <v>845.6</v>
      </c>
      <c r="X14" s="59">
        <v>0</v>
      </c>
      <c r="Y14" s="59">
        <v>0</v>
      </c>
      <c r="Z14" s="55">
        <f t="shared" si="0"/>
        <v>70466.666666666657</v>
      </c>
      <c r="AA14" s="53">
        <f t="shared" si="5"/>
        <v>7581.6666666666661</v>
      </c>
      <c r="AB14" s="53">
        <f>(N14)/2</f>
        <v>21140</v>
      </c>
      <c r="AC14" s="102">
        <v>0</v>
      </c>
    </row>
    <row r="15" spans="1:29" s="24" customFormat="1" ht="84" customHeight="1" x14ac:dyDescent="0.2">
      <c r="A15" s="51">
        <v>9</v>
      </c>
      <c r="B15" s="51"/>
      <c r="C15" s="51"/>
      <c r="D15" s="52"/>
      <c r="E15" s="52"/>
      <c r="F15" s="52"/>
      <c r="G15" s="20">
        <v>39</v>
      </c>
      <c r="H15" s="27">
        <v>13</v>
      </c>
      <c r="I15" s="23">
        <v>40</v>
      </c>
      <c r="J15" s="27" t="s">
        <v>30</v>
      </c>
      <c r="K15" s="21" t="s">
        <v>34</v>
      </c>
      <c r="L15" s="22" t="s">
        <v>32</v>
      </c>
      <c r="M15" s="22" t="s">
        <v>23</v>
      </c>
      <c r="N15" s="57">
        <v>13214</v>
      </c>
      <c r="O15" s="62">
        <v>0</v>
      </c>
      <c r="P15" s="57">
        <v>812.64</v>
      </c>
      <c r="Q15" s="57">
        <v>703</v>
      </c>
      <c r="R15" s="57">
        <v>210.3</v>
      </c>
      <c r="S15" s="61">
        <f t="shared" si="6"/>
        <v>396.41999999999996</v>
      </c>
      <c r="T15" s="61">
        <f t="shared" si="1"/>
        <v>1783.89</v>
      </c>
      <c r="U15" s="59">
        <f t="shared" si="2"/>
        <v>396.41999999999996</v>
      </c>
      <c r="V15" s="59">
        <f t="shared" si="3"/>
        <v>636.91480000000001</v>
      </c>
      <c r="W15" s="60">
        <f t="shared" si="4"/>
        <v>264.28000000000003</v>
      </c>
      <c r="X15" s="59">
        <v>0</v>
      </c>
      <c r="Y15" s="59">
        <v>0</v>
      </c>
      <c r="Z15" s="55">
        <f t="shared" si="0"/>
        <v>22023.333333333332</v>
      </c>
      <c r="AA15" s="53">
        <f t="shared" si="5"/>
        <v>2556.0599999999995</v>
      </c>
      <c r="AB15" s="53">
        <f>(N15+P15+Q15+R15+S15)/2</f>
        <v>7668.1799999999994</v>
      </c>
      <c r="AC15" s="102">
        <v>0</v>
      </c>
    </row>
    <row r="16" spans="1:29" s="24" customFormat="1" ht="84" customHeight="1" x14ac:dyDescent="0.2">
      <c r="A16" s="51">
        <v>10</v>
      </c>
      <c r="B16" s="51"/>
      <c r="C16" s="51"/>
      <c r="D16" s="52"/>
      <c r="E16" s="52"/>
      <c r="F16" s="52"/>
      <c r="G16" s="20">
        <v>20</v>
      </c>
      <c r="H16" s="27">
        <v>13</v>
      </c>
      <c r="I16" s="23">
        <v>40</v>
      </c>
      <c r="J16" s="27" t="s">
        <v>30</v>
      </c>
      <c r="K16" s="21" t="s">
        <v>34</v>
      </c>
      <c r="L16" s="22" t="s">
        <v>32</v>
      </c>
      <c r="M16" s="22" t="s">
        <v>23</v>
      </c>
      <c r="N16" s="57">
        <v>13214</v>
      </c>
      <c r="O16" s="62">
        <v>0</v>
      </c>
      <c r="P16" s="57">
        <v>1128</v>
      </c>
      <c r="Q16" s="57">
        <v>703</v>
      </c>
      <c r="R16" s="57">
        <v>0</v>
      </c>
      <c r="S16" s="61">
        <v>0</v>
      </c>
      <c r="T16" s="61">
        <f t="shared" si="1"/>
        <v>1783.89</v>
      </c>
      <c r="U16" s="59">
        <f t="shared" si="2"/>
        <v>396.41999999999996</v>
      </c>
      <c r="V16" s="59">
        <f t="shared" si="3"/>
        <v>636.91480000000001</v>
      </c>
      <c r="W16" s="60">
        <f t="shared" si="4"/>
        <v>264.28000000000003</v>
      </c>
      <c r="X16" s="59">
        <v>0</v>
      </c>
      <c r="Y16" s="59">
        <v>0</v>
      </c>
      <c r="Z16" s="55">
        <f t="shared" si="0"/>
        <v>22023.333333333332</v>
      </c>
      <c r="AA16" s="53">
        <f t="shared" si="5"/>
        <v>2507.5</v>
      </c>
      <c r="AB16" s="53">
        <f>(N16)/2</f>
        <v>6607</v>
      </c>
      <c r="AC16" s="102">
        <v>0</v>
      </c>
    </row>
    <row r="17" spans="1:29" s="24" customFormat="1" ht="84" customHeight="1" x14ac:dyDescent="0.2">
      <c r="A17" s="51">
        <v>11</v>
      </c>
      <c r="B17" s="51"/>
      <c r="C17" s="51"/>
      <c r="D17" s="52"/>
      <c r="E17" s="52"/>
      <c r="F17" s="52"/>
      <c r="G17" s="70">
        <v>28</v>
      </c>
      <c r="H17" s="71">
        <v>14</v>
      </c>
      <c r="I17" s="72">
        <v>40</v>
      </c>
      <c r="J17" s="71" t="s">
        <v>30</v>
      </c>
      <c r="K17" s="73" t="s">
        <v>36</v>
      </c>
      <c r="L17" s="74" t="s">
        <v>32</v>
      </c>
      <c r="M17" s="74" t="s">
        <v>23</v>
      </c>
      <c r="N17" s="75">
        <v>13967</v>
      </c>
      <c r="O17" s="76">
        <v>0</v>
      </c>
      <c r="P17" s="75">
        <v>1163</v>
      </c>
      <c r="Q17" s="75">
        <v>722</v>
      </c>
      <c r="R17" s="75">
        <v>140.19999999999999</v>
      </c>
      <c r="S17" s="54">
        <f t="shared" si="6"/>
        <v>419.01</v>
      </c>
      <c r="T17" s="54">
        <f t="shared" si="1"/>
        <v>1885.5450000000001</v>
      </c>
      <c r="U17" s="67">
        <f t="shared" si="2"/>
        <v>419.01</v>
      </c>
      <c r="V17" s="67">
        <f t="shared" si="3"/>
        <v>673.20939999999996</v>
      </c>
      <c r="W17" s="77">
        <f t="shared" si="4"/>
        <v>279.34000000000003</v>
      </c>
      <c r="X17" s="67">
        <v>0</v>
      </c>
      <c r="Y17" s="67">
        <v>0</v>
      </c>
      <c r="Z17" s="55">
        <f t="shared" si="0"/>
        <v>23278.333333333332</v>
      </c>
      <c r="AA17" s="53">
        <f t="shared" si="5"/>
        <v>2735.2016666666664</v>
      </c>
      <c r="AB17" s="53">
        <f>(N17+P17+Q17+R17+S17)/2</f>
        <v>8205.6049999999996</v>
      </c>
      <c r="AC17" s="102">
        <v>0</v>
      </c>
    </row>
    <row r="18" spans="1:29" s="24" customFormat="1" ht="84" customHeight="1" x14ac:dyDescent="0.2">
      <c r="A18" s="51">
        <v>12</v>
      </c>
      <c r="B18" s="51"/>
      <c r="C18" s="51"/>
      <c r="D18" s="52"/>
      <c r="E18" s="52"/>
      <c r="F18" s="52"/>
      <c r="G18" s="20">
        <v>42</v>
      </c>
      <c r="H18" s="27">
        <v>13</v>
      </c>
      <c r="I18" s="23">
        <v>30</v>
      </c>
      <c r="J18" s="27" t="s">
        <v>30</v>
      </c>
      <c r="K18" s="21" t="s">
        <v>34</v>
      </c>
      <c r="L18" s="22" t="s">
        <v>32</v>
      </c>
      <c r="M18" s="22" t="s">
        <v>23</v>
      </c>
      <c r="N18" s="57">
        <v>10126.08</v>
      </c>
      <c r="O18" s="62">
        <v>0</v>
      </c>
      <c r="P18" s="57">
        <v>742.04</v>
      </c>
      <c r="Q18" s="57">
        <v>415.82</v>
      </c>
      <c r="R18" s="57">
        <v>140.19999999999999</v>
      </c>
      <c r="S18" s="61">
        <f>N18*3%</f>
        <v>303.7824</v>
      </c>
      <c r="T18" s="61">
        <f t="shared" si="1"/>
        <v>1367.0208</v>
      </c>
      <c r="U18" s="59">
        <f t="shared" si="2"/>
        <v>303.7824</v>
      </c>
      <c r="V18" s="59">
        <f t="shared" si="3"/>
        <v>488.07705599999997</v>
      </c>
      <c r="W18" s="60">
        <f t="shared" si="4"/>
        <v>202.52160000000001</v>
      </c>
      <c r="X18" s="59">
        <v>0</v>
      </c>
      <c r="Y18" s="59">
        <v>0</v>
      </c>
      <c r="Z18" s="55">
        <f t="shared" si="0"/>
        <v>16876.8</v>
      </c>
      <c r="AA18" s="53">
        <f t="shared" si="5"/>
        <v>1954.6537333333333</v>
      </c>
      <c r="AB18" s="53">
        <f>(N18+P18+Q18+R18+S18)/2</f>
        <v>5863.9611999999997</v>
      </c>
      <c r="AC18" s="102">
        <v>0</v>
      </c>
    </row>
    <row r="19" spans="1:29" s="24" customFormat="1" ht="84" customHeight="1" x14ac:dyDescent="0.2">
      <c r="A19" s="51">
        <v>13</v>
      </c>
      <c r="B19" s="51"/>
      <c r="C19" s="51"/>
      <c r="D19" s="52"/>
      <c r="E19" s="52"/>
      <c r="F19" s="52"/>
      <c r="G19" s="20">
        <v>33</v>
      </c>
      <c r="H19" s="27">
        <v>17</v>
      </c>
      <c r="I19" s="23">
        <v>40</v>
      </c>
      <c r="J19" s="27" t="s">
        <v>24</v>
      </c>
      <c r="K19" s="21" t="s">
        <v>37</v>
      </c>
      <c r="L19" s="22" t="s">
        <v>32</v>
      </c>
      <c r="M19" s="22" t="s">
        <v>23</v>
      </c>
      <c r="N19" s="57">
        <v>17708.400000000001</v>
      </c>
      <c r="O19" s="62">
        <v>0</v>
      </c>
      <c r="P19" s="57">
        <v>1286</v>
      </c>
      <c r="Q19" s="57">
        <v>857</v>
      </c>
      <c r="R19" s="57">
        <v>0</v>
      </c>
      <c r="S19" s="61">
        <v>0</v>
      </c>
      <c r="T19" s="61">
        <f t="shared" si="1"/>
        <v>2390.6340000000005</v>
      </c>
      <c r="U19" s="59">
        <f t="shared" si="2"/>
        <v>531.25200000000007</v>
      </c>
      <c r="V19" s="59">
        <f t="shared" si="3"/>
        <v>853.54488000000003</v>
      </c>
      <c r="W19" s="60">
        <f t="shared" si="4"/>
        <v>354.16800000000006</v>
      </c>
      <c r="X19" s="59">
        <v>0</v>
      </c>
      <c r="Y19" s="59">
        <v>0</v>
      </c>
      <c r="Z19" s="55">
        <f>(N19/30)*50</f>
        <v>29514.000000000004</v>
      </c>
      <c r="AA19" s="53">
        <f t="shared" si="5"/>
        <v>3308.5666666666666</v>
      </c>
      <c r="AB19" s="53">
        <f>(N19)/2</f>
        <v>8854.2000000000007</v>
      </c>
      <c r="AC19" s="102">
        <v>0</v>
      </c>
    </row>
    <row r="20" spans="1:29" s="24" customFormat="1" ht="84" customHeight="1" x14ac:dyDescent="0.2">
      <c r="A20" s="51">
        <v>14</v>
      </c>
      <c r="B20" s="51"/>
      <c r="C20" s="51"/>
      <c r="D20" s="52"/>
      <c r="E20" s="52"/>
      <c r="F20" s="52"/>
      <c r="G20" s="20">
        <v>35</v>
      </c>
      <c r="H20" s="27">
        <v>18</v>
      </c>
      <c r="I20" s="23">
        <v>40</v>
      </c>
      <c r="J20" s="27" t="s">
        <v>24</v>
      </c>
      <c r="K20" s="21" t="s">
        <v>38</v>
      </c>
      <c r="L20" s="22" t="s">
        <v>32</v>
      </c>
      <c r="M20" s="22" t="s">
        <v>23</v>
      </c>
      <c r="N20" s="57">
        <v>22186</v>
      </c>
      <c r="O20" s="62">
        <v>0</v>
      </c>
      <c r="P20" s="57">
        <v>1465</v>
      </c>
      <c r="Q20" s="57">
        <v>987</v>
      </c>
      <c r="R20" s="57">
        <v>0</v>
      </c>
      <c r="S20" s="61">
        <v>0</v>
      </c>
      <c r="T20" s="61">
        <f t="shared" si="1"/>
        <v>2995.11</v>
      </c>
      <c r="U20" s="59">
        <f t="shared" si="2"/>
        <v>665.57999999999993</v>
      </c>
      <c r="V20" s="59">
        <f t="shared" si="3"/>
        <v>1069.3652</v>
      </c>
      <c r="W20" s="60">
        <f t="shared" si="4"/>
        <v>443.72</v>
      </c>
      <c r="X20" s="59">
        <v>0</v>
      </c>
      <c r="Y20" s="59">
        <v>0</v>
      </c>
      <c r="Z20" s="55">
        <f t="shared" si="0"/>
        <v>36976.666666666664</v>
      </c>
      <c r="AA20" s="53">
        <f t="shared" si="5"/>
        <v>4106.333333333333</v>
      </c>
      <c r="AB20" s="53">
        <f>(N20)/2</f>
        <v>11093</v>
      </c>
      <c r="AC20" s="102">
        <v>0</v>
      </c>
    </row>
    <row r="21" spans="1:29" s="24" customFormat="1" ht="84" customHeight="1" x14ac:dyDescent="0.2">
      <c r="A21" s="51">
        <v>15</v>
      </c>
      <c r="B21" s="51"/>
      <c r="C21" s="51"/>
      <c r="D21" s="52"/>
      <c r="E21" s="52"/>
      <c r="F21" s="52"/>
      <c r="G21" s="20">
        <v>34</v>
      </c>
      <c r="H21" s="27">
        <v>18</v>
      </c>
      <c r="I21" s="23">
        <v>40</v>
      </c>
      <c r="J21" s="27" t="s">
        <v>24</v>
      </c>
      <c r="K21" s="21" t="s">
        <v>39</v>
      </c>
      <c r="L21" s="22" t="s">
        <v>32</v>
      </c>
      <c r="M21" s="22" t="s">
        <v>23</v>
      </c>
      <c r="N21" s="57">
        <v>22186</v>
      </c>
      <c r="O21" s="62">
        <v>0</v>
      </c>
      <c r="P21" s="57">
        <v>1465</v>
      </c>
      <c r="Q21" s="57">
        <v>987</v>
      </c>
      <c r="R21" s="57">
        <v>140.19999999999999</v>
      </c>
      <c r="S21" s="61">
        <v>0</v>
      </c>
      <c r="T21" s="61">
        <f t="shared" si="1"/>
        <v>2995.11</v>
      </c>
      <c r="U21" s="59">
        <f t="shared" si="2"/>
        <v>665.57999999999993</v>
      </c>
      <c r="V21" s="59">
        <f t="shared" si="3"/>
        <v>1069.3652</v>
      </c>
      <c r="W21" s="60">
        <f t="shared" si="4"/>
        <v>443.72</v>
      </c>
      <c r="X21" s="59">
        <v>0</v>
      </c>
      <c r="Y21" s="59">
        <v>0</v>
      </c>
      <c r="Z21" s="55">
        <f t="shared" si="0"/>
        <v>36976.666666666664</v>
      </c>
      <c r="AA21" s="53">
        <f t="shared" si="5"/>
        <v>4129.7000000000007</v>
      </c>
      <c r="AB21" s="53">
        <f>(N21)/2</f>
        <v>11093</v>
      </c>
      <c r="AC21" s="102">
        <v>0</v>
      </c>
    </row>
    <row r="22" spans="1:29" s="24" customFormat="1" ht="84" customHeight="1" x14ac:dyDescent="0.2">
      <c r="A22" s="51">
        <v>16</v>
      </c>
      <c r="B22" s="51"/>
      <c r="C22" s="51"/>
      <c r="D22" s="52"/>
      <c r="E22" s="52"/>
      <c r="F22" s="52"/>
      <c r="G22" s="20">
        <v>55</v>
      </c>
      <c r="H22" s="27">
        <v>16</v>
      </c>
      <c r="I22" s="23">
        <v>40</v>
      </c>
      <c r="J22" s="27" t="s">
        <v>24</v>
      </c>
      <c r="K22" s="21" t="s">
        <v>40</v>
      </c>
      <c r="L22" s="22" t="s">
        <v>41</v>
      </c>
      <c r="M22" s="22" t="s">
        <v>23</v>
      </c>
      <c r="N22" s="57">
        <v>17213</v>
      </c>
      <c r="O22" s="62">
        <v>0</v>
      </c>
      <c r="P22" s="57">
        <v>1247</v>
      </c>
      <c r="Q22" s="57">
        <v>779</v>
      </c>
      <c r="R22" s="57">
        <v>350.5</v>
      </c>
      <c r="S22" s="61">
        <v>0</v>
      </c>
      <c r="T22" s="61">
        <f t="shared" si="1"/>
        <v>2323.7550000000001</v>
      </c>
      <c r="U22" s="59">
        <f t="shared" si="2"/>
        <v>516.39</v>
      </c>
      <c r="V22" s="59">
        <f t="shared" si="3"/>
        <v>829.66660000000002</v>
      </c>
      <c r="W22" s="60">
        <f t="shared" si="4"/>
        <v>344.26</v>
      </c>
      <c r="X22" s="59">
        <v>0</v>
      </c>
      <c r="Y22" s="59">
        <v>0</v>
      </c>
      <c r="Z22" s="55">
        <f t="shared" si="0"/>
        <v>28688.333333333332</v>
      </c>
      <c r="AA22" s="53">
        <f t="shared" si="5"/>
        <v>3264.916666666667</v>
      </c>
      <c r="AB22" s="53">
        <f>(N22)/2</f>
        <v>8606.5</v>
      </c>
      <c r="AC22" s="102">
        <v>0</v>
      </c>
    </row>
    <row r="23" spans="1:29" s="24" customFormat="1" ht="84" customHeight="1" x14ac:dyDescent="0.2">
      <c r="A23" s="51">
        <v>17</v>
      </c>
      <c r="B23" s="51"/>
      <c r="C23" s="51"/>
      <c r="D23" s="52"/>
      <c r="E23" s="52"/>
      <c r="F23" s="52"/>
      <c r="G23" s="20">
        <v>57</v>
      </c>
      <c r="H23" s="27">
        <v>14</v>
      </c>
      <c r="I23" s="23">
        <v>40</v>
      </c>
      <c r="J23" s="27" t="s">
        <v>30</v>
      </c>
      <c r="K23" s="21" t="s">
        <v>42</v>
      </c>
      <c r="L23" s="22" t="s">
        <v>41</v>
      </c>
      <c r="M23" s="22" t="s">
        <v>23</v>
      </c>
      <c r="N23" s="57">
        <v>13967</v>
      </c>
      <c r="O23" s="62">
        <v>0</v>
      </c>
      <c r="P23" s="57">
        <v>1163</v>
      </c>
      <c r="Q23" s="57">
        <v>722</v>
      </c>
      <c r="R23" s="57">
        <v>140.19999999999999</v>
      </c>
      <c r="S23" s="61">
        <f t="shared" si="6"/>
        <v>419.01</v>
      </c>
      <c r="T23" s="61">
        <f t="shared" si="1"/>
        <v>1885.5450000000001</v>
      </c>
      <c r="U23" s="59">
        <f t="shared" si="2"/>
        <v>419.01</v>
      </c>
      <c r="V23" s="59">
        <f t="shared" si="3"/>
        <v>673.20939999999996</v>
      </c>
      <c r="W23" s="60">
        <f t="shared" si="4"/>
        <v>279.34000000000003</v>
      </c>
      <c r="X23" s="59">
        <v>0</v>
      </c>
      <c r="Y23" s="59">
        <v>0</v>
      </c>
      <c r="Z23" s="55">
        <f t="shared" si="0"/>
        <v>23278.333333333332</v>
      </c>
      <c r="AA23" s="53">
        <f t="shared" si="5"/>
        <v>2735.2016666666664</v>
      </c>
      <c r="AB23" s="53">
        <f>(N23+P23+Q23+R23+S23)/2</f>
        <v>8205.6049999999996</v>
      </c>
      <c r="AC23" s="102">
        <v>0</v>
      </c>
    </row>
    <row r="24" spans="1:29" s="24" customFormat="1" ht="84" customHeight="1" x14ac:dyDescent="0.2">
      <c r="A24" s="51">
        <v>18</v>
      </c>
      <c r="B24" s="51"/>
      <c r="C24" s="51"/>
      <c r="D24" s="52"/>
      <c r="E24" s="52"/>
      <c r="F24" s="52"/>
      <c r="G24" s="20">
        <v>53</v>
      </c>
      <c r="H24" s="27">
        <v>23</v>
      </c>
      <c r="I24" s="23">
        <v>40</v>
      </c>
      <c r="J24" s="27" t="s">
        <v>24</v>
      </c>
      <c r="K24" s="21" t="s">
        <v>35</v>
      </c>
      <c r="L24" s="22" t="s">
        <v>41</v>
      </c>
      <c r="M24" s="22" t="s">
        <v>23</v>
      </c>
      <c r="N24" s="57">
        <v>38208</v>
      </c>
      <c r="O24" s="62">
        <v>0</v>
      </c>
      <c r="P24" s="57">
        <v>1808</v>
      </c>
      <c r="Q24" s="57">
        <v>1299</v>
      </c>
      <c r="R24" s="57">
        <v>0</v>
      </c>
      <c r="S24" s="61">
        <v>0</v>
      </c>
      <c r="T24" s="61">
        <f t="shared" si="1"/>
        <v>5158.08</v>
      </c>
      <c r="U24" s="59">
        <f t="shared" si="2"/>
        <v>1146.24</v>
      </c>
      <c r="V24" s="59">
        <f t="shared" si="3"/>
        <v>1841.6256000000001</v>
      </c>
      <c r="W24" s="60">
        <f t="shared" si="4"/>
        <v>764.16</v>
      </c>
      <c r="X24" s="59">
        <v>0</v>
      </c>
      <c r="Y24" s="59">
        <v>0</v>
      </c>
      <c r="Z24" s="55">
        <f t="shared" si="0"/>
        <v>63679.999999999993</v>
      </c>
      <c r="AA24" s="53">
        <f t="shared" si="5"/>
        <v>6885.8333333333339</v>
      </c>
      <c r="AB24" s="53">
        <f>(N24)/2</f>
        <v>19104</v>
      </c>
      <c r="AC24" s="102">
        <v>0</v>
      </c>
    </row>
    <row r="25" spans="1:29" s="24" customFormat="1" ht="84" customHeight="1" x14ac:dyDescent="0.2">
      <c r="A25" s="51">
        <v>19</v>
      </c>
      <c r="B25" s="51"/>
      <c r="C25" s="51"/>
      <c r="D25" s="52"/>
      <c r="E25" s="52"/>
      <c r="F25" s="52"/>
      <c r="G25" s="20">
        <v>59</v>
      </c>
      <c r="H25" s="27">
        <v>13</v>
      </c>
      <c r="I25" s="23">
        <v>30</v>
      </c>
      <c r="J25" s="27" t="s">
        <v>30</v>
      </c>
      <c r="K25" s="21" t="s">
        <v>34</v>
      </c>
      <c r="L25" s="22" t="s">
        <v>41</v>
      </c>
      <c r="M25" s="22" t="s">
        <v>23</v>
      </c>
      <c r="N25" s="57">
        <v>10126.200000000001</v>
      </c>
      <c r="O25" s="62">
        <v>0</v>
      </c>
      <c r="P25" s="57">
        <v>742.04</v>
      </c>
      <c r="Q25" s="57">
        <v>415.82</v>
      </c>
      <c r="R25" s="57">
        <v>0</v>
      </c>
      <c r="S25" s="61">
        <f t="shared" si="6"/>
        <v>303.786</v>
      </c>
      <c r="T25" s="61">
        <f t="shared" si="1"/>
        <v>1367.0370000000003</v>
      </c>
      <c r="U25" s="59">
        <f t="shared" si="2"/>
        <v>303.786</v>
      </c>
      <c r="V25" s="59">
        <f t="shared" si="3"/>
        <v>488.08284000000003</v>
      </c>
      <c r="W25" s="60">
        <f t="shared" si="4"/>
        <v>202.52400000000003</v>
      </c>
      <c r="X25" s="59">
        <v>0</v>
      </c>
      <c r="Y25" s="59">
        <v>0</v>
      </c>
      <c r="Z25" s="55">
        <f t="shared" si="0"/>
        <v>16877</v>
      </c>
      <c r="AA25" s="53">
        <f t="shared" si="5"/>
        <v>1931.3076666666668</v>
      </c>
      <c r="AB25" s="53">
        <f>(N25+P25+Q25+R25+S25)/2</f>
        <v>5793.9230000000007</v>
      </c>
      <c r="AC25" s="102">
        <v>0</v>
      </c>
    </row>
    <row r="26" spans="1:29" s="24" customFormat="1" ht="84" customHeight="1" x14ac:dyDescent="0.2">
      <c r="A26" s="51">
        <v>20</v>
      </c>
      <c r="B26" s="51"/>
      <c r="C26" s="51"/>
      <c r="D26" s="52"/>
      <c r="E26" s="52"/>
      <c r="F26" s="52"/>
      <c r="G26" s="20">
        <v>56</v>
      </c>
      <c r="H26" s="27">
        <v>16</v>
      </c>
      <c r="I26" s="23">
        <v>40</v>
      </c>
      <c r="J26" s="27" t="s">
        <v>24</v>
      </c>
      <c r="K26" s="21" t="s">
        <v>43</v>
      </c>
      <c r="L26" s="22" t="s">
        <v>41</v>
      </c>
      <c r="M26" s="22" t="s">
        <v>23</v>
      </c>
      <c r="N26" s="57">
        <v>17213</v>
      </c>
      <c r="O26" s="62">
        <v>0</v>
      </c>
      <c r="P26" s="57">
        <v>1247</v>
      </c>
      <c r="Q26" s="57">
        <v>779</v>
      </c>
      <c r="R26" s="57">
        <v>0</v>
      </c>
      <c r="S26" s="61">
        <v>0</v>
      </c>
      <c r="T26" s="61">
        <f t="shared" si="1"/>
        <v>2323.7550000000001</v>
      </c>
      <c r="U26" s="59">
        <f t="shared" si="2"/>
        <v>516.39</v>
      </c>
      <c r="V26" s="59">
        <f t="shared" si="3"/>
        <v>829.66660000000002</v>
      </c>
      <c r="W26" s="60">
        <f t="shared" si="4"/>
        <v>344.26</v>
      </c>
      <c r="X26" s="59">
        <v>0</v>
      </c>
      <c r="Y26" s="59">
        <v>0</v>
      </c>
      <c r="Z26" s="55">
        <f t="shared" si="0"/>
        <v>28688.333333333332</v>
      </c>
      <c r="AA26" s="53">
        <f t="shared" si="5"/>
        <v>3206.5</v>
      </c>
      <c r="AB26" s="53">
        <f>(N26)/2</f>
        <v>8606.5</v>
      </c>
      <c r="AC26" s="102">
        <v>0</v>
      </c>
    </row>
    <row r="27" spans="1:29" s="24" customFormat="1" ht="84" customHeight="1" x14ac:dyDescent="0.2">
      <c r="A27" s="51">
        <v>21</v>
      </c>
      <c r="B27" s="51"/>
      <c r="C27" s="51"/>
      <c r="D27" s="52"/>
      <c r="E27" s="52"/>
      <c r="F27" s="52"/>
      <c r="G27" s="20">
        <v>58</v>
      </c>
      <c r="H27" s="27">
        <v>13</v>
      </c>
      <c r="I27" s="23">
        <v>40</v>
      </c>
      <c r="J27" s="27" t="s">
        <v>30</v>
      </c>
      <c r="K27" s="21" t="s">
        <v>34</v>
      </c>
      <c r="L27" s="22" t="s">
        <v>41</v>
      </c>
      <c r="M27" s="22" t="s">
        <v>23</v>
      </c>
      <c r="N27" s="57">
        <v>13214</v>
      </c>
      <c r="O27" s="62">
        <v>0</v>
      </c>
      <c r="P27" s="57">
        <v>1128</v>
      </c>
      <c r="Q27" s="57">
        <v>703</v>
      </c>
      <c r="R27" s="57">
        <v>280.39999999999998</v>
      </c>
      <c r="S27" s="61">
        <v>0</v>
      </c>
      <c r="T27" s="61">
        <f t="shared" si="1"/>
        <v>1783.89</v>
      </c>
      <c r="U27" s="59">
        <f t="shared" si="2"/>
        <v>396.41999999999996</v>
      </c>
      <c r="V27" s="59">
        <f t="shared" si="3"/>
        <v>636.91480000000001</v>
      </c>
      <c r="W27" s="60">
        <f t="shared" si="4"/>
        <v>264.28000000000003</v>
      </c>
      <c r="X27" s="59">
        <v>0</v>
      </c>
      <c r="Y27" s="59">
        <v>0</v>
      </c>
      <c r="Z27" s="55">
        <f t="shared" si="0"/>
        <v>22023.333333333332</v>
      </c>
      <c r="AA27" s="53">
        <f t="shared" si="5"/>
        <v>2554.2333333333331</v>
      </c>
      <c r="AB27" s="53">
        <f>(N27)/2</f>
        <v>6607</v>
      </c>
      <c r="AC27" s="102">
        <v>0</v>
      </c>
    </row>
    <row r="28" spans="1:29" s="24" customFormat="1" ht="84" customHeight="1" x14ac:dyDescent="0.2">
      <c r="A28" s="51">
        <v>22</v>
      </c>
      <c r="B28" s="51"/>
      <c r="C28" s="51"/>
      <c r="D28" s="52"/>
      <c r="E28" s="52"/>
      <c r="F28" s="52"/>
      <c r="G28" s="20">
        <v>54</v>
      </c>
      <c r="H28" s="27">
        <v>18</v>
      </c>
      <c r="I28" s="23">
        <v>40</v>
      </c>
      <c r="J28" s="27" t="s">
        <v>24</v>
      </c>
      <c r="K28" s="21" t="s">
        <v>44</v>
      </c>
      <c r="L28" s="22" t="s">
        <v>41</v>
      </c>
      <c r="M28" s="22" t="s">
        <v>23</v>
      </c>
      <c r="N28" s="57">
        <v>22186</v>
      </c>
      <c r="O28" s="62">
        <v>0</v>
      </c>
      <c r="P28" s="57">
        <v>1465</v>
      </c>
      <c r="Q28" s="57">
        <v>987</v>
      </c>
      <c r="R28" s="57">
        <v>0</v>
      </c>
      <c r="S28" s="61">
        <v>0</v>
      </c>
      <c r="T28" s="61">
        <f t="shared" si="1"/>
        <v>2995.11</v>
      </c>
      <c r="U28" s="59">
        <f t="shared" si="2"/>
        <v>665.57999999999993</v>
      </c>
      <c r="V28" s="59">
        <f t="shared" si="3"/>
        <v>1069.3652</v>
      </c>
      <c r="W28" s="60">
        <f t="shared" si="4"/>
        <v>443.72</v>
      </c>
      <c r="X28" s="59">
        <v>0</v>
      </c>
      <c r="Y28" s="59">
        <v>0</v>
      </c>
      <c r="Z28" s="55">
        <f t="shared" si="0"/>
        <v>36976.666666666664</v>
      </c>
      <c r="AA28" s="53">
        <f t="shared" si="5"/>
        <v>4106.333333333333</v>
      </c>
      <c r="AB28" s="53">
        <f>(N28)/2</f>
        <v>11093</v>
      </c>
      <c r="AC28" s="102">
        <v>0</v>
      </c>
    </row>
    <row r="29" spans="1:29" s="24" customFormat="1" ht="84" customHeight="1" x14ac:dyDescent="0.2">
      <c r="A29" s="51">
        <v>23</v>
      </c>
      <c r="B29" s="51"/>
      <c r="C29" s="51"/>
      <c r="D29" s="52"/>
      <c r="E29" s="52"/>
      <c r="F29" s="52"/>
      <c r="G29" s="20">
        <v>60</v>
      </c>
      <c r="H29" s="27">
        <v>10</v>
      </c>
      <c r="I29" s="23">
        <v>40</v>
      </c>
      <c r="J29" s="27" t="s">
        <v>30</v>
      </c>
      <c r="K29" s="21" t="s">
        <v>45</v>
      </c>
      <c r="L29" s="22" t="s">
        <v>41</v>
      </c>
      <c r="M29" s="22" t="s">
        <v>23</v>
      </c>
      <c r="N29" s="57">
        <v>12355</v>
      </c>
      <c r="O29" s="62">
        <v>0</v>
      </c>
      <c r="P29" s="57">
        <v>1046</v>
      </c>
      <c r="Q29" s="57">
        <v>666</v>
      </c>
      <c r="R29" s="57">
        <v>280.39999999999998</v>
      </c>
      <c r="S29" s="61">
        <v>0</v>
      </c>
      <c r="T29" s="61">
        <f t="shared" si="1"/>
        <v>1667.9250000000002</v>
      </c>
      <c r="U29" s="59">
        <f t="shared" si="2"/>
        <v>370.65</v>
      </c>
      <c r="V29" s="59">
        <f t="shared" si="3"/>
        <v>595.51099999999997</v>
      </c>
      <c r="W29" s="60">
        <f t="shared" si="4"/>
        <v>247.1</v>
      </c>
      <c r="X29" s="59">
        <v>0</v>
      </c>
      <c r="Y29" s="59">
        <v>0</v>
      </c>
      <c r="Z29" s="55">
        <f>(N29/30)*50</f>
        <v>20591.666666666664</v>
      </c>
      <c r="AA29" s="53">
        <f t="shared" si="5"/>
        <v>2391.2333333333336</v>
      </c>
      <c r="AB29" s="53">
        <f>(N29)/2</f>
        <v>6177.5</v>
      </c>
      <c r="AC29" s="102">
        <v>0</v>
      </c>
    </row>
    <row r="30" spans="1:29" s="24" customFormat="1" ht="84" customHeight="1" x14ac:dyDescent="0.2">
      <c r="A30" s="51">
        <v>24</v>
      </c>
      <c r="B30" s="51"/>
      <c r="C30" s="51"/>
      <c r="D30" s="52"/>
      <c r="E30" s="52"/>
      <c r="F30" s="52"/>
      <c r="G30" s="20">
        <v>61</v>
      </c>
      <c r="H30" s="27">
        <v>8</v>
      </c>
      <c r="I30" s="23">
        <v>40</v>
      </c>
      <c r="J30" s="27" t="s">
        <v>30</v>
      </c>
      <c r="K30" s="21" t="s">
        <v>91</v>
      </c>
      <c r="L30" s="22" t="s">
        <v>41</v>
      </c>
      <c r="M30" s="22" t="s">
        <v>23</v>
      </c>
      <c r="N30" s="57">
        <v>11106</v>
      </c>
      <c r="O30" s="62">
        <v>0</v>
      </c>
      <c r="P30" s="57">
        <v>941</v>
      </c>
      <c r="Q30" s="57">
        <v>645</v>
      </c>
      <c r="R30" s="57">
        <v>210.3</v>
      </c>
      <c r="S30" s="61">
        <v>0</v>
      </c>
      <c r="T30" s="61">
        <f t="shared" si="1"/>
        <v>1499.3100000000002</v>
      </c>
      <c r="U30" s="59">
        <f t="shared" si="2"/>
        <v>333.18</v>
      </c>
      <c r="V30" s="59">
        <f t="shared" si="3"/>
        <v>535.30920000000003</v>
      </c>
      <c r="W30" s="60">
        <f t="shared" si="4"/>
        <v>222.12</v>
      </c>
      <c r="X30" s="59">
        <v>0</v>
      </c>
      <c r="Y30" s="59">
        <v>0</v>
      </c>
      <c r="Z30" s="55">
        <f t="shared" si="0"/>
        <v>18510</v>
      </c>
      <c r="AA30" s="53">
        <f t="shared" si="5"/>
        <v>2150.3833333333332</v>
      </c>
      <c r="AB30" s="53">
        <f>(N30)/2</f>
        <v>5553</v>
      </c>
      <c r="AC30" s="102">
        <v>0</v>
      </c>
    </row>
    <row r="31" spans="1:29" s="24" customFormat="1" ht="84" customHeight="1" x14ac:dyDescent="0.2">
      <c r="A31" s="51">
        <v>25</v>
      </c>
      <c r="B31" s="51"/>
      <c r="C31" s="51"/>
      <c r="D31" s="52"/>
      <c r="E31" s="52"/>
      <c r="F31" s="52"/>
      <c r="G31" s="20">
        <v>68</v>
      </c>
      <c r="H31" s="27">
        <v>17</v>
      </c>
      <c r="I31" s="23">
        <v>40</v>
      </c>
      <c r="J31" s="27" t="s">
        <v>24</v>
      </c>
      <c r="K31" s="21" t="s">
        <v>46</v>
      </c>
      <c r="L31" s="22" t="s">
        <v>47</v>
      </c>
      <c r="M31" s="22" t="s">
        <v>23</v>
      </c>
      <c r="N31" s="57">
        <v>17708.400000000001</v>
      </c>
      <c r="O31" s="62">
        <v>0</v>
      </c>
      <c r="P31" s="57">
        <v>1286</v>
      </c>
      <c r="Q31" s="57">
        <v>857</v>
      </c>
      <c r="R31" s="57">
        <v>140.19999999999999</v>
      </c>
      <c r="S31" s="61">
        <v>0</v>
      </c>
      <c r="T31" s="61">
        <f t="shared" si="1"/>
        <v>2390.6340000000005</v>
      </c>
      <c r="U31" s="59">
        <f t="shared" si="2"/>
        <v>531.25200000000007</v>
      </c>
      <c r="V31" s="59">
        <f t="shared" si="3"/>
        <v>853.54488000000003</v>
      </c>
      <c r="W31" s="60">
        <f t="shared" si="4"/>
        <v>354.16800000000006</v>
      </c>
      <c r="X31" s="59">
        <v>0</v>
      </c>
      <c r="Y31" s="59">
        <v>0</v>
      </c>
      <c r="Z31" s="55">
        <f t="shared" si="0"/>
        <v>29514.000000000004</v>
      </c>
      <c r="AA31" s="53">
        <f t="shared" si="5"/>
        <v>3331.9333333333338</v>
      </c>
      <c r="AB31" s="53">
        <f>(N31)/2</f>
        <v>8854.2000000000007</v>
      </c>
      <c r="AC31" s="102">
        <v>0</v>
      </c>
    </row>
    <row r="32" spans="1:29" s="24" customFormat="1" ht="84" customHeight="1" x14ac:dyDescent="0.2">
      <c r="A32" s="51">
        <v>26</v>
      </c>
      <c r="B32" s="51"/>
      <c r="C32" s="51"/>
      <c r="D32" s="52"/>
      <c r="E32" s="52"/>
      <c r="F32" s="52"/>
      <c r="G32" s="20">
        <v>69</v>
      </c>
      <c r="H32" s="27">
        <v>17</v>
      </c>
      <c r="I32" s="23">
        <v>40</v>
      </c>
      <c r="J32" s="27" t="s">
        <v>24</v>
      </c>
      <c r="K32" s="21" t="s">
        <v>46</v>
      </c>
      <c r="L32" s="22" t="s">
        <v>47</v>
      </c>
      <c r="M32" s="22" t="s">
        <v>23</v>
      </c>
      <c r="N32" s="57">
        <v>17708.400000000001</v>
      </c>
      <c r="O32" s="62">
        <v>0</v>
      </c>
      <c r="P32" s="57">
        <v>1286</v>
      </c>
      <c r="Q32" s="57">
        <v>857</v>
      </c>
      <c r="R32" s="57">
        <v>210.3</v>
      </c>
      <c r="S32" s="61">
        <v>0</v>
      </c>
      <c r="T32" s="61">
        <f t="shared" si="1"/>
        <v>2390.6340000000005</v>
      </c>
      <c r="U32" s="59">
        <f t="shared" si="2"/>
        <v>531.25200000000007</v>
      </c>
      <c r="V32" s="59">
        <f t="shared" si="3"/>
        <v>853.54488000000003</v>
      </c>
      <c r="W32" s="60">
        <f t="shared" si="4"/>
        <v>354.16800000000006</v>
      </c>
      <c r="X32" s="59">
        <v>0</v>
      </c>
      <c r="Y32" s="59">
        <v>0</v>
      </c>
      <c r="Z32" s="55">
        <f t="shared" si="0"/>
        <v>29514.000000000004</v>
      </c>
      <c r="AA32" s="53">
        <f t="shared" si="5"/>
        <v>3343.6166666666668</v>
      </c>
      <c r="AB32" s="53">
        <f>(N32)/2</f>
        <v>8854.2000000000007</v>
      </c>
      <c r="AC32" s="102">
        <v>0</v>
      </c>
    </row>
    <row r="33" spans="1:29" s="24" customFormat="1" ht="84" customHeight="1" x14ac:dyDescent="0.2">
      <c r="A33" s="51">
        <v>27</v>
      </c>
      <c r="B33" s="51"/>
      <c r="C33" s="51"/>
      <c r="D33" s="52"/>
      <c r="E33" s="52"/>
      <c r="F33" s="52"/>
      <c r="G33" s="20">
        <v>66</v>
      </c>
      <c r="H33" s="27">
        <v>17</v>
      </c>
      <c r="I33" s="23">
        <v>40</v>
      </c>
      <c r="J33" s="27" t="s">
        <v>24</v>
      </c>
      <c r="K33" s="21" t="s">
        <v>48</v>
      </c>
      <c r="L33" s="22" t="s">
        <v>47</v>
      </c>
      <c r="M33" s="22" t="s">
        <v>23</v>
      </c>
      <c r="N33" s="57">
        <v>17708.400000000001</v>
      </c>
      <c r="O33" s="62">
        <v>0</v>
      </c>
      <c r="P33" s="57">
        <v>1286</v>
      </c>
      <c r="Q33" s="57">
        <v>857</v>
      </c>
      <c r="R33" s="57">
        <v>280.39999999999998</v>
      </c>
      <c r="S33" s="61">
        <v>0</v>
      </c>
      <c r="T33" s="61">
        <f t="shared" si="1"/>
        <v>2390.6340000000005</v>
      </c>
      <c r="U33" s="59">
        <f t="shared" si="2"/>
        <v>531.25200000000007</v>
      </c>
      <c r="V33" s="59">
        <f t="shared" si="3"/>
        <v>853.54488000000003</v>
      </c>
      <c r="W33" s="60">
        <f t="shared" si="4"/>
        <v>354.16800000000006</v>
      </c>
      <c r="X33" s="59">
        <v>0</v>
      </c>
      <c r="Y33" s="59">
        <v>0</v>
      </c>
      <c r="Z33" s="55">
        <f t="shared" si="0"/>
        <v>29514.000000000004</v>
      </c>
      <c r="AA33" s="53">
        <f t="shared" si="5"/>
        <v>3355.3</v>
      </c>
      <c r="AB33" s="53">
        <f>(N33)/2</f>
        <v>8854.2000000000007</v>
      </c>
      <c r="AC33" s="102">
        <v>0</v>
      </c>
    </row>
    <row r="34" spans="1:29" s="24" customFormat="1" ht="84" customHeight="1" x14ac:dyDescent="0.2">
      <c r="A34" s="51">
        <v>28</v>
      </c>
      <c r="B34" s="51"/>
      <c r="C34" s="51"/>
      <c r="D34" s="52"/>
      <c r="E34" s="52"/>
      <c r="F34" s="52"/>
      <c r="G34" s="20">
        <v>70</v>
      </c>
      <c r="H34" s="27">
        <v>16</v>
      </c>
      <c r="I34" s="23">
        <v>40</v>
      </c>
      <c r="J34" s="27" t="s">
        <v>24</v>
      </c>
      <c r="K34" s="21" t="s">
        <v>49</v>
      </c>
      <c r="L34" s="22" t="s">
        <v>47</v>
      </c>
      <c r="M34" s="22" t="s">
        <v>23</v>
      </c>
      <c r="N34" s="57">
        <v>17213</v>
      </c>
      <c r="O34" s="62">
        <v>0</v>
      </c>
      <c r="P34" s="57">
        <v>1247</v>
      </c>
      <c r="Q34" s="57">
        <v>779</v>
      </c>
      <c r="R34" s="57">
        <v>280.39999999999998</v>
      </c>
      <c r="S34" s="61">
        <v>0</v>
      </c>
      <c r="T34" s="61">
        <f t="shared" si="1"/>
        <v>2323.7550000000001</v>
      </c>
      <c r="U34" s="59">
        <f t="shared" si="2"/>
        <v>516.39</v>
      </c>
      <c r="V34" s="59">
        <f t="shared" si="3"/>
        <v>829.66660000000002</v>
      </c>
      <c r="W34" s="60">
        <f t="shared" si="4"/>
        <v>344.26</v>
      </c>
      <c r="X34" s="59">
        <v>0</v>
      </c>
      <c r="Y34" s="59">
        <v>0</v>
      </c>
      <c r="Z34" s="55">
        <f t="shared" si="0"/>
        <v>28688.333333333332</v>
      </c>
      <c r="AA34" s="53">
        <f t="shared" si="5"/>
        <v>3253.2333333333336</v>
      </c>
      <c r="AB34" s="53">
        <f>(N34)/2</f>
        <v>8606.5</v>
      </c>
      <c r="AC34" s="102">
        <v>0</v>
      </c>
    </row>
    <row r="35" spans="1:29" s="24" customFormat="1" ht="84" customHeight="1" x14ac:dyDescent="0.2">
      <c r="A35" s="51">
        <v>29</v>
      </c>
      <c r="B35" s="51"/>
      <c r="C35" s="51"/>
      <c r="D35" s="52"/>
      <c r="E35" s="52"/>
      <c r="F35" s="52"/>
      <c r="G35" s="20">
        <v>67</v>
      </c>
      <c r="H35" s="27">
        <v>17</v>
      </c>
      <c r="I35" s="23">
        <v>40</v>
      </c>
      <c r="J35" s="27" t="s">
        <v>24</v>
      </c>
      <c r="K35" s="21" t="s">
        <v>50</v>
      </c>
      <c r="L35" s="22" t="s">
        <v>47</v>
      </c>
      <c r="M35" s="22" t="s">
        <v>23</v>
      </c>
      <c r="N35" s="57">
        <v>17708.400000000001</v>
      </c>
      <c r="O35" s="62">
        <v>0</v>
      </c>
      <c r="P35" s="57">
        <v>1286</v>
      </c>
      <c r="Q35" s="57">
        <v>857</v>
      </c>
      <c r="R35" s="57">
        <v>0</v>
      </c>
      <c r="S35" s="61">
        <v>0</v>
      </c>
      <c r="T35" s="61">
        <f t="shared" si="1"/>
        <v>2390.6340000000005</v>
      </c>
      <c r="U35" s="59">
        <f t="shared" si="2"/>
        <v>531.25200000000007</v>
      </c>
      <c r="V35" s="59">
        <f t="shared" si="3"/>
        <v>853.54488000000003</v>
      </c>
      <c r="W35" s="60">
        <f t="shared" si="4"/>
        <v>354.16800000000006</v>
      </c>
      <c r="X35" s="59">
        <v>0</v>
      </c>
      <c r="Y35" s="59">
        <v>0</v>
      </c>
      <c r="Z35" s="55">
        <f t="shared" si="0"/>
        <v>29514.000000000004</v>
      </c>
      <c r="AA35" s="53">
        <f t="shared" si="5"/>
        <v>3308.5666666666666</v>
      </c>
      <c r="AB35" s="53">
        <f>(N35)/2</f>
        <v>8854.2000000000007</v>
      </c>
      <c r="AC35" s="102">
        <v>0</v>
      </c>
    </row>
    <row r="36" spans="1:29" s="24" customFormat="1" ht="84" customHeight="1" x14ac:dyDescent="0.2">
      <c r="A36" s="51">
        <v>30</v>
      </c>
      <c r="B36" s="51"/>
      <c r="C36" s="51"/>
      <c r="D36" s="52"/>
      <c r="E36" s="52"/>
      <c r="F36" s="52"/>
      <c r="G36" s="20">
        <v>62</v>
      </c>
      <c r="H36" s="27">
        <v>23</v>
      </c>
      <c r="I36" s="23">
        <v>40</v>
      </c>
      <c r="J36" s="27" t="s">
        <v>24</v>
      </c>
      <c r="K36" s="21" t="s">
        <v>35</v>
      </c>
      <c r="L36" s="22" t="s">
        <v>47</v>
      </c>
      <c r="M36" s="22" t="s">
        <v>23</v>
      </c>
      <c r="N36" s="57">
        <v>38208</v>
      </c>
      <c r="O36" s="62">
        <v>0</v>
      </c>
      <c r="P36" s="57">
        <v>1808</v>
      </c>
      <c r="Q36" s="57">
        <v>1299</v>
      </c>
      <c r="R36" s="57"/>
      <c r="S36" s="61">
        <v>0</v>
      </c>
      <c r="T36" s="61">
        <f t="shared" si="1"/>
        <v>5158.08</v>
      </c>
      <c r="U36" s="59">
        <f t="shared" si="2"/>
        <v>1146.24</v>
      </c>
      <c r="V36" s="59">
        <f t="shared" si="3"/>
        <v>1841.6256000000001</v>
      </c>
      <c r="W36" s="60">
        <f t="shared" si="4"/>
        <v>764.16</v>
      </c>
      <c r="X36" s="59">
        <v>0</v>
      </c>
      <c r="Y36" s="59">
        <v>0</v>
      </c>
      <c r="Z36" s="55">
        <f t="shared" si="0"/>
        <v>63679.999999999993</v>
      </c>
      <c r="AA36" s="53">
        <f t="shared" si="5"/>
        <v>6885.8333333333339</v>
      </c>
      <c r="AB36" s="53">
        <f>(N36)/2</f>
        <v>19104</v>
      </c>
      <c r="AC36" s="102">
        <v>0</v>
      </c>
    </row>
    <row r="37" spans="1:29" s="24" customFormat="1" ht="84" customHeight="1" x14ac:dyDescent="0.2">
      <c r="A37" s="51">
        <v>31</v>
      </c>
      <c r="B37" s="51"/>
      <c r="C37" s="51"/>
      <c r="D37" s="52"/>
      <c r="E37" s="52"/>
      <c r="F37" s="52"/>
      <c r="G37" s="20">
        <v>64</v>
      </c>
      <c r="H37" s="27">
        <v>21</v>
      </c>
      <c r="I37" s="23">
        <v>40</v>
      </c>
      <c r="J37" s="27" t="s">
        <v>24</v>
      </c>
      <c r="K37" s="21" t="s">
        <v>51</v>
      </c>
      <c r="L37" s="22" t="s">
        <v>47</v>
      </c>
      <c r="M37" s="22" t="s">
        <v>23</v>
      </c>
      <c r="N37" s="57">
        <v>30883</v>
      </c>
      <c r="O37" s="62">
        <v>0</v>
      </c>
      <c r="P37" s="57">
        <v>1671.34</v>
      </c>
      <c r="Q37" s="57">
        <v>1133</v>
      </c>
      <c r="R37" s="57">
        <v>0</v>
      </c>
      <c r="S37" s="61">
        <v>0</v>
      </c>
      <c r="T37" s="61">
        <f t="shared" si="1"/>
        <v>4169.2049999999999</v>
      </c>
      <c r="U37" s="59">
        <f t="shared" si="2"/>
        <v>926.49</v>
      </c>
      <c r="V37" s="59">
        <f t="shared" si="3"/>
        <v>1488.5606</v>
      </c>
      <c r="W37" s="60">
        <f t="shared" si="4"/>
        <v>617.66</v>
      </c>
      <c r="X37" s="59">
        <v>0</v>
      </c>
      <c r="Y37" s="59">
        <v>0</v>
      </c>
      <c r="Z37" s="55">
        <f t="shared" si="0"/>
        <v>51471.666666666672</v>
      </c>
      <c r="AA37" s="53">
        <f t="shared" si="5"/>
        <v>5614.5566666666664</v>
      </c>
      <c r="AB37" s="53">
        <f>(N37)/2</f>
        <v>15441.5</v>
      </c>
      <c r="AC37" s="102">
        <v>0</v>
      </c>
    </row>
    <row r="38" spans="1:29" s="24" customFormat="1" ht="84" customHeight="1" x14ac:dyDescent="0.2">
      <c r="A38" s="51">
        <v>32</v>
      </c>
      <c r="B38" s="51"/>
      <c r="C38" s="51"/>
      <c r="D38" s="52"/>
      <c r="E38" s="52"/>
      <c r="F38" s="52"/>
      <c r="G38" s="20">
        <v>73</v>
      </c>
      <c r="H38" s="27">
        <v>10</v>
      </c>
      <c r="I38" s="23">
        <v>40</v>
      </c>
      <c r="J38" s="27" t="s">
        <v>30</v>
      </c>
      <c r="K38" s="21" t="s">
        <v>52</v>
      </c>
      <c r="L38" s="22" t="s">
        <v>47</v>
      </c>
      <c r="M38" s="22" t="s">
        <v>23</v>
      </c>
      <c r="N38" s="57">
        <v>12355</v>
      </c>
      <c r="O38" s="62">
        <v>0</v>
      </c>
      <c r="P38" s="57">
        <v>1046</v>
      </c>
      <c r="Q38" s="57">
        <v>666</v>
      </c>
      <c r="R38" s="57">
        <v>0</v>
      </c>
      <c r="S38" s="61">
        <v>0</v>
      </c>
      <c r="T38" s="61">
        <f t="shared" si="1"/>
        <v>1667.9250000000002</v>
      </c>
      <c r="U38" s="59">
        <f t="shared" si="2"/>
        <v>370.65</v>
      </c>
      <c r="V38" s="59">
        <f t="shared" si="3"/>
        <v>595.51099999999997</v>
      </c>
      <c r="W38" s="60">
        <f t="shared" si="4"/>
        <v>247.1</v>
      </c>
      <c r="X38" s="59">
        <v>0</v>
      </c>
      <c r="Y38" s="59">
        <v>0</v>
      </c>
      <c r="Z38" s="55">
        <f t="shared" si="0"/>
        <v>20591.666666666664</v>
      </c>
      <c r="AA38" s="53">
        <f t="shared" si="5"/>
        <v>2344.5</v>
      </c>
      <c r="AB38" s="53">
        <f>(N38)/2</f>
        <v>6177.5</v>
      </c>
      <c r="AC38" s="102">
        <v>0</v>
      </c>
    </row>
    <row r="39" spans="1:29" s="24" customFormat="1" ht="84" customHeight="1" x14ac:dyDescent="0.2">
      <c r="A39" s="51">
        <v>33</v>
      </c>
      <c r="B39" s="51"/>
      <c r="C39" s="51"/>
      <c r="D39" s="52"/>
      <c r="E39" s="52"/>
      <c r="F39" s="52"/>
      <c r="G39" s="20">
        <v>63</v>
      </c>
      <c r="H39" s="27">
        <v>21</v>
      </c>
      <c r="I39" s="23">
        <v>40</v>
      </c>
      <c r="J39" s="27" t="s">
        <v>24</v>
      </c>
      <c r="K39" s="21" t="s">
        <v>53</v>
      </c>
      <c r="L39" s="22" t="s">
        <v>47</v>
      </c>
      <c r="M39" s="22" t="s">
        <v>23</v>
      </c>
      <c r="N39" s="57">
        <v>30883</v>
      </c>
      <c r="O39" s="62">
        <v>0</v>
      </c>
      <c r="P39" s="57">
        <v>1671.34</v>
      </c>
      <c r="Q39" s="57">
        <v>1133</v>
      </c>
      <c r="R39" s="57">
        <v>0</v>
      </c>
      <c r="S39" s="61">
        <v>0</v>
      </c>
      <c r="T39" s="61">
        <f t="shared" si="1"/>
        <v>4169.2049999999999</v>
      </c>
      <c r="U39" s="59">
        <f t="shared" si="2"/>
        <v>926.49</v>
      </c>
      <c r="V39" s="59">
        <f t="shared" si="3"/>
        <v>1488.5606</v>
      </c>
      <c r="W39" s="60">
        <f t="shared" si="4"/>
        <v>617.66</v>
      </c>
      <c r="X39" s="59">
        <v>0</v>
      </c>
      <c r="Y39" s="59">
        <v>0</v>
      </c>
      <c r="Z39" s="55">
        <f t="shared" si="0"/>
        <v>51471.666666666672</v>
      </c>
      <c r="AA39" s="53">
        <f t="shared" si="5"/>
        <v>5614.5566666666664</v>
      </c>
      <c r="AB39" s="53">
        <f>(N39)/2</f>
        <v>15441.5</v>
      </c>
      <c r="AC39" s="102">
        <v>0</v>
      </c>
    </row>
    <row r="40" spans="1:29" s="24" customFormat="1" ht="84" customHeight="1" x14ac:dyDescent="0.2">
      <c r="A40" s="51">
        <v>34</v>
      </c>
      <c r="B40" s="51"/>
      <c r="C40" s="51"/>
      <c r="D40" s="52"/>
      <c r="E40" s="52"/>
      <c r="F40" s="52"/>
      <c r="G40" s="20">
        <v>65</v>
      </c>
      <c r="H40" s="27">
        <v>17</v>
      </c>
      <c r="I40" s="23">
        <v>40</v>
      </c>
      <c r="J40" s="27" t="s">
        <v>24</v>
      </c>
      <c r="K40" s="21" t="s">
        <v>54</v>
      </c>
      <c r="L40" s="22" t="s">
        <v>47</v>
      </c>
      <c r="M40" s="22" t="s">
        <v>23</v>
      </c>
      <c r="N40" s="57">
        <v>19532</v>
      </c>
      <c r="O40" s="62">
        <v>0</v>
      </c>
      <c r="P40" s="57">
        <v>1286</v>
      </c>
      <c r="Q40" s="57">
        <v>857</v>
      </c>
      <c r="R40" s="57">
        <v>210.3</v>
      </c>
      <c r="S40" s="61">
        <v>0</v>
      </c>
      <c r="T40" s="61">
        <f t="shared" si="1"/>
        <v>2636.82</v>
      </c>
      <c r="U40" s="59">
        <f t="shared" si="2"/>
        <v>585.95999999999992</v>
      </c>
      <c r="V40" s="59">
        <f t="shared" si="3"/>
        <v>941.44240000000002</v>
      </c>
      <c r="W40" s="60">
        <f t="shared" si="4"/>
        <v>390.64</v>
      </c>
      <c r="X40" s="59">
        <v>0</v>
      </c>
      <c r="Y40" s="59">
        <v>0</v>
      </c>
      <c r="Z40" s="55">
        <f t="shared" si="0"/>
        <v>32553.333333333336</v>
      </c>
      <c r="AA40" s="53">
        <f t="shared" si="5"/>
        <v>3647.55</v>
      </c>
      <c r="AB40" s="53">
        <f>(N40)/2</f>
        <v>9766</v>
      </c>
      <c r="AC40" s="102">
        <v>0</v>
      </c>
    </row>
    <row r="41" spans="1:29" s="24" customFormat="1" ht="84" customHeight="1" x14ac:dyDescent="0.2">
      <c r="A41" s="51">
        <v>35</v>
      </c>
      <c r="B41" s="51"/>
      <c r="C41" s="51"/>
      <c r="D41" s="52"/>
      <c r="E41" s="52"/>
      <c r="F41" s="52"/>
      <c r="G41" s="20">
        <v>71</v>
      </c>
      <c r="H41" s="27">
        <v>15</v>
      </c>
      <c r="I41" s="23">
        <v>40</v>
      </c>
      <c r="J41" s="27" t="s">
        <v>24</v>
      </c>
      <c r="K41" s="21" t="s">
        <v>55</v>
      </c>
      <c r="L41" s="22" t="s">
        <v>47</v>
      </c>
      <c r="M41" s="22" t="s">
        <v>23</v>
      </c>
      <c r="N41" s="57">
        <v>15425</v>
      </c>
      <c r="O41" s="62">
        <v>0</v>
      </c>
      <c r="P41" s="57">
        <v>1206</v>
      </c>
      <c r="Q41" s="57">
        <v>755</v>
      </c>
      <c r="R41" s="57">
        <v>420.6</v>
      </c>
      <c r="S41" s="61">
        <v>0</v>
      </c>
      <c r="T41" s="61">
        <f t="shared" si="1"/>
        <v>2082.375</v>
      </c>
      <c r="U41" s="59">
        <f t="shared" si="2"/>
        <v>462.75</v>
      </c>
      <c r="V41" s="59">
        <f t="shared" si="3"/>
        <v>743.48500000000001</v>
      </c>
      <c r="W41" s="60">
        <f t="shared" si="4"/>
        <v>308.5</v>
      </c>
      <c r="X41" s="59">
        <v>0</v>
      </c>
      <c r="Y41" s="59">
        <v>0</v>
      </c>
      <c r="Z41" s="55">
        <f t="shared" si="0"/>
        <v>25708.333333333332</v>
      </c>
      <c r="AA41" s="53">
        <f t="shared" si="5"/>
        <v>2967.7666666666664</v>
      </c>
      <c r="AB41" s="53">
        <f>(N41)/2</f>
        <v>7712.5</v>
      </c>
      <c r="AC41" s="102">
        <v>0</v>
      </c>
    </row>
    <row r="42" spans="1:29" s="24" customFormat="1" ht="84" customHeight="1" x14ac:dyDescent="0.2">
      <c r="A42" s="51">
        <v>36</v>
      </c>
      <c r="B42" s="51"/>
      <c r="C42" s="51"/>
      <c r="D42" s="52"/>
      <c r="E42" s="52"/>
      <c r="F42" s="52"/>
      <c r="G42" s="20">
        <v>72</v>
      </c>
      <c r="H42" s="27">
        <v>14</v>
      </c>
      <c r="I42" s="23">
        <v>40</v>
      </c>
      <c r="J42" s="27" t="s">
        <v>24</v>
      </c>
      <c r="K42" s="21" t="s">
        <v>56</v>
      </c>
      <c r="L42" s="22" t="s">
        <v>47</v>
      </c>
      <c r="M42" s="22" t="s">
        <v>23</v>
      </c>
      <c r="N42" s="57">
        <v>13967</v>
      </c>
      <c r="O42" s="62">
        <v>0</v>
      </c>
      <c r="P42" s="57">
        <v>1163</v>
      </c>
      <c r="Q42" s="57">
        <v>722</v>
      </c>
      <c r="R42" s="57">
        <v>210.3</v>
      </c>
      <c r="S42" s="61">
        <v>0</v>
      </c>
      <c r="T42" s="61">
        <f t="shared" si="1"/>
        <v>1885.5450000000001</v>
      </c>
      <c r="U42" s="59">
        <f t="shared" si="2"/>
        <v>419.01</v>
      </c>
      <c r="V42" s="59">
        <f t="shared" si="3"/>
        <v>673.20939999999996</v>
      </c>
      <c r="W42" s="60">
        <f t="shared" si="4"/>
        <v>279.34000000000003</v>
      </c>
      <c r="X42" s="59">
        <v>0</v>
      </c>
      <c r="Y42" s="59">
        <v>0</v>
      </c>
      <c r="Z42" s="55">
        <f t="shared" si="0"/>
        <v>23278.333333333332</v>
      </c>
      <c r="AA42" s="53">
        <f t="shared" si="5"/>
        <v>2677.0499999999997</v>
      </c>
      <c r="AB42" s="53">
        <f>(N42)/2</f>
        <v>6983.5</v>
      </c>
      <c r="AC42" s="102">
        <v>0</v>
      </c>
    </row>
    <row r="43" spans="1:29" s="24" customFormat="1" ht="84" customHeight="1" x14ac:dyDescent="0.2">
      <c r="A43" s="51">
        <v>37</v>
      </c>
      <c r="B43" s="51"/>
      <c r="C43" s="51"/>
      <c r="D43" s="52"/>
      <c r="E43" s="52"/>
      <c r="F43" s="52"/>
      <c r="G43" s="20">
        <v>45</v>
      </c>
      <c r="H43" s="27">
        <v>14</v>
      </c>
      <c r="I43" s="23">
        <v>40</v>
      </c>
      <c r="J43" s="27" t="s">
        <v>30</v>
      </c>
      <c r="K43" s="21" t="s">
        <v>57</v>
      </c>
      <c r="L43" s="22" t="s">
        <v>58</v>
      </c>
      <c r="M43" s="22" t="s">
        <v>23</v>
      </c>
      <c r="N43" s="57">
        <v>15426.46</v>
      </c>
      <c r="O43" s="62">
        <v>0</v>
      </c>
      <c r="P43" s="57">
        <v>836.88</v>
      </c>
      <c r="Q43" s="57">
        <v>564.17999999999995</v>
      </c>
      <c r="R43" s="57">
        <v>210.3</v>
      </c>
      <c r="S43" s="61">
        <f t="shared" si="6"/>
        <v>462.79379999999998</v>
      </c>
      <c r="T43" s="61">
        <f t="shared" si="1"/>
        <v>2082.5720999999999</v>
      </c>
      <c r="U43" s="59">
        <f t="shared" si="2"/>
        <v>462.79379999999998</v>
      </c>
      <c r="V43" s="59">
        <f t="shared" si="3"/>
        <v>743.55537199999992</v>
      </c>
      <c r="W43" s="60">
        <f t="shared" si="4"/>
        <v>308.5292</v>
      </c>
      <c r="X43" s="59">
        <v>0</v>
      </c>
      <c r="Y43" s="59">
        <v>0</v>
      </c>
      <c r="Z43" s="55">
        <f t="shared" si="0"/>
        <v>25710.766666666666</v>
      </c>
      <c r="AA43" s="53">
        <f t="shared" si="5"/>
        <v>2916.7689666666661</v>
      </c>
      <c r="AB43" s="53">
        <f>(N43+P43+Q43+R43+S43)/2</f>
        <v>8750.3068999999978</v>
      </c>
      <c r="AC43" s="102">
        <v>0</v>
      </c>
    </row>
    <row r="44" spans="1:29" s="24" customFormat="1" ht="84" customHeight="1" x14ac:dyDescent="0.2">
      <c r="A44" s="51">
        <v>38</v>
      </c>
      <c r="B44" s="51"/>
      <c r="C44" s="51"/>
      <c r="D44" s="52"/>
      <c r="E44" s="52"/>
      <c r="F44" s="52"/>
      <c r="G44" s="20">
        <v>49</v>
      </c>
      <c r="H44" s="27">
        <v>14</v>
      </c>
      <c r="I44" s="23">
        <v>40</v>
      </c>
      <c r="J44" s="27" t="s">
        <v>24</v>
      </c>
      <c r="K44" s="21" t="s">
        <v>29</v>
      </c>
      <c r="L44" s="22" t="s">
        <v>58</v>
      </c>
      <c r="M44" s="22" t="s">
        <v>23</v>
      </c>
      <c r="N44" s="57">
        <v>13967</v>
      </c>
      <c r="O44" s="62">
        <v>0</v>
      </c>
      <c r="P44" s="57">
        <v>1163</v>
      </c>
      <c r="Q44" s="57">
        <v>722</v>
      </c>
      <c r="R44" s="57">
        <v>280.39999999999998</v>
      </c>
      <c r="S44" s="61">
        <v>0</v>
      </c>
      <c r="T44" s="61">
        <f t="shared" si="1"/>
        <v>1885.5450000000001</v>
      </c>
      <c r="U44" s="59">
        <f t="shared" si="2"/>
        <v>419.01</v>
      </c>
      <c r="V44" s="59">
        <f t="shared" si="3"/>
        <v>673.20939999999996</v>
      </c>
      <c r="W44" s="60">
        <f t="shared" si="4"/>
        <v>279.34000000000003</v>
      </c>
      <c r="X44" s="59">
        <v>0</v>
      </c>
      <c r="Y44" s="59">
        <v>0</v>
      </c>
      <c r="Z44" s="55">
        <f t="shared" si="0"/>
        <v>23278.333333333332</v>
      </c>
      <c r="AA44" s="53">
        <f t="shared" si="5"/>
        <v>2688.7333333333336</v>
      </c>
      <c r="AB44" s="53">
        <f>(N44)/2</f>
        <v>6983.5</v>
      </c>
      <c r="AC44" s="102">
        <v>0</v>
      </c>
    </row>
    <row r="45" spans="1:29" s="24" customFormat="1" ht="84" customHeight="1" x14ac:dyDescent="0.2">
      <c r="A45" s="51">
        <v>39</v>
      </c>
      <c r="B45" s="51"/>
      <c r="C45" s="51"/>
      <c r="D45" s="52"/>
      <c r="E45" s="52"/>
      <c r="F45" s="52"/>
      <c r="G45" s="20">
        <v>47</v>
      </c>
      <c r="H45" s="27">
        <v>14</v>
      </c>
      <c r="I45" s="23">
        <v>40</v>
      </c>
      <c r="J45" s="27" t="s">
        <v>24</v>
      </c>
      <c r="K45" s="21" t="s">
        <v>59</v>
      </c>
      <c r="L45" s="22" t="s">
        <v>58</v>
      </c>
      <c r="M45" s="22" t="s">
        <v>23</v>
      </c>
      <c r="N45" s="57">
        <v>13967</v>
      </c>
      <c r="O45" s="62">
        <v>0</v>
      </c>
      <c r="P45" s="57">
        <v>1163</v>
      </c>
      <c r="Q45" s="57">
        <v>722</v>
      </c>
      <c r="R45" s="57">
        <v>0</v>
      </c>
      <c r="S45" s="61">
        <v>0</v>
      </c>
      <c r="T45" s="61">
        <f t="shared" si="1"/>
        <v>1885.5450000000001</v>
      </c>
      <c r="U45" s="59">
        <f t="shared" si="2"/>
        <v>419.01</v>
      </c>
      <c r="V45" s="59">
        <f t="shared" si="3"/>
        <v>673.20939999999996</v>
      </c>
      <c r="W45" s="60">
        <f t="shared" si="4"/>
        <v>279.34000000000003</v>
      </c>
      <c r="X45" s="59">
        <v>0</v>
      </c>
      <c r="Y45" s="59">
        <v>0</v>
      </c>
      <c r="Z45" s="55">
        <f t="shared" si="0"/>
        <v>23278.333333333332</v>
      </c>
      <c r="AA45" s="53">
        <f t="shared" si="5"/>
        <v>2642</v>
      </c>
      <c r="AB45" s="53">
        <f>(N45)/2</f>
        <v>6983.5</v>
      </c>
      <c r="AC45" s="102">
        <v>0</v>
      </c>
    </row>
    <row r="46" spans="1:29" s="24" customFormat="1" ht="84" customHeight="1" x14ac:dyDescent="0.2">
      <c r="A46" s="51">
        <v>40</v>
      </c>
      <c r="B46" s="51"/>
      <c r="C46" s="51"/>
      <c r="D46" s="52"/>
      <c r="E46" s="52"/>
      <c r="F46" s="52"/>
      <c r="G46" s="20">
        <v>48</v>
      </c>
      <c r="H46" s="27">
        <v>15</v>
      </c>
      <c r="I46" s="23">
        <v>40</v>
      </c>
      <c r="J46" s="27" t="s">
        <v>24</v>
      </c>
      <c r="K46" s="21" t="s">
        <v>60</v>
      </c>
      <c r="L46" s="22" t="s">
        <v>58</v>
      </c>
      <c r="M46" s="22" t="s">
        <v>23</v>
      </c>
      <c r="N46" s="57">
        <v>15425</v>
      </c>
      <c r="O46" s="62">
        <v>0</v>
      </c>
      <c r="P46" s="57">
        <v>1206</v>
      </c>
      <c r="Q46" s="57">
        <v>755</v>
      </c>
      <c r="R46" s="57">
        <v>0</v>
      </c>
      <c r="S46" s="61">
        <v>0</v>
      </c>
      <c r="T46" s="61">
        <f t="shared" si="1"/>
        <v>2082.375</v>
      </c>
      <c r="U46" s="59">
        <f t="shared" si="2"/>
        <v>462.75</v>
      </c>
      <c r="V46" s="59">
        <f t="shared" si="3"/>
        <v>743.48500000000001</v>
      </c>
      <c r="W46" s="60">
        <f t="shared" si="4"/>
        <v>308.5</v>
      </c>
      <c r="X46" s="59">
        <v>0</v>
      </c>
      <c r="Y46" s="59">
        <v>0</v>
      </c>
      <c r="Z46" s="55">
        <f t="shared" si="0"/>
        <v>25708.333333333332</v>
      </c>
      <c r="AA46" s="53">
        <f t="shared" si="5"/>
        <v>2897.6666666666665</v>
      </c>
      <c r="AB46" s="53">
        <f>(N46)/2</f>
        <v>7712.5</v>
      </c>
      <c r="AC46" s="102">
        <v>0</v>
      </c>
    </row>
    <row r="47" spans="1:29" s="24" customFormat="1" ht="84" customHeight="1" x14ac:dyDescent="0.2">
      <c r="A47" s="51">
        <v>41</v>
      </c>
      <c r="B47" s="51"/>
      <c r="C47" s="51"/>
      <c r="D47" s="52"/>
      <c r="E47" s="52"/>
      <c r="F47" s="52"/>
      <c r="G47" s="20">
        <v>50</v>
      </c>
      <c r="H47" s="27">
        <v>10</v>
      </c>
      <c r="I47" s="23">
        <v>40</v>
      </c>
      <c r="J47" s="27" t="s">
        <v>30</v>
      </c>
      <c r="K47" s="21" t="s">
        <v>61</v>
      </c>
      <c r="L47" s="22" t="s">
        <v>58</v>
      </c>
      <c r="M47" s="22" t="s">
        <v>23</v>
      </c>
      <c r="N47" s="57">
        <v>12355</v>
      </c>
      <c r="O47" s="62">
        <v>0</v>
      </c>
      <c r="P47" s="75">
        <v>1068</v>
      </c>
      <c r="Q47" s="75">
        <v>679</v>
      </c>
      <c r="R47" s="57">
        <v>210.3</v>
      </c>
      <c r="S47" s="61">
        <v>0</v>
      </c>
      <c r="T47" s="61">
        <f t="shared" si="1"/>
        <v>1667.9250000000002</v>
      </c>
      <c r="U47" s="59">
        <f t="shared" si="2"/>
        <v>370.65</v>
      </c>
      <c r="V47" s="59">
        <f t="shared" si="3"/>
        <v>595.51099999999997</v>
      </c>
      <c r="W47" s="60">
        <f t="shared" si="4"/>
        <v>247.1</v>
      </c>
      <c r="X47" s="59">
        <v>0</v>
      </c>
      <c r="Y47" s="59">
        <v>0</v>
      </c>
      <c r="Z47" s="55">
        <f t="shared" si="0"/>
        <v>20591.666666666664</v>
      </c>
      <c r="AA47" s="53">
        <f t="shared" si="5"/>
        <v>2385.3833333333332</v>
      </c>
      <c r="AB47" s="53">
        <f>(N47)/2</f>
        <v>6177.5</v>
      </c>
      <c r="AC47" s="102">
        <v>0</v>
      </c>
    </row>
    <row r="48" spans="1:29" s="24" customFormat="1" ht="84" customHeight="1" x14ac:dyDescent="0.2">
      <c r="A48" s="51">
        <v>42</v>
      </c>
      <c r="B48" s="51"/>
      <c r="C48" s="51"/>
      <c r="D48" s="52"/>
      <c r="E48" s="52"/>
      <c r="F48" s="52"/>
      <c r="G48" s="20">
        <v>46</v>
      </c>
      <c r="H48" s="27">
        <v>16</v>
      </c>
      <c r="I48" s="23">
        <v>40</v>
      </c>
      <c r="J48" s="71" t="s">
        <v>24</v>
      </c>
      <c r="K48" s="21" t="s">
        <v>107</v>
      </c>
      <c r="L48" s="22" t="s">
        <v>58</v>
      </c>
      <c r="M48" s="22" t="s">
        <v>23</v>
      </c>
      <c r="N48" s="57">
        <v>17213</v>
      </c>
      <c r="O48" s="62">
        <v>0</v>
      </c>
      <c r="P48" s="57">
        <v>1247</v>
      </c>
      <c r="Q48" s="57">
        <v>779</v>
      </c>
      <c r="R48" s="57">
        <v>0</v>
      </c>
      <c r="S48" s="61">
        <v>0</v>
      </c>
      <c r="T48" s="61">
        <f t="shared" si="1"/>
        <v>2323.7550000000001</v>
      </c>
      <c r="U48" s="59">
        <f t="shared" si="2"/>
        <v>516.39</v>
      </c>
      <c r="V48" s="59">
        <f t="shared" si="3"/>
        <v>829.66660000000002</v>
      </c>
      <c r="W48" s="60">
        <f t="shared" si="4"/>
        <v>344.26</v>
      </c>
      <c r="X48" s="59">
        <v>0</v>
      </c>
      <c r="Y48" s="59">
        <v>0</v>
      </c>
      <c r="Z48" s="55">
        <f>(N48/30)*50</f>
        <v>28688.333333333332</v>
      </c>
      <c r="AA48" s="53">
        <f t="shared" si="5"/>
        <v>3206.5</v>
      </c>
      <c r="AB48" s="53">
        <f>(N48)/2</f>
        <v>8606.5</v>
      </c>
      <c r="AC48" s="102">
        <v>0</v>
      </c>
    </row>
    <row r="49" spans="1:29" s="24" customFormat="1" ht="84" customHeight="1" x14ac:dyDescent="0.2">
      <c r="A49" s="51">
        <v>43</v>
      </c>
      <c r="B49" s="51"/>
      <c r="C49" s="51"/>
      <c r="D49" s="52"/>
      <c r="E49" s="52"/>
      <c r="F49" s="52"/>
      <c r="G49" s="20">
        <v>44</v>
      </c>
      <c r="H49" s="27">
        <v>19</v>
      </c>
      <c r="I49" s="23">
        <v>40</v>
      </c>
      <c r="J49" s="27" t="s">
        <v>24</v>
      </c>
      <c r="K49" s="21" t="s">
        <v>62</v>
      </c>
      <c r="L49" s="22" t="s">
        <v>58</v>
      </c>
      <c r="M49" s="22" t="s">
        <v>23</v>
      </c>
      <c r="N49" s="57">
        <v>24533</v>
      </c>
      <c r="O49" s="62">
        <v>0</v>
      </c>
      <c r="P49" s="57">
        <v>1549</v>
      </c>
      <c r="Q49" s="57">
        <v>1016</v>
      </c>
      <c r="R49" s="57">
        <v>0</v>
      </c>
      <c r="S49" s="61">
        <v>0</v>
      </c>
      <c r="T49" s="61">
        <f t="shared" si="1"/>
        <v>3311.9550000000004</v>
      </c>
      <c r="U49" s="59">
        <f t="shared" si="2"/>
        <v>735.99</v>
      </c>
      <c r="V49" s="59">
        <f t="shared" si="3"/>
        <v>1182.4906000000001</v>
      </c>
      <c r="W49" s="60">
        <f t="shared" si="4"/>
        <v>490.66</v>
      </c>
      <c r="X49" s="59">
        <v>0</v>
      </c>
      <c r="Y49" s="59">
        <v>0</v>
      </c>
      <c r="Z49" s="55">
        <f>(N49/30)*50</f>
        <v>40888.333333333336</v>
      </c>
      <c r="AA49" s="53">
        <f t="shared" si="5"/>
        <v>4516.333333333333</v>
      </c>
      <c r="AB49" s="53">
        <f>(N49)/2</f>
        <v>12266.5</v>
      </c>
      <c r="AC49" s="102">
        <v>0</v>
      </c>
    </row>
    <row r="50" spans="1:29" s="24" customFormat="1" ht="84" customHeight="1" x14ac:dyDescent="0.2">
      <c r="A50" s="51">
        <v>44</v>
      </c>
      <c r="B50" s="51"/>
      <c r="C50" s="51"/>
      <c r="D50" s="52"/>
      <c r="E50" s="52"/>
      <c r="F50" s="52"/>
      <c r="G50" s="20">
        <v>43</v>
      </c>
      <c r="H50" s="27">
        <v>24</v>
      </c>
      <c r="I50" s="23">
        <v>40</v>
      </c>
      <c r="J50" s="27" t="s">
        <v>24</v>
      </c>
      <c r="K50" s="21" t="s">
        <v>35</v>
      </c>
      <c r="L50" s="22" t="s">
        <v>58</v>
      </c>
      <c r="M50" s="22" t="s">
        <v>23</v>
      </c>
      <c r="N50" s="57">
        <v>42280</v>
      </c>
      <c r="O50" s="62">
        <v>0</v>
      </c>
      <c r="P50" s="57">
        <v>1865</v>
      </c>
      <c r="Q50" s="57">
        <v>1345</v>
      </c>
      <c r="R50" s="57">
        <v>0</v>
      </c>
      <c r="S50" s="61">
        <v>0</v>
      </c>
      <c r="T50" s="61">
        <f t="shared" si="1"/>
        <v>5707.8</v>
      </c>
      <c r="U50" s="59">
        <f t="shared" si="2"/>
        <v>1268.3999999999999</v>
      </c>
      <c r="V50" s="59">
        <f t="shared" si="3"/>
        <v>2037.896</v>
      </c>
      <c r="W50" s="60">
        <f t="shared" si="4"/>
        <v>845.6</v>
      </c>
      <c r="X50" s="59">
        <v>0</v>
      </c>
      <c r="Y50" s="59">
        <v>0</v>
      </c>
      <c r="Z50" s="55">
        <f t="shared" si="0"/>
        <v>70466.666666666657</v>
      </c>
      <c r="AA50" s="53">
        <f t="shared" si="5"/>
        <v>7581.6666666666661</v>
      </c>
      <c r="AB50" s="53">
        <f>(N50)/2</f>
        <v>21140</v>
      </c>
      <c r="AC50" s="102">
        <v>0</v>
      </c>
    </row>
    <row r="51" spans="1:29" s="24" customFormat="1" ht="84" customHeight="1" x14ac:dyDescent="0.2">
      <c r="A51" s="51">
        <v>45</v>
      </c>
      <c r="B51" s="51"/>
      <c r="C51" s="51"/>
      <c r="D51" s="52"/>
      <c r="E51" s="52"/>
      <c r="F51" s="52"/>
      <c r="G51" s="20">
        <v>79</v>
      </c>
      <c r="H51" s="27">
        <v>13</v>
      </c>
      <c r="I51" s="23">
        <v>40</v>
      </c>
      <c r="J51" s="27" t="s">
        <v>30</v>
      </c>
      <c r="K51" s="21" t="s">
        <v>34</v>
      </c>
      <c r="L51" s="22" t="s">
        <v>63</v>
      </c>
      <c r="M51" s="22" t="s">
        <v>23</v>
      </c>
      <c r="N51" s="57">
        <v>13214</v>
      </c>
      <c r="O51" s="62">
        <v>0</v>
      </c>
      <c r="P51" s="57">
        <v>812.64</v>
      </c>
      <c r="Q51" s="57">
        <v>703</v>
      </c>
      <c r="R51" s="57">
        <v>350.5</v>
      </c>
      <c r="S51" s="61">
        <f t="shared" si="6"/>
        <v>396.41999999999996</v>
      </c>
      <c r="T51" s="61">
        <f t="shared" si="1"/>
        <v>1783.89</v>
      </c>
      <c r="U51" s="59">
        <f t="shared" si="2"/>
        <v>396.41999999999996</v>
      </c>
      <c r="V51" s="59">
        <f t="shared" si="3"/>
        <v>636.91480000000001</v>
      </c>
      <c r="W51" s="60">
        <f t="shared" si="4"/>
        <v>264.28000000000003</v>
      </c>
      <c r="X51" s="59">
        <v>0</v>
      </c>
      <c r="Y51" s="59">
        <v>0</v>
      </c>
      <c r="Z51" s="55">
        <f t="shared" si="0"/>
        <v>22023.333333333332</v>
      </c>
      <c r="AA51" s="53">
        <f t="shared" si="5"/>
        <v>2579.4266666666663</v>
      </c>
      <c r="AB51" s="53">
        <f>(N51+P51+Q51+R51+S51)/2</f>
        <v>7738.28</v>
      </c>
      <c r="AC51" s="102">
        <v>0</v>
      </c>
    </row>
    <row r="52" spans="1:29" s="24" customFormat="1" ht="84" customHeight="1" x14ac:dyDescent="0.2">
      <c r="A52" s="51">
        <v>46</v>
      </c>
      <c r="B52" s="51"/>
      <c r="C52" s="51"/>
      <c r="D52" s="52"/>
      <c r="E52" s="52"/>
      <c r="F52" s="52"/>
      <c r="G52" s="20">
        <v>80</v>
      </c>
      <c r="H52" s="27">
        <v>13</v>
      </c>
      <c r="I52" s="23">
        <v>40</v>
      </c>
      <c r="J52" s="27" t="s">
        <v>30</v>
      </c>
      <c r="K52" s="21" t="s">
        <v>34</v>
      </c>
      <c r="L52" s="22" t="s">
        <v>63</v>
      </c>
      <c r="M52" s="22" t="s">
        <v>23</v>
      </c>
      <c r="N52" s="57">
        <v>13214</v>
      </c>
      <c r="O52" s="62">
        <v>0</v>
      </c>
      <c r="P52" s="57">
        <v>812.64</v>
      </c>
      <c r="Q52" s="57">
        <v>703</v>
      </c>
      <c r="R52" s="57">
        <v>280.39999999999998</v>
      </c>
      <c r="S52" s="61">
        <f t="shared" si="6"/>
        <v>396.41999999999996</v>
      </c>
      <c r="T52" s="61">
        <f t="shared" si="1"/>
        <v>1783.89</v>
      </c>
      <c r="U52" s="59">
        <f t="shared" si="2"/>
        <v>396.41999999999996</v>
      </c>
      <c r="V52" s="59">
        <f t="shared" si="3"/>
        <v>636.91480000000001</v>
      </c>
      <c r="W52" s="60">
        <f t="shared" si="4"/>
        <v>264.28000000000003</v>
      </c>
      <c r="X52" s="59">
        <v>0</v>
      </c>
      <c r="Y52" s="59">
        <v>0</v>
      </c>
      <c r="Z52" s="55">
        <f t="shared" si="0"/>
        <v>22023.333333333332</v>
      </c>
      <c r="AA52" s="53">
        <f t="shared" si="5"/>
        <v>2567.7433333333333</v>
      </c>
      <c r="AB52" s="53">
        <f>(N52+P52+Q52+R52+S52)/2</f>
        <v>7703.23</v>
      </c>
      <c r="AC52" s="102">
        <v>0</v>
      </c>
    </row>
    <row r="53" spans="1:29" s="24" customFormat="1" ht="84" customHeight="1" x14ac:dyDescent="0.2">
      <c r="A53" s="51">
        <v>47</v>
      </c>
      <c r="B53" s="51"/>
      <c r="C53" s="51"/>
      <c r="D53" s="52"/>
      <c r="E53" s="52"/>
      <c r="F53" s="52"/>
      <c r="G53" s="20">
        <v>75</v>
      </c>
      <c r="H53" s="27">
        <v>17</v>
      </c>
      <c r="I53" s="23">
        <v>40</v>
      </c>
      <c r="J53" s="27" t="s">
        <v>24</v>
      </c>
      <c r="K53" s="21" t="s">
        <v>65</v>
      </c>
      <c r="L53" s="22" t="s">
        <v>63</v>
      </c>
      <c r="M53" s="22" t="s">
        <v>23</v>
      </c>
      <c r="N53" s="57">
        <v>17708.400000000001</v>
      </c>
      <c r="O53" s="62">
        <v>0</v>
      </c>
      <c r="P53" s="57">
        <v>1286</v>
      </c>
      <c r="Q53" s="57">
        <v>857</v>
      </c>
      <c r="R53" s="57">
        <v>140.19999999999999</v>
      </c>
      <c r="S53" s="61">
        <v>0</v>
      </c>
      <c r="T53" s="61">
        <f t="shared" si="1"/>
        <v>2390.6340000000005</v>
      </c>
      <c r="U53" s="59">
        <f t="shared" si="2"/>
        <v>531.25200000000007</v>
      </c>
      <c r="V53" s="59">
        <f t="shared" si="3"/>
        <v>853.54488000000003</v>
      </c>
      <c r="W53" s="60">
        <f t="shared" si="4"/>
        <v>354.16800000000006</v>
      </c>
      <c r="X53" s="59">
        <v>0</v>
      </c>
      <c r="Y53" s="59">
        <v>0</v>
      </c>
      <c r="Z53" s="55">
        <f t="shared" si="0"/>
        <v>29514.000000000004</v>
      </c>
      <c r="AA53" s="53">
        <f t="shared" si="5"/>
        <v>3331.9333333333338</v>
      </c>
      <c r="AB53" s="53">
        <f>(N53)/2</f>
        <v>8854.2000000000007</v>
      </c>
      <c r="AC53" s="102">
        <v>0</v>
      </c>
    </row>
    <row r="54" spans="1:29" s="24" customFormat="1" ht="84" customHeight="1" x14ac:dyDescent="0.2">
      <c r="A54" s="51">
        <v>48</v>
      </c>
      <c r="B54" s="51"/>
      <c r="C54" s="51"/>
      <c r="D54" s="52"/>
      <c r="E54" s="52"/>
      <c r="F54" s="52"/>
      <c r="G54" s="20">
        <v>76</v>
      </c>
      <c r="H54" s="27">
        <v>17</v>
      </c>
      <c r="I54" s="23">
        <v>40</v>
      </c>
      <c r="J54" s="27" t="s">
        <v>24</v>
      </c>
      <c r="K54" s="21" t="s">
        <v>66</v>
      </c>
      <c r="L54" s="22" t="s">
        <v>63</v>
      </c>
      <c r="M54" s="22" t="s">
        <v>23</v>
      </c>
      <c r="N54" s="57">
        <v>17708.400000000001</v>
      </c>
      <c r="O54" s="62">
        <v>0</v>
      </c>
      <c r="P54" s="57">
        <v>1286</v>
      </c>
      <c r="Q54" s="57">
        <v>857</v>
      </c>
      <c r="R54" s="57">
        <v>140.19999999999999</v>
      </c>
      <c r="S54" s="61">
        <v>0</v>
      </c>
      <c r="T54" s="61">
        <f t="shared" si="1"/>
        <v>2390.6340000000005</v>
      </c>
      <c r="U54" s="59">
        <f t="shared" si="2"/>
        <v>531.25200000000007</v>
      </c>
      <c r="V54" s="59">
        <f t="shared" si="3"/>
        <v>853.54488000000003</v>
      </c>
      <c r="W54" s="60">
        <f t="shared" si="4"/>
        <v>354.16800000000006</v>
      </c>
      <c r="X54" s="59">
        <v>0</v>
      </c>
      <c r="Y54" s="59">
        <v>0</v>
      </c>
      <c r="Z54" s="55">
        <f t="shared" si="0"/>
        <v>29514.000000000004</v>
      </c>
      <c r="AA54" s="53">
        <f t="shared" si="5"/>
        <v>3331.9333333333338</v>
      </c>
      <c r="AB54" s="53">
        <f>(N54)/2</f>
        <v>8854.2000000000007</v>
      </c>
      <c r="AC54" s="102">
        <v>0</v>
      </c>
    </row>
    <row r="55" spans="1:29" s="24" customFormat="1" ht="84" customHeight="1" x14ac:dyDescent="0.2">
      <c r="A55" s="51">
        <v>49</v>
      </c>
      <c r="B55" s="51"/>
      <c r="C55" s="51"/>
      <c r="D55" s="52"/>
      <c r="E55" s="52"/>
      <c r="F55" s="52"/>
      <c r="G55" s="20">
        <v>74</v>
      </c>
      <c r="H55" s="27">
        <v>23</v>
      </c>
      <c r="I55" s="23">
        <v>40</v>
      </c>
      <c r="J55" s="27" t="s">
        <v>24</v>
      </c>
      <c r="K55" s="21" t="s">
        <v>35</v>
      </c>
      <c r="L55" s="22" t="s">
        <v>63</v>
      </c>
      <c r="M55" s="22" t="s">
        <v>23</v>
      </c>
      <c r="N55" s="57">
        <v>38208</v>
      </c>
      <c r="O55" s="62">
        <v>0</v>
      </c>
      <c r="P55" s="57">
        <v>1808</v>
      </c>
      <c r="Q55" s="57">
        <v>1299</v>
      </c>
      <c r="R55" s="57">
        <v>0</v>
      </c>
      <c r="S55" s="61">
        <v>0</v>
      </c>
      <c r="T55" s="61">
        <f t="shared" si="1"/>
        <v>5158.08</v>
      </c>
      <c r="U55" s="59">
        <f t="shared" si="2"/>
        <v>1146.24</v>
      </c>
      <c r="V55" s="59">
        <f t="shared" si="3"/>
        <v>1841.6256000000001</v>
      </c>
      <c r="W55" s="60">
        <f t="shared" si="4"/>
        <v>764.16</v>
      </c>
      <c r="X55" s="59">
        <v>0</v>
      </c>
      <c r="Y55" s="59">
        <v>0</v>
      </c>
      <c r="Z55" s="55">
        <f t="shared" si="0"/>
        <v>63679.999999999993</v>
      </c>
      <c r="AA55" s="53">
        <f t="shared" si="5"/>
        <v>6885.8333333333339</v>
      </c>
      <c r="AB55" s="53">
        <f>(N55)/2</f>
        <v>19104</v>
      </c>
      <c r="AC55" s="102">
        <v>0</v>
      </c>
    </row>
    <row r="56" spans="1:29" s="24" customFormat="1" ht="84" customHeight="1" x14ac:dyDescent="0.2">
      <c r="A56" s="51">
        <v>50</v>
      </c>
      <c r="B56" s="51"/>
      <c r="C56" s="51"/>
      <c r="D56" s="52"/>
      <c r="E56" s="52"/>
      <c r="F56" s="52"/>
      <c r="G56" s="20">
        <v>78</v>
      </c>
      <c r="H56" s="27">
        <v>17</v>
      </c>
      <c r="I56" s="23">
        <v>40</v>
      </c>
      <c r="J56" s="27" t="s">
        <v>24</v>
      </c>
      <c r="K56" s="21" t="s">
        <v>64</v>
      </c>
      <c r="L56" s="22" t="s">
        <v>63</v>
      </c>
      <c r="M56" s="22" t="s">
        <v>23</v>
      </c>
      <c r="N56" s="57">
        <v>17708.400000000001</v>
      </c>
      <c r="O56" s="62">
        <v>0</v>
      </c>
      <c r="P56" s="57">
        <v>1286</v>
      </c>
      <c r="Q56" s="57">
        <v>857</v>
      </c>
      <c r="R56" s="57">
        <v>0</v>
      </c>
      <c r="S56" s="61">
        <v>0</v>
      </c>
      <c r="T56" s="61">
        <f t="shared" si="1"/>
        <v>2390.6340000000005</v>
      </c>
      <c r="U56" s="59">
        <f t="shared" si="2"/>
        <v>531.25200000000007</v>
      </c>
      <c r="V56" s="59">
        <f t="shared" si="3"/>
        <v>853.54488000000003</v>
      </c>
      <c r="W56" s="60">
        <f t="shared" si="4"/>
        <v>354.16800000000006</v>
      </c>
      <c r="X56" s="59">
        <v>0</v>
      </c>
      <c r="Y56" s="59">
        <v>0</v>
      </c>
      <c r="Z56" s="55">
        <f t="shared" si="0"/>
        <v>29514.000000000004</v>
      </c>
      <c r="AA56" s="53">
        <f t="shared" si="5"/>
        <v>3308.5666666666666</v>
      </c>
      <c r="AB56" s="53">
        <f>(N56)/2</f>
        <v>8854.2000000000007</v>
      </c>
      <c r="AC56" s="102">
        <v>0</v>
      </c>
    </row>
    <row r="57" spans="1:29" s="24" customFormat="1" ht="84" customHeight="1" x14ac:dyDescent="0.2">
      <c r="A57" s="51">
        <v>51</v>
      </c>
      <c r="B57" s="51"/>
      <c r="C57" s="51"/>
      <c r="D57" s="52"/>
      <c r="E57" s="52"/>
      <c r="F57" s="52"/>
      <c r="G57" s="20">
        <v>77</v>
      </c>
      <c r="H57" s="27">
        <v>17</v>
      </c>
      <c r="I57" s="23">
        <v>40</v>
      </c>
      <c r="J57" s="27" t="s">
        <v>24</v>
      </c>
      <c r="K57" s="21" t="s">
        <v>37</v>
      </c>
      <c r="L57" s="22" t="s">
        <v>63</v>
      </c>
      <c r="M57" s="22" t="s">
        <v>23</v>
      </c>
      <c r="N57" s="57">
        <v>17708.400000000001</v>
      </c>
      <c r="O57" s="62">
        <v>0</v>
      </c>
      <c r="P57" s="57">
        <v>1286</v>
      </c>
      <c r="Q57" s="57">
        <v>857</v>
      </c>
      <c r="R57" s="57">
        <v>0</v>
      </c>
      <c r="S57" s="61">
        <v>0</v>
      </c>
      <c r="T57" s="61">
        <f t="shared" si="1"/>
        <v>2390.6340000000005</v>
      </c>
      <c r="U57" s="59">
        <f t="shared" si="2"/>
        <v>531.25200000000007</v>
      </c>
      <c r="V57" s="59">
        <f t="shared" si="3"/>
        <v>853.54488000000003</v>
      </c>
      <c r="W57" s="60">
        <f t="shared" si="4"/>
        <v>354.16800000000006</v>
      </c>
      <c r="X57" s="59">
        <v>0</v>
      </c>
      <c r="Y57" s="59">
        <v>0</v>
      </c>
      <c r="Z57" s="55">
        <f t="shared" si="0"/>
        <v>29514.000000000004</v>
      </c>
      <c r="AA57" s="53">
        <f t="shared" si="5"/>
        <v>3308.5666666666666</v>
      </c>
      <c r="AB57" s="53">
        <f>(N57)/2</f>
        <v>8854.2000000000007</v>
      </c>
      <c r="AC57" s="102">
        <v>0</v>
      </c>
    </row>
    <row r="58" spans="1:29" s="24" customFormat="1" ht="84" customHeight="1" x14ac:dyDescent="0.2">
      <c r="A58" s="51">
        <v>52</v>
      </c>
      <c r="B58" s="51"/>
      <c r="C58" s="51"/>
      <c r="D58" s="52"/>
      <c r="E58" s="52"/>
      <c r="F58" s="52"/>
      <c r="G58" s="20">
        <v>52</v>
      </c>
      <c r="H58" s="27">
        <v>15</v>
      </c>
      <c r="I58" s="23">
        <v>40</v>
      </c>
      <c r="J58" s="27" t="s">
        <v>24</v>
      </c>
      <c r="K58" s="21" t="s">
        <v>67</v>
      </c>
      <c r="L58" s="22" t="s">
        <v>68</v>
      </c>
      <c r="M58" s="22" t="s">
        <v>23</v>
      </c>
      <c r="N58" s="57">
        <v>15425</v>
      </c>
      <c r="O58" s="62">
        <v>0</v>
      </c>
      <c r="P58" s="57">
        <v>1206</v>
      </c>
      <c r="Q58" s="57">
        <v>755</v>
      </c>
      <c r="R58" s="57">
        <v>280.39999999999998</v>
      </c>
      <c r="S58" s="61">
        <v>0</v>
      </c>
      <c r="T58" s="61">
        <f t="shared" si="1"/>
        <v>2082.375</v>
      </c>
      <c r="U58" s="59">
        <f t="shared" si="2"/>
        <v>462.75</v>
      </c>
      <c r="V58" s="59">
        <f t="shared" si="3"/>
        <v>743.48500000000001</v>
      </c>
      <c r="W58" s="60">
        <f t="shared" si="4"/>
        <v>308.5</v>
      </c>
      <c r="X58" s="59">
        <v>0</v>
      </c>
      <c r="Y58" s="59">
        <v>0</v>
      </c>
      <c r="Z58" s="55">
        <f>(N58/30)*50</f>
        <v>25708.333333333332</v>
      </c>
      <c r="AA58" s="53">
        <f t="shared" si="5"/>
        <v>2944.4</v>
      </c>
      <c r="AB58" s="53">
        <f>(N58)/2</f>
        <v>7712.5</v>
      </c>
      <c r="AC58" s="102">
        <v>0</v>
      </c>
    </row>
    <row r="59" spans="1:29" s="24" customFormat="1" ht="84" customHeight="1" x14ac:dyDescent="0.2">
      <c r="A59" s="51">
        <v>53</v>
      </c>
      <c r="B59" s="51"/>
      <c r="C59" s="51"/>
      <c r="D59" s="52"/>
      <c r="E59" s="52"/>
      <c r="F59" s="52"/>
      <c r="G59" s="20">
        <v>51</v>
      </c>
      <c r="H59" s="27">
        <v>24</v>
      </c>
      <c r="I59" s="23">
        <v>40</v>
      </c>
      <c r="J59" s="27" t="s">
        <v>24</v>
      </c>
      <c r="K59" s="21" t="s">
        <v>69</v>
      </c>
      <c r="L59" s="22" t="s">
        <v>68</v>
      </c>
      <c r="M59" s="22" t="s">
        <v>23</v>
      </c>
      <c r="N59" s="57">
        <v>42280</v>
      </c>
      <c r="O59" s="62">
        <v>0</v>
      </c>
      <c r="P59" s="57">
        <v>1865</v>
      </c>
      <c r="Q59" s="57">
        <v>1345</v>
      </c>
      <c r="R59" s="57">
        <v>280.39999999999998</v>
      </c>
      <c r="S59" s="61">
        <v>0</v>
      </c>
      <c r="T59" s="61">
        <f t="shared" si="1"/>
        <v>5707.8</v>
      </c>
      <c r="U59" s="59">
        <f t="shared" si="2"/>
        <v>1268.3999999999999</v>
      </c>
      <c r="V59" s="59">
        <f t="shared" si="3"/>
        <v>2037.896</v>
      </c>
      <c r="W59" s="60">
        <f t="shared" si="4"/>
        <v>845.6</v>
      </c>
      <c r="X59" s="59">
        <v>0</v>
      </c>
      <c r="Y59" s="59">
        <v>0</v>
      </c>
      <c r="Z59" s="55">
        <f t="shared" si="0"/>
        <v>70466.666666666657</v>
      </c>
      <c r="AA59" s="53">
        <f t="shared" si="5"/>
        <v>7628.4000000000005</v>
      </c>
      <c r="AB59" s="53">
        <f>(N59)/2</f>
        <v>21140</v>
      </c>
      <c r="AC59" s="102">
        <v>0</v>
      </c>
    </row>
    <row r="60" spans="1:29" s="24" customFormat="1" ht="84" customHeight="1" x14ac:dyDescent="0.2">
      <c r="A60" s="51">
        <v>54</v>
      </c>
      <c r="B60" s="51"/>
      <c r="C60" s="51"/>
      <c r="D60" s="52"/>
      <c r="E60" s="52"/>
      <c r="F60" s="52"/>
      <c r="G60" s="20">
        <v>25</v>
      </c>
      <c r="H60" s="27">
        <v>19</v>
      </c>
      <c r="I60" s="23">
        <v>40</v>
      </c>
      <c r="J60" s="27" t="s">
        <v>24</v>
      </c>
      <c r="K60" s="21" t="s">
        <v>70</v>
      </c>
      <c r="L60" s="22" t="s">
        <v>71</v>
      </c>
      <c r="M60" s="22" t="s">
        <v>23</v>
      </c>
      <c r="N60" s="57">
        <v>24533</v>
      </c>
      <c r="O60" s="62">
        <v>0</v>
      </c>
      <c r="P60" s="57">
        <v>1549</v>
      </c>
      <c r="Q60" s="57">
        <v>1016</v>
      </c>
      <c r="R60" s="57">
        <v>0</v>
      </c>
      <c r="S60" s="61">
        <v>0</v>
      </c>
      <c r="T60" s="61">
        <f t="shared" si="1"/>
        <v>3311.9550000000004</v>
      </c>
      <c r="U60" s="59">
        <f t="shared" si="2"/>
        <v>735.99</v>
      </c>
      <c r="V60" s="59">
        <f t="shared" si="3"/>
        <v>1182.4906000000001</v>
      </c>
      <c r="W60" s="60">
        <f t="shared" si="4"/>
        <v>490.66</v>
      </c>
      <c r="X60" s="59">
        <v>0</v>
      </c>
      <c r="Y60" s="59">
        <v>0</v>
      </c>
      <c r="Z60" s="55">
        <f t="shared" si="0"/>
        <v>40888.333333333336</v>
      </c>
      <c r="AA60" s="53">
        <f t="shared" si="5"/>
        <v>4516.333333333333</v>
      </c>
      <c r="AB60" s="53">
        <f>(N60)/2</f>
        <v>12266.5</v>
      </c>
      <c r="AC60" s="102">
        <v>0</v>
      </c>
    </row>
    <row r="61" spans="1:29" s="24" customFormat="1" ht="84" customHeight="1" x14ac:dyDescent="0.2">
      <c r="A61" s="51">
        <v>55</v>
      </c>
      <c r="B61" s="51"/>
      <c r="C61" s="51"/>
      <c r="D61" s="52"/>
      <c r="E61" s="52"/>
      <c r="F61" s="52"/>
      <c r="G61" s="20">
        <v>21</v>
      </c>
      <c r="H61" s="27">
        <v>24</v>
      </c>
      <c r="I61" s="23">
        <v>40</v>
      </c>
      <c r="J61" s="27" t="s">
        <v>24</v>
      </c>
      <c r="K61" s="21" t="s">
        <v>35</v>
      </c>
      <c r="L61" s="22" t="s">
        <v>71</v>
      </c>
      <c r="M61" s="22" t="s">
        <v>23</v>
      </c>
      <c r="N61" s="57">
        <v>42280</v>
      </c>
      <c r="O61" s="62">
        <v>0</v>
      </c>
      <c r="P61" s="57">
        <v>1865</v>
      </c>
      <c r="Q61" s="57">
        <v>1345</v>
      </c>
      <c r="R61" s="57">
        <v>210.3</v>
      </c>
      <c r="S61" s="61">
        <v>0</v>
      </c>
      <c r="T61" s="61">
        <f t="shared" si="1"/>
        <v>5707.8</v>
      </c>
      <c r="U61" s="59">
        <f t="shared" si="2"/>
        <v>1268.3999999999999</v>
      </c>
      <c r="V61" s="59">
        <f t="shared" si="3"/>
        <v>2037.896</v>
      </c>
      <c r="W61" s="60">
        <f t="shared" si="4"/>
        <v>845.6</v>
      </c>
      <c r="X61" s="59">
        <v>0</v>
      </c>
      <c r="Y61" s="59">
        <v>0</v>
      </c>
      <c r="Z61" s="55">
        <f t="shared" si="0"/>
        <v>70466.666666666657</v>
      </c>
      <c r="AA61" s="53">
        <f t="shared" si="5"/>
        <v>7616.7166666666672</v>
      </c>
      <c r="AB61" s="53">
        <f>(N61)/2</f>
        <v>21140</v>
      </c>
      <c r="AC61" s="102">
        <v>0</v>
      </c>
    </row>
    <row r="62" spans="1:29" s="24" customFormat="1" ht="84" customHeight="1" x14ac:dyDescent="0.2">
      <c r="A62" s="51">
        <v>56</v>
      </c>
      <c r="B62" s="51"/>
      <c r="C62" s="51"/>
      <c r="D62" s="52"/>
      <c r="E62" s="52"/>
      <c r="F62" s="52"/>
      <c r="G62" s="20">
        <v>23</v>
      </c>
      <c r="H62" s="27">
        <v>20</v>
      </c>
      <c r="I62" s="23">
        <v>40</v>
      </c>
      <c r="J62" s="27" t="s">
        <v>24</v>
      </c>
      <c r="K62" s="21" t="s">
        <v>72</v>
      </c>
      <c r="L62" s="22" t="s">
        <v>71</v>
      </c>
      <c r="M62" s="22" t="s">
        <v>23</v>
      </c>
      <c r="N62" s="75">
        <v>28227.599999999999</v>
      </c>
      <c r="O62" s="76">
        <v>0</v>
      </c>
      <c r="P62" s="75">
        <v>1671</v>
      </c>
      <c r="Q62" s="75">
        <v>1133</v>
      </c>
      <c r="R62" s="57">
        <v>280.39999999999998</v>
      </c>
      <c r="S62" s="61">
        <v>0</v>
      </c>
      <c r="T62" s="61">
        <f t="shared" si="1"/>
        <v>3810.7260000000001</v>
      </c>
      <c r="U62" s="59">
        <f t="shared" si="2"/>
        <v>846.82799999999997</v>
      </c>
      <c r="V62" s="59">
        <f t="shared" si="3"/>
        <v>1360.5703199999998</v>
      </c>
      <c r="W62" s="60">
        <f t="shared" si="4"/>
        <v>564.55200000000002</v>
      </c>
      <c r="X62" s="59">
        <v>0</v>
      </c>
      <c r="Y62" s="59">
        <v>0</v>
      </c>
      <c r="Z62" s="55">
        <f t="shared" si="0"/>
        <v>47046</v>
      </c>
      <c r="AA62" s="53">
        <f t="shared" si="5"/>
        <v>5218.666666666667</v>
      </c>
      <c r="AB62" s="53">
        <f>(N62)/2</f>
        <v>14113.8</v>
      </c>
      <c r="AC62" s="102">
        <v>0</v>
      </c>
    </row>
    <row r="63" spans="1:29" s="24" customFormat="1" ht="93.75" customHeight="1" x14ac:dyDescent="0.2">
      <c r="A63" s="51">
        <v>57</v>
      </c>
      <c r="B63" s="51"/>
      <c r="C63" s="51"/>
      <c r="D63" s="52"/>
      <c r="E63" s="52"/>
      <c r="F63" s="52"/>
      <c r="G63" s="20">
        <v>22</v>
      </c>
      <c r="H63" s="27">
        <v>21</v>
      </c>
      <c r="I63" s="23">
        <v>40</v>
      </c>
      <c r="J63" s="27" t="s">
        <v>24</v>
      </c>
      <c r="K63" s="21" t="s">
        <v>73</v>
      </c>
      <c r="L63" s="22" t="s">
        <v>71</v>
      </c>
      <c r="M63" s="22" t="s">
        <v>23</v>
      </c>
      <c r="N63" s="75">
        <v>30883</v>
      </c>
      <c r="O63" s="76">
        <v>0</v>
      </c>
      <c r="P63" s="75">
        <v>1671</v>
      </c>
      <c r="Q63" s="75">
        <v>1133</v>
      </c>
      <c r="R63" s="57">
        <v>280.39999999999998</v>
      </c>
      <c r="S63" s="61">
        <v>0</v>
      </c>
      <c r="T63" s="61">
        <f t="shared" si="1"/>
        <v>4169.2049999999999</v>
      </c>
      <c r="U63" s="59">
        <f t="shared" si="2"/>
        <v>926.49</v>
      </c>
      <c r="V63" s="59">
        <f t="shared" si="3"/>
        <v>1488.5606</v>
      </c>
      <c r="W63" s="60">
        <f t="shared" si="4"/>
        <v>617.66</v>
      </c>
      <c r="X63" s="59">
        <v>0</v>
      </c>
      <c r="Y63" s="59">
        <v>0</v>
      </c>
      <c r="Z63" s="55">
        <f t="shared" si="0"/>
        <v>51471.666666666672</v>
      </c>
      <c r="AA63" s="53">
        <f t="shared" si="5"/>
        <v>5661.2333333333336</v>
      </c>
      <c r="AB63" s="53">
        <f>(N63)/2</f>
        <v>15441.5</v>
      </c>
      <c r="AC63" s="102">
        <v>0</v>
      </c>
    </row>
    <row r="64" spans="1:29" s="24" customFormat="1" ht="84" customHeight="1" x14ac:dyDescent="0.2">
      <c r="A64" s="51">
        <v>58</v>
      </c>
      <c r="B64" s="51"/>
      <c r="C64" s="51"/>
      <c r="D64" s="52"/>
      <c r="E64" s="52"/>
      <c r="F64" s="52"/>
      <c r="G64" s="20">
        <v>26</v>
      </c>
      <c r="H64" s="27">
        <v>19</v>
      </c>
      <c r="I64" s="23">
        <v>40</v>
      </c>
      <c r="J64" s="27" t="s">
        <v>24</v>
      </c>
      <c r="K64" s="21" t="s">
        <v>74</v>
      </c>
      <c r="L64" s="22" t="s">
        <v>71</v>
      </c>
      <c r="M64" s="22" t="s">
        <v>23</v>
      </c>
      <c r="N64" s="57">
        <v>24533</v>
      </c>
      <c r="O64" s="62">
        <v>0</v>
      </c>
      <c r="P64" s="57">
        <v>1549</v>
      </c>
      <c r="Q64" s="57">
        <v>1016</v>
      </c>
      <c r="R64" s="57">
        <v>210.3</v>
      </c>
      <c r="S64" s="61">
        <v>0</v>
      </c>
      <c r="T64" s="61">
        <f t="shared" si="1"/>
        <v>3311.9550000000004</v>
      </c>
      <c r="U64" s="59">
        <f t="shared" si="2"/>
        <v>735.99</v>
      </c>
      <c r="V64" s="59">
        <f t="shared" si="3"/>
        <v>1182.4906000000001</v>
      </c>
      <c r="W64" s="60">
        <f t="shared" si="4"/>
        <v>490.66</v>
      </c>
      <c r="X64" s="59">
        <v>0</v>
      </c>
      <c r="Y64" s="59">
        <v>0</v>
      </c>
      <c r="Z64" s="55">
        <f>(N64/30)*50</f>
        <v>40888.333333333336</v>
      </c>
      <c r="AA64" s="53">
        <f t="shared" si="5"/>
        <v>4551.3833333333332</v>
      </c>
      <c r="AB64" s="53">
        <f>(N64)/2</f>
        <v>12266.5</v>
      </c>
      <c r="AC64" s="102">
        <v>0</v>
      </c>
    </row>
    <row r="65" spans="1:29" s="24" customFormat="1" ht="84" customHeight="1" x14ac:dyDescent="0.2">
      <c r="A65" s="51">
        <v>59</v>
      </c>
      <c r="B65" s="51"/>
      <c r="C65" s="51"/>
      <c r="D65" s="52"/>
      <c r="E65" s="52"/>
      <c r="F65" s="52"/>
      <c r="G65" s="20">
        <v>30</v>
      </c>
      <c r="H65" s="27">
        <v>13</v>
      </c>
      <c r="I65" s="23">
        <v>40</v>
      </c>
      <c r="J65" s="27" t="s">
        <v>30</v>
      </c>
      <c r="K65" s="21" t="s">
        <v>75</v>
      </c>
      <c r="L65" s="22" t="s">
        <v>71</v>
      </c>
      <c r="M65" s="22" t="s">
        <v>23</v>
      </c>
      <c r="N65" s="57">
        <v>13214</v>
      </c>
      <c r="O65" s="62">
        <v>0</v>
      </c>
      <c r="P65" s="57">
        <v>1128</v>
      </c>
      <c r="Q65" s="57">
        <v>703</v>
      </c>
      <c r="R65" s="57">
        <v>280.39999999999998</v>
      </c>
      <c r="S65" s="61">
        <v>0</v>
      </c>
      <c r="T65" s="61">
        <f t="shared" si="1"/>
        <v>1783.89</v>
      </c>
      <c r="U65" s="59">
        <f t="shared" si="2"/>
        <v>396.41999999999996</v>
      </c>
      <c r="V65" s="59">
        <f t="shared" si="3"/>
        <v>636.91480000000001</v>
      </c>
      <c r="W65" s="60">
        <f t="shared" si="4"/>
        <v>264.28000000000003</v>
      </c>
      <c r="X65" s="59">
        <v>0</v>
      </c>
      <c r="Y65" s="59">
        <v>0</v>
      </c>
      <c r="Z65" s="55">
        <f>(N65/30)*50</f>
        <v>22023.333333333332</v>
      </c>
      <c r="AA65" s="53">
        <f t="shared" si="5"/>
        <v>2554.2333333333331</v>
      </c>
      <c r="AB65" s="53">
        <f>(N65)/2</f>
        <v>6607</v>
      </c>
      <c r="AC65" s="102">
        <v>0</v>
      </c>
    </row>
    <row r="66" spans="1:29" s="24" customFormat="1" ht="84" customHeight="1" x14ac:dyDescent="0.2">
      <c r="A66" s="51">
        <v>60</v>
      </c>
      <c r="B66" s="51"/>
      <c r="C66" s="51"/>
      <c r="D66" s="52"/>
      <c r="E66" s="52"/>
      <c r="F66" s="52"/>
      <c r="G66" s="20">
        <v>29</v>
      </c>
      <c r="H66" s="27">
        <v>14</v>
      </c>
      <c r="I66" s="23">
        <v>40</v>
      </c>
      <c r="J66" s="27" t="s">
        <v>30</v>
      </c>
      <c r="K66" s="21" t="s">
        <v>76</v>
      </c>
      <c r="L66" s="22" t="s">
        <v>71</v>
      </c>
      <c r="M66" s="22" t="s">
        <v>23</v>
      </c>
      <c r="N66" s="57">
        <v>13967</v>
      </c>
      <c r="O66" s="62">
        <v>0</v>
      </c>
      <c r="P66" s="57">
        <v>1163</v>
      </c>
      <c r="Q66" s="57">
        <v>722</v>
      </c>
      <c r="R66" s="57">
        <v>210.3</v>
      </c>
      <c r="S66" s="61">
        <v>0</v>
      </c>
      <c r="T66" s="61">
        <f t="shared" si="1"/>
        <v>1885.5450000000001</v>
      </c>
      <c r="U66" s="59">
        <f t="shared" si="2"/>
        <v>419.01</v>
      </c>
      <c r="V66" s="59">
        <f t="shared" si="3"/>
        <v>673.20939999999996</v>
      </c>
      <c r="W66" s="60">
        <f t="shared" si="4"/>
        <v>279.34000000000003</v>
      </c>
      <c r="X66" s="59">
        <v>0</v>
      </c>
      <c r="Y66" s="59">
        <v>0</v>
      </c>
      <c r="Z66" s="55">
        <f t="shared" si="0"/>
        <v>23278.333333333332</v>
      </c>
      <c r="AA66" s="53">
        <f t="shared" si="5"/>
        <v>2677.0499999999997</v>
      </c>
      <c r="AB66" s="53">
        <f>(N66)/2</f>
        <v>6983.5</v>
      </c>
      <c r="AC66" s="102">
        <v>0</v>
      </c>
    </row>
    <row r="67" spans="1:29" s="24" customFormat="1" ht="95.25" customHeight="1" x14ac:dyDescent="0.2">
      <c r="A67" s="51"/>
      <c r="B67" s="51"/>
      <c r="C67" s="51"/>
      <c r="D67" s="52"/>
      <c r="E67" s="52"/>
      <c r="F67" s="52"/>
      <c r="G67" s="20">
        <v>24</v>
      </c>
      <c r="H67" s="27">
        <v>19</v>
      </c>
      <c r="I67" s="23">
        <v>40</v>
      </c>
      <c r="J67" s="27" t="s">
        <v>24</v>
      </c>
      <c r="K67" s="21" t="s">
        <v>77</v>
      </c>
      <c r="L67" s="22" t="s">
        <v>71</v>
      </c>
      <c r="M67" s="22" t="s">
        <v>23</v>
      </c>
      <c r="N67" s="57">
        <v>24533</v>
      </c>
      <c r="O67" s="62">
        <v>0</v>
      </c>
      <c r="P67" s="57">
        <v>1549</v>
      </c>
      <c r="Q67" s="57">
        <v>1016</v>
      </c>
      <c r="R67" s="57">
        <v>140.19999999999999</v>
      </c>
      <c r="S67" s="61">
        <v>0</v>
      </c>
      <c r="T67" s="61">
        <f t="shared" si="1"/>
        <v>3311.9550000000004</v>
      </c>
      <c r="U67" s="59">
        <f t="shared" si="2"/>
        <v>735.99</v>
      </c>
      <c r="V67" s="59">
        <f t="shared" si="3"/>
        <v>1182.4906000000001</v>
      </c>
      <c r="W67" s="60">
        <f t="shared" si="4"/>
        <v>490.66</v>
      </c>
      <c r="X67" s="59">
        <v>0</v>
      </c>
      <c r="Y67" s="59">
        <v>0</v>
      </c>
      <c r="Z67" s="55">
        <f t="shared" si="0"/>
        <v>40888.333333333336</v>
      </c>
      <c r="AA67" s="53">
        <f t="shared" si="5"/>
        <v>4539.7000000000007</v>
      </c>
      <c r="AB67" s="53">
        <f>(N67)/2</f>
        <v>12266.5</v>
      </c>
      <c r="AC67" s="102"/>
    </row>
    <row r="68" spans="1:29" s="24" customFormat="1" ht="84" customHeight="1" x14ac:dyDescent="0.2">
      <c r="A68" s="51">
        <v>61</v>
      </c>
      <c r="B68" s="51"/>
      <c r="C68" s="51"/>
      <c r="D68" s="52"/>
      <c r="E68" s="52"/>
      <c r="F68" s="52"/>
      <c r="G68" s="20">
        <v>37</v>
      </c>
      <c r="H68" s="27">
        <v>14</v>
      </c>
      <c r="I68" s="23">
        <v>40</v>
      </c>
      <c r="J68" s="71" t="s">
        <v>24</v>
      </c>
      <c r="K68" s="21" t="s">
        <v>78</v>
      </c>
      <c r="L68" s="22" t="s">
        <v>71</v>
      </c>
      <c r="M68" s="22" t="s">
        <v>23</v>
      </c>
      <c r="N68" s="57">
        <v>13967</v>
      </c>
      <c r="O68" s="62">
        <v>0</v>
      </c>
      <c r="P68" s="57">
        <v>1163</v>
      </c>
      <c r="Q68" s="57">
        <v>722</v>
      </c>
      <c r="R68" s="57">
        <v>0</v>
      </c>
      <c r="S68" s="61">
        <v>0</v>
      </c>
      <c r="T68" s="61">
        <f t="shared" si="1"/>
        <v>1885.5450000000001</v>
      </c>
      <c r="U68" s="59">
        <f t="shared" si="2"/>
        <v>419.01</v>
      </c>
      <c r="V68" s="59">
        <f t="shared" si="3"/>
        <v>673.20939999999996</v>
      </c>
      <c r="W68" s="60">
        <f t="shared" si="4"/>
        <v>279.34000000000003</v>
      </c>
      <c r="X68" s="59">
        <v>0</v>
      </c>
      <c r="Y68" s="59">
        <v>0</v>
      </c>
      <c r="Z68" s="55">
        <f t="shared" si="0"/>
        <v>23278.333333333332</v>
      </c>
      <c r="AA68" s="53">
        <f t="shared" si="5"/>
        <v>2642</v>
      </c>
      <c r="AB68" s="53">
        <f>(N68)/2</f>
        <v>6983.5</v>
      </c>
      <c r="AC68" s="102">
        <v>0</v>
      </c>
    </row>
    <row r="69" spans="1:29" s="24" customFormat="1" ht="84" customHeight="1" x14ac:dyDescent="0.2">
      <c r="A69" s="51">
        <v>62</v>
      </c>
      <c r="B69" s="51"/>
      <c r="C69" s="51"/>
      <c r="D69" s="52"/>
      <c r="E69" s="52"/>
      <c r="F69" s="52"/>
      <c r="G69" s="20">
        <v>27</v>
      </c>
      <c r="H69" s="27">
        <v>18</v>
      </c>
      <c r="I69" s="23">
        <v>40</v>
      </c>
      <c r="J69" s="27" t="s">
        <v>24</v>
      </c>
      <c r="K69" s="21" t="s">
        <v>79</v>
      </c>
      <c r="L69" s="22" t="s">
        <v>71</v>
      </c>
      <c r="M69" s="22" t="s">
        <v>23</v>
      </c>
      <c r="N69" s="57">
        <v>22186</v>
      </c>
      <c r="O69" s="62">
        <v>0</v>
      </c>
      <c r="P69" s="57">
        <v>1465</v>
      </c>
      <c r="Q69" s="57">
        <v>987</v>
      </c>
      <c r="R69" s="57">
        <v>0</v>
      </c>
      <c r="S69" s="61">
        <v>0</v>
      </c>
      <c r="T69" s="61">
        <f t="shared" si="1"/>
        <v>2995.11</v>
      </c>
      <c r="U69" s="59">
        <f t="shared" si="2"/>
        <v>665.57999999999993</v>
      </c>
      <c r="V69" s="59">
        <f t="shared" si="3"/>
        <v>1069.3652</v>
      </c>
      <c r="W69" s="60">
        <f t="shared" si="4"/>
        <v>443.72</v>
      </c>
      <c r="X69" s="59">
        <v>0</v>
      </c>
      <c r="Y69" s="59">
        <v>0</v>
      </c>
      <c r="Z69" s="55">
        <f t="shared" si="0"/>
        <v>36976.666666666664</v>
      </c>
      <c r="AA69" s="53">
        <f t="shared" si="5"/>
        <v>4106.333333333333</v>
      </c>
      <c r="AB69" s="53">
        <f>(N69)/2</f>
        <v>11093</v>
      </c>
      <c r="AC69" s="102">
        <v>0</v>
      </c>
    </row>
    <row r="70" spans="1:29" s="24" customFormat="1" ht="106.5" customHeight="1" x14ac:dyDescent="0.2">
      <c r="A70" s="51">
        <v>63</v>
      </c>
      <c r="B70" s="51"/>
      <c r="C70" s="51"/>
      <c r="D70" s="52"/>
      <c r="E70" s="52"/>
      <c r="F70" s="52"/>
      <c r="G70" s="20">
        <v>31</v>
      </c>
      <c r="H70" s="27">
        <v>13</v>
      </c>
      <c r="I70" s="23">
        <v>40</v>
      </c>
      <c r="J70" s="83" t="s">
        <v>30</v>
      </c>
      <c r="K70" s="21" t="s">
        <v>80</v>
      </c>
      <c r="L70" s="22" t="s">
        <v>71</v>
      </c>
      <c r="M70" s="22" t="s">
        <v>23</v>
      </c>
      <c r="N70" s="57">
        <v>13214</v>
      </c>
      <c r="O70" s="62">
        <v>0</v>
      </c>
      <c r="P70" s="57">
        <v>1128</v>
      </c>
      <c r="Q70" s="57">
        <v>703</v>
      </c>
      <c r="R70" s="57">
        <v>0</v>
      </c>
      <c r="S70" s="61">
        <v>0</v>
      </c>
      <c r="T70" s="61">
        <f t="shared" si="1"/>
        <v>1783.89</v>
      </c>
      <c r="U70" s="59">
        <f t="shared" si="2"/>
        <v>396.41999999999996</v>
      </c>
      <c r="V70" s="59">
        <f t="shared" si="3"/>
        <v>636.91480000000001</v>
      </c>
      <c r="W70" s="60">
        <f t="shared" si="4"/>
        <v>264.28000000000003</v>
      </c>
      <c r="X70" s="59">
        <v>0</v>
      </c>
      <c r="Y70" s="59">
        <v>0</v>
      </c>
      <c r="Z70" s="55">
        <f t="shared" si="0"/>
        <v>22023.333333333332</v>
      </c>
      <c r="AA70" s="53">
        <f t="shared" si="5"/>
        <v>2507.5</v>
      </c>
      <c r="AB70" s="53">
        <f>(N70)/2</f>
        <v>6607</v>
      </c>
      <c r="AC70" s="102">
        <v>0</v>
      </c>
    </row>
    <row r="71" spans="1:29" s="24" customFormat="1" ht="84" customHeight="1" x14ac:dyDescent="0.2">
      <c r="A71" s="51">
        <v>64</v>
      </c>
      <c r="B71" s="51"/>
      <c r="C71" s="51"/>
      <c r="D71" s="52"/>
      <c r="E71" s="52"/>
      <c r="F71" s="52"/>
      <c r="G71" s="20">
        <v>18</v>
      </c>
      <c r="H71" s="27">
        <v>13</v>
      </c>
      <c r="I71" s="23">
        <v>30</v>
      </c>
      <c r="J71" s="27" t="s">
        <v>30</v>
      </c>
      <c r="K71" s="21" t="s">
        <v>34</v>
      </c>
      <c r="L71" s="22" t="s">
        <v>81</v>
      </c>
      <c r="M71" s="22" t="s">
        <v>23</v>
      </c>
      <c r="N71" s="57">
        <v>9912</v>
      </c>
      <c r="O71" s="62">
        <v>0</v>
      </c>
      <c r="P71" s="57">
        <v>846</v>
      </c>
      <c r="Q71" s="57">
        <v>528</v>
      </c>
      <c r="R71" s="57">
        <v>0</v>
      </c>
      <c r="S71" s="61">
        <v>0</v>
      </c>
      <c r="T71" s="61">
        <f t="shared" si="1"/>
        <v>1338.1200000000001</v>
      </c>
      <c r="U71" s="59">
        <f t="shared" si="2"/>
        <v>297.36</v>
      </c>
      <c r="V71" s="59">
        <f t="shared" si="3"/>
        <v>477.75839999999999</v>
      </c>
      <c r="W71" s="60">
        <f t="shared" si="4"/>
        <v>198.24</v>
      </c>
      <c r="X71" s="59">
        <v>0</v>
      </c>
      <c r="Y71" s="59">
        <v>0</v>
      </c>
      <c r="Z71" s="55">
        <f t="shared" ref="Z71:Z86" si="7">(N71/30)*50</f>
        <v>16520</v>
      </c>
      <c r="AA71" s="53">
        <f t="shared" si="5"/>
        <v>1881</v>
      </c>
      <c r="AB71" s="53">
        <f>(N71)/2</f>
        <v>4956</v>
      </c>
      <c r="AC71" s="102">
        <v>0</v>
      </c>
    </row>
    <row r="72" spans="1:29" s="24" customFormat="1" ht="84" customHeight="1" x14ac:dyDescent="0.2">
      <c r="A72" s="51">
        <v>65</v>
      </c>
      <c r="B72" s="51"/>
      <c r="C72" s="51"/>
      <c r="D72" s="52"/>
      <c r="E72" s="52"/>
      <c r="F72" s="52"/>
      <c r="G72" s="20">
        <v>17</v>
      </c>
      <c r="H72" s="27">
        <v>13</v>
      </c>
      <c r="I72" s="23">
        <v>30</v>
      </c>
      <c r="J72" s="27" t="s">
        <v>30</v>
      </c>
      <c r="K72" s="21" t="s">
        <v>34</v>
      </c>
      <c r="L72" s="22" t="s">
        <v>81</v>
      </c>
      <c r="M72" s="22" t="s">
        <v>23</v>
      </c>
      <c r="N72" s="57">
        <v>9912</v>
      </c>
      <c r="O72" s="62">
        <v>0</v>
      </c>
      <c r="P72" s="57">
        <v>846</v>
      </c>
      <c r="Q72" s="57">
        <v>528</v>
      </c>
      <c r="R72" s="57">
        <v>0</v>
      </c>
      <c r="S72" s="61">
        <v>0</v>
      </c>
      <c r="T72" s="61">
        <f t="shared" si="1"/>
        <v>1338.1200000000001</v>
      </c>
      <c r="U72" s="59">
        <f t="shared" si="2"/>
        <v>297.36</v>
      </c>
      <c r="V72" s="59">
        <f t="shared" si="3"/>
        <v>477.75839999999999</v>
      </c>
      <c r="W72" s="60">
        <f t="shared" si="4"/>
        <v>198.24</v>
      </c>
      <c r="X72" s="59">
        <v>0</v>
      </c>
      <c r="Y72" s="59">
        <v>0</v>
      </c>
      <c r="Z72" s="55">
        <f>(N72/30)*50</f>
        <v>16520</v>
      </c>
      <c r="AA72" s="53">
        <f t="shared" si="5"/>
        <v>1881</v>
      </c>
      <c r="AB72" s="53">
        <f>(N72)/2</f>
        <v>4956</v>
      </c>
      <c r="AC72" s="102">
        <v>0</v>
      </c>
    </row>
    <row r="73" spans="1:29" s="24" customFormat="1" ht="84" customHeight="1" x14ac:dyDescent="0.2">
      <c r="A73" s="51">
        <v>66</v>
      </c>
      <c r="B73" s="51"/>
      <c r="C73" s="51"/>
      <c r="D73" s="52"/>
      <c r="E73" s="52"/>
      <c r="F73" s="52"/>
      <c r="G73" s="20">
        <v>13</v>
      </c>
      <c r="H73" s="27">
        <v>19</v>
      </c>
      <c r="I73" s="23">
        <v>40</v>
      </c>
      <c r="J73" s="27" t="s">
        <v>24</v>
      </c>
      <c r="K73" s="21" t="s">
        <v>82</v>
      </c>
      <c r="L73" s="22" t="s">
        <v>81</v>
      </c>
      <c r="M73" s="22" t="s">
        <v>23</v>
      </c>
      <c r="N73" s="57">
        <v>24533</v>
      </c>
      <c r="O73" s="62">
        <v>0</v>
      </c>
      <c r="P73" s="57">
        <v>1549</v>
      </c>
      <c r="Q73" s="57">
        <v>1016</v>
      </c>
      <c r="R73" s="57">
        <v>0</v>
      </c>
      <c r="S73" s="61">
        <v>0</v>
      </c>
      <c r="T73" s="61">
        <f t="shared" ref="T73:T86" si="8">N73*13.5%</f>
        <v>3311.9550000000004</v>
      </c>
      <c r="U73" s="59">
        <f t="shared" ref="U73:U86" si="9">N73*3%</f>
        <v>735.99</v>
      </c>
      <c r="V73" s="59">
        <f t="shared" ref="V73:V86" si="10">N73*4.82%</f>
        <v>1182.4906000000001</v>
      </c>
      <c r="W73" s="60">
        <f t="shared" ref="W73:W86" si="11">N73*2%</f>
        <v>490.66</v>
      </c>
      <c r="X73" s="59">
        <v>0</v>
      </c>
      <c r="Y73" s="59">
        <v>0</v>
      </c>
      <c r="Z73" s="55">
        <f t="shared" si="7"/>
        <v>40888.333333333336</v>
      </c>
      <c r="AA73" s="53">
        <f t="shared" ref="AA73:AA86" si="12">((N73+P73+Q73+R73+S73)/30)*5</f>
        <v>4516.333333333333</v>
      </c>
      <c r="AB73" s="53">
        <f>(N73)/2</f>
        <v>12266.5</v>
      </c>
      <c r="AC73" s="102">
        <v>0</v>
      </c>
    </row>
    <row r="74" spans="1:29" s="24" customFormat="1" ht="84" customHeight="1" x14ac:dyDescent="0.2">
      <c r="A74" s="51">
        <v>67</v>
      </c>
      <c r="B74" s="51"/>
      <c r="C74" s="51"/>
      <c r="D74" s="52"/>
      <c r="E74" s="52"/>
      <c r="F74" s="52"/>
      <c r="G74" s="20">
        <v>41</v>
      </c>
      <c r="H74" s="27">
        <v>11</v>
      </c>
      <c r="I74" s="23">
        <v>40</v>
      </c>
      <c r="J74" s="71" t="s">
        <v>30</v>
      </c>
      <c r="K74" s="21" t="s">
        <v>83</v>
      </c>
      <c r="L74" s="22" t="s">
        <v>81</v>
      </c>
      <c r="M74" s="22" t="s">
        <v>23</v>
      </c>
      <c r="N74" s="57">
        <v>13133</v>
      </c>
      <c r="O74" s="62">
        <v>0</v>
      </c>
      <c r="P74" s="57">
        <v>1093</v>
      </c>
      <c r="Q74" s="57">
        <v>679</v>
      </c>
      <c r="R74" s="57">
        <v>0</v>
      </c>
      <c r="S74" s="61">
        <v>0</v>
      </c>
      <c r="T74" s="61">
        <f t="shared" si="8"/>
        <v>1772.9550000000002</v>
      </c>
      <c r="U74" s="59">
        <f t="shared" si="9"/>
        <v>393.99</v>
      </c>
      <c r="V74" s="59">
        <f t="shared" si="10"/>
        <v>633.01059999999995</v>
      </c>
      <c r="W74" s="60">
        <f t="shared" si="11"/>
        <v>262.66000000000003</v>
      </c>
      <c r="X74" s="59">
        <v>0</v>
      </c>
      <c r="Y74" s="59">
        <v>0</v>
      </c>
      <c r="Z74" s="55">
        <f t="shared" si="7"/>
        <v>21888.333333333332</v>
      </c>
      <c r="AA74" s="53">
        <f t="shared" si="12"/>
        <v>2484.1666666666665</v>
      </c>
      <c r="AB74" s="53">
        <f>(N74)/2</f>
        <v>6566.5</v>
      </c>
      <c r="AC74" s="102">
        <v>0</v>
      </c>
    </row>
    <row r="75" spans="1:29" s="24" customFormat="1" ht="54.75" customHeight="1" x14ac:dyDescent="0.2">
      <c r="A75" s="51">
        <v>68</v>
      </c>
      <c r="B75" s="51"/>
      <c r="C75" s="51"/>
      <c r="D75" s="52"/>
      <c r="E75" s="52"/>
      <c r="F75" s="52"/>
      <c r="G75" s="20">
        <v>12</v>
      </c>
      <c r="H75" s="27">
        <v>23</v>
      </c>
      <c r="I75" s="23">
        <v>40</v>
      </c>
      <c r="J75" s="27" t="s">
        <v>24</v>
      </c>
      <c r="K75" s="21" t="s">
        <v>35</v>
      </c>
      <c r="L75" s="26" t="s">
        <v>81</v>
      </c>
      <c r="M75" s="22" t="s">
        <v>23</v>
      </c>
      <c r="N75" s="63">
        <v>38208</v>
      </c>
      <c r="O75" s="59">
        <v>0</v>
      </c>
      <c r="P75" s="63">
        <v>1808</v>
      </c>
      <c r="Q75" s="63">
        <v>1299</v>
      </c>
      <c r="R75" s="64">
        <v>0</v>
      </c>
      <c r="S75" s="61">
        <v>0</v>
      </c>
      <c r="T75" s="61">
        <f t="shared" si="8"/>
        <v>5158.08</v>
      </c>
      <c r="U75" s="59">
        <f t="shared" si="9"/>
        <v>1146.24</v>
      </c>
      <c r="V75" s="59">
        <f t="shared" si="10"/>
        <v>1841.6256000000001</v>
      </c>
      <c r="W75" s="60">
        <f t="shared" si="11"/>
        <v>764.16</v>
      </c>
      <c r="X75" s="59">
        <v>0</v>
      </c>
      <c r="Y75" s="59">
        <v>0</v>
      </c>
      <c r="Z75" s="55">
        <f>(N75/30)*50</f>
        <v>63679.999999999993</v>
      </c>
      <c r="AA75" s="53">
        <f t="shared" si="12"/>
        <v>6885.8333333333339</v>
      </c>
      <c r="AB75" s="53">
        <f>(N75)/2</f>
        <v>19104</v>
      </c>
      <c r="AC75" s="102">
        <v>0</v>
      </c>
    </row>
    <row r="76" spans="1:29" s="24" customFormat="1" ht="54.75" customHeight="1" x14ac:dyDescent="0.2">
      <c r="A76" s="51">
        <v>69</v>
      </c>
      <c r="B76" s="51"/>
      <c r="C76" s="51"/>
      <c r="D76" s="52"/>
      <c r="E76" s="52"/>
      <c r="F76" s="52"/>
      <c r="G76" s="25">
        <v>14</v>
      </c>
      <c r="H76" s="30">
        <v>17</v>
      </c>
      <c r="I76" s="44">
        <v>40</v>
      </c>
      <c r="J76" s="44" t="s">
        <v>24</v>
      </c>
      <c r="K76" s="44" t="s">
        <v>84</v>
      </c>
      <c r="L76" s="26" t="s">
        <v>81</v>
      </c>
      <c r="M76" s="22" t="s">
        <v>23</v>
      </c>
      <c r="N76" s="63">
        <v>19532</v>
      </c>
      <c r="O76" s="59">
        <v>0</v>
      </c>
      <c r="P76" s="63">
        <v>1286</v>
      </c>
      <c r="Q76" s="63">
        <v>857</v>
      </c>
      <c r="R76" s="64">
        <v>420.6</v>
      </c>
      <c r="S76" s="61">
        <v>0</v>
      </c>
      <c r="T76" s="61">
        <f t="shared" si="8"/>
        <v>2636.82</v>
      </c>
      <c r="U76" s="59">
        <f t="shared" si="9"/>
        <v>585.95999999999992</v>
      </c>
      <c r="V76" s="59">
        <f t="shared" si="10"/>
        <v>941.44240000000002</v>
      </c>
      <c r="W76" s="60">
        <f t="shared" si="11"/>
        <v>390.64</v>
      </c>
      <c r="X76" s="59">
        <v>0</v>
      </c>
      <c r="Y76" s="59">
        <v>0</v>
      </c>
      <c r="Z76" s="55">
        <f t="shared" si="7"/>
        <v>32553.333333333336</v>
      </c>
      <c r="AA76" s="53">
        <f t="shared" si="12"/>
        <v>3682.6</v>
      </c>
      <c r="AB76" s="53">
        <f>(N76)/2</f>
        <v>9766</v>
      </c>
      <c r="AC76" s="102">
        <v>0</v>
      </c>
    </row>
    <row r="77" spans="1:29" s="24" customFormat="1" ht="54.75" customHeight="1" x14ac:dyDescent="0.2">
      <c r="A77" s="51">
        <v>70</v>
      </c>
      <c r="B77" s="51"/>
      <c r="C77" s="51"/>
      <c r="D77" s="52"/>
      <c r="E77" s="52"/>
      <c r="F77" s="52"/>
      <c r="G77" s="25">
        <v>19</v>
      </c>
      <c r="H77" s="30">
        <v>12</v>
      </c>
      <c r="I77" s="44">
        <v>40</v>
      </c>
      <c r="J77" s="44" t="s">
        <v>24</v>
      </c>
      <c r="K77" s="44" t="s">
        <v>85</v>
      </c>
      <c r="L77" s="26" t="s">
        <v>81</v>
      </c>
      <c r="M77" s="22" t="s">
        <v>23</v>
      </c>
      <c r="N77" s="63">
        <v>13198</v>
      </c>
      <c r="O77" s="59">
        <v>0</v>
      </c>
      <c r="P77" s="63">
        <v>1099</v>
      </c>
      <c r="Q77" s="63">
        <v>689</v>
      </c>
      <c r="R77" s="64">
        <v>0</v>
      </c>
      <c r="S77" s="61">
        <v>0</v>
      </c>
      <c r="T77" s="61">
        <f t="shared" si="8"/>
        <v>1781.73</v>
      </c>
      <c r="U77" s="59">
        <f t="shared" si="9"/>
        <v>395.94</v>
      </c>
      <c r="V77" s="59">
        <f t="shared" si="10"/>
        <v>636.14359999999999</v>
      </c>
      <c r="W77" s="60">
        <f t="shared" si="11"/>
        <v>263.95999999999998</v>
      </c>
      <c r="X77" s="59">
        <v>0</v>
      </c>
      <c r="Y77" s="59">
        <v>0</v>
      </c>
      <c r="Z77" s="55">
        <f>(N77/30)*50</f>
        <v>21996.666666666668</v>
      </c>
      <c r="AA77" s="53">
        <f t="shared" si="12"/>
        <v>2497.666666666667</v>
      </c>
      <c r="AB77" s="53">
        <f>(N77)/2</f>
        <v>6599</v>
      </c>
      <c r="AC77" s="102">
        <v>0</v>
      </c>
    </row>
    <row r="78" spans="1:29" s="24" customFormat="1" ht="54.75" customHeight="1" x14ac:dyDescent="0.2">
      <c r="A78" s="51"/>
      <c r="B78" s="51"/>
      <c r="C78" s="51"/>
      <c r="D78" s="52"/>
      <c r="E78" s="52"/>
      <c r="F78" s="52"/>
      <c r="G78" s="28">
        <v>16</v>
      </c>
      <c r="H78" s="30">
        <v>13</v>
      </c>
      <c r="I78" s="44">
        <v>40</v>
      </c>
      <c r="J78" s="44" t="s">
        <v>24</v>
      </c>
      <c r="K78" s="44" t="s">
        <v>34</v>
      </c>
      <c r="L78" s="26" t="s">
        <v>81</v>
      </c>
      <c r="M78" s="22" t="s">
        <v>23</v>
      </c>
      <c r="N78" s="63">
        <v>13214</v>
      </c>
      <c r="O78" s="59">
        <v>0</v>
      </c>
      <c r="P78" s="63">
        <v>1128</v>
      </c>
      <c r="Q78" s="63">
        <v>703</v>
      </c>
      <c r="R78" s="64">
        <v>0</v>
      </c>
      <c r="S78" s="61">
        <v>0</v>
      </c>
      <c r="T78" s="61">
        <f t="shared" si="8"/>
        <v>1783.89</v>
      </c>
      <c r="U78" s="59">
        <f t="shared" si="9"/>
        <v>396.41999999999996</v>
      </c>
      <c r="V78" s="59">
        <f t="shared" si="10"/>
        <v>636.91480000000001</v>
      </c>
      <c r="W78" s="60">
        <f t="shared" si="11"/>
        <v>264.28000000000003</v>
      </c>
      <c r="X78" s="59">
        <v>0</v>
      </c>
      <c r="Y78" s="59">
        <v>0</v>
      </c>
      <c r="Z78" s="55">
        <f t="shared" si="7"/>
        <v>22023.333333333332</v>
      </c>
      <c r="AA78" s="53">
        <f t="shared" si="12"/>
        <v>2507.5</v>
      </c>
      <c r="AB78" s="53">
        <f>(N78)/2</f>
        <v>6607</v>
      </c>
      <c r="AC78" s="102"/>
    </row>
    <row r="79" spans="1:29" s="24" customFormat="1" ht="54.75" customHeight="1" x14ac:dyDescent="0.2">
      <c r="A79" s="51"/>
      <c r="B79" s="51"/>
      <c r="C79" s="51"/>
      <c r="D79" s="52"/>
      <c r="E79" s="52"/>
      <c r="F79" s="52"/>
      <c r="G79" s="28">
        <v>15</v>
      </c>
      <c r="H79" s="30">
        <v>14</v>
      </c>
      <c r="I79" s="44">
        <v>40</v>
      </c>
      <c r="J79" s="44" t="s">
        <v>24</v>
      </c>
      <c r="K79" s="44" t="s">
        <v>42</v>
      </c>
      <c r="L79" s="26" t="s">
        <v>81</v>
      </c>
      <c r="M79" s="22" t="s">
        <v>23</v>
      </c>
      <c r="N79" s="63">
        <v>13967</v>
      </c>
      <c r="O79" s="59">
        <v>0</v>
      </c>
      <c r="P79" s="63">
        <v>1163</v>
      </c>
      <c r="Q79" s="63">
        <v>722</v>
      </c>
      <c r="R79" s="64">
        <v>0</v>
      </c>
      <c r="S79" s="61">
        <v>0</v>
      </c>
      <c r="T79" s="61">
        <f t="shared" si="8"/>
        <v>1885.5450000000001</v>
      </c>
      <c r="U79" s="59">
        <f t="shared" si="9"/>
        <v>419.01</v>
      </c>
      <c r="V79" s="59">
        <f t="shared" si="10"/>
        <v>673.20939999999996</v>
      </c>
      <c r="W79" s="60">
        <f t="shared" si="11"/>
        <v>279.34000000000003</v>
      </c>
      <c r="X79" s="59">
        <v>0</v>
      </c>
      <c r="Y79" s="59">
        <v>0</v>
      </c>
      <c r="Z79" s="55">
        <f t="shared" si="7"/>
        <v>23278.333333333332</v>
      </c>
      <c r="AA79" s="53">
        <f t="shared" si="12"/>
        <v>2642</v>
      </c>
      <c r="AB79" s="53">
        <f>(N79)/2</f>
        <v>6983.5</v>
      </c>
      <c r="AC79" s="102"/>
    </row>
    <row r="80" spans="1:29" s="24" customFormat="1" ht="54.75" customHeight="1" x14ac:dyDescent="0.2">
      <c r="A80" s="51"/>
      <c r="B80" s="51"/>
      <c r="C80" s="51"/>
      <c r="D80" s="52"/>
      <c r="E80" s="52"/>
      <c r="F80" s="52"/>
      <c r="G80" s="28">
        <v>10</v>
      </c>
      <c r="H80" s="30">
        <v>13</v>
      </c>
      <c r="I80" s="44">
        <v>40</v>
      </c>
      <c r="J80" s="44" t="s">
        <v>30</v>
      </c>
      <c r="K80" s="44" t="s">
        <v>34</v>
      </c>
      <c r="L80" s="26" t="s">
        <v>86</v>
      </c>
      <c r="M80" s="22" t="s">
        <v>23</v>
      </c>
      <c r="N80" s="63">
        <v>13214</v>
      </c>
      <c r="O80" s="59">
        <v>0</v>
      </c>
      <c r="P80" s="63">
        <v>812.64</v>
      </c>
      <c r="Q80" s="63">
        <v>703</v>
      </c>
      <c r="R80" s="64">
        <v>490.7</v>
      </c>
      <c r="S80" s="61">
        <f t="shared" ref="S80:S81" si="13">N80*3%</f>
        <v>396.41999999999996</v>
      </c>
      <c r="T80" s="61">
        <f t="shared" si="8"/>
        <v>1783.89</v>
      </c>
      <c r="U80" s="59">
        <f t="shared" si="9"/>
        <v>396.41999999999996</v>
      </c>
      <c r="V80" s="59">
        <f t="shared" si="10"/>
        <v>636.91480000000001</v>
      </c>
      <c r="W80" s="60">
        <f t="shared" si="11"/>
        <v>264.28000000000003</v>
      </c>
      <c r="X80" s="59">
        <v>0</v>
      </c>
      <c r="Y80" s="59">
        <v>0</v>
      </c>
      <c r="Z80" s="55">
        <f t="shared" si="7"/>
        <v>22023.333333333332</v>
      </c>
      <c r="AA80" s="53">
        <f t="shared" si="12"/>
        <v>2602.7933333333335</v>
      </c>
      <c r="AB80" s="53">
        <f>(N80+P80+Q80+R80+S80)/2</f>
        <v>7808.38</v>
      </c>
      <c r="AC80" s="102"/>
    </row>
    <row r="81" spans="1:29" s="24" customFormat="1" ht="54.75" customHeight="1" x14ac:dyDescent="0.2">
      <c r="A81" s="51"/>
      <c r="B81" s="51"/>
      <c r="C81" s="51"/>
      <c r="D81" s="52"/>
      <c r="E81" s="52"/>
      <c r="F81" s="52"/>
      <c r="G81" s="28">
        <v>11</v>
      </c>
      <c r="H81" s="30">
        <v>13</v>
      </c>
      <c r="I81" s="44">
        <v>40</v>
      </c>
      <c r="J81" s="44" t="s">
        <v>30</v>
      </c>
      <c r="K81" s="44" t="s">
        <v>34</v>
      </c>
      <c r="L81" s="26" t="s">
        <v>86</v>
      </c>
      <c r="M81" s="22" t="s">
        <v>23</v>
      </c>
      <c r="N81" s="63">
        <v>13214</v>
      </c>
      <c r="O81" s="59">
        <v>0</v>
      </c>
      <c r="P81" s="63">
        <v>812.64</v>
      </c>
      <c r="Q81" s="63">
        <v>703</v>
      </c>
      <c r="R81" s="64">
        <v>210.3</v>
      </c>
      <c r="S81" s="61">
        <f t="shared" si="13"/>
        <v>396.41999999999996</v>
      </c>
      <c r="T81" s="61">
        <f t="shared" si="8"/>
        <v>1783.89</v>
      </c>
      <c r="U81" s="59">
        <f t="shared" si="9"/>
        <v>396.41999999999996</v>
      </c>
      <c r="V81" s="59">
        <f t="shared" si="10"/>
        <v>636.91480000000001</v>
      </c>
      <c r="W81" s="60">
        <f t="shared" si="11"/>
        <v>264.28000000000003</v>
      </c>
      <c r="X81" s="59">
        <v>0</v>
      </c>
      <c r="Y81" s="59">
        <v>0</v>
      </c>
      <c r="Z81" s="55">
        <f>(N81/30)*50</f>
        <v>22023.333333333332</v>
      </c>
      <c r="AA81" s="53">
        <f t="shared" si="12"/>
        <v>2556.0599999999995</v>
      </c>
      <c r="AB81" s="53">
        <f>(N81+P81+Q81+R81+S81)/2</f>
        <v>7668.1799999999994</v>
      </c>
      <c r="AC81" s="102"/>
    </row>
    <row r="82" spans="1:29" s="24" customFormat="1" ht="54.75" customHeight="1" x14ac:dyDescent="0.2">
      <c r="A82" s="51"/>
      <c r="B82" s="51"/>
      <c r="C82" s="51"/>
      <c r="D82" s="52"/>
      <c r="E82" s="52"/>
      <c r="F82" s="52"/>
      <c r="G82" s="28">
        <v>6</v>
      </c>
      <c r="H82" s="30">
        <v>21</v>
      </c>
      <c r="I82" s="44">
        <v>40</v>
      </c>
      <c r="J82" s="44" t="s">
        <v>24</v>
      </c>
      <c r="K82" s="44" t="s">
        <v>87</v>
      </c>
      <c r="L82" s="26" t="s">
        <v>86</v>
      </c>
      <c r="M82" s="22" t="s">
        <v>23</v>
      </c>
      <c r="N82" s="80">
        <v>30883</v>
      </c>
      <c r="O82" s="67">
        <v>0</v>
      </c>
      <c r="P82" s="80">
        <v>1671</v>
      </c>
      <c r="Q82" s="80">
        <v>1133</v>
      </c>
      <c r="R82" s="64">
        <v>0</v>
      </c>
      <c r="S82" s="61">
        <v>0</v>
      </c>
      <c r="T82" s="61">
        <f t="shared" si="8"/>
        <v>4169.2049999999999</v>
      </c>
      <c r="U82" s="59">
        <f t="shared" si="9"/>
        <v>926.49</v>
      </c>
      <c r="V82" s="59">
        <f t="shared" si="10"/>
        <v>1488.5606</v>
      </c>
      <c r="W82" s="60">
        <f t="shared" si="11"/>
        <v>617.66</v>
      </c>
      <c r="X82" s="59">
        <v>0</v>
      </c>
      <c r="Y82" s="59">
        <v>0</v>
      </c>
      <c r="Z82" s="55">
        <f t="shared" si="7"/>
        <v>51471.666666666672</v>
      </c>
      <c r="AA82" s="53">
        <f t="shared" si="12"/>
        <v>5614.5</v>
      </c>
      <c r="AB82" s="53">
        <f>(N82)/2</f>
        <v>15441.5</v>
      </c>
      <c r="AC82" s="102"/>
    </row>
    <row r="83" spans="1:29" s="24" customFormat="1" ht="54.75" customHeight="1" x14ac:dyDescent="0.2">
      <c r="A83" s="51"/>
      <c r="B83" s="51"/>
      <c r="C83" s="51"/>
      <c r="D83" s="52"/>
      <c r="E83" s="52"/>
      <c r="F83" s="52"/>
      <c r="G83" s="28">
        <v>5</v>
      </c>
      <c r="H83" s="30">
        <v>23</v>
      </c>
      <c r="I83" s="44">
        <v>40</v>
      </c>
      <c r="J83" s="44" t="s">
        <v>24</v>
      </c>
      <c r="K83" s="44" t="s">
        <v>35</v>
      </c>
      <c r="L83" s="26" t="s">
        <v>86</v>
      </c>
      <c r="M83" s="22" t="s">
        <v>23</v>
      </c>
      <c r="N83" s="63">
        <v>38208</v>
      </c>
      <c r="O83" s="59">
        <v>0</v>
      </c>
      <c r="P83" s="63">
        <v>1808</v>
      </c>
      <c r="Q83" s="63">
        <v>1299</v>
      </c>
      <c r="R83" s="64">
        <v>0</v>
      </c>
      <c r="S83" s="61">
        <v>0</v>
      </c>
      <c r="T83" s="61">
        <f t="shared" si="8"/>
        <v>5158.08</v>
      </c>
      <c r="U83" s="59">
        <f t="shared" si="9"/>
        <v>1146.24</v>
      </c>
      <c r="V83" s="59">
        <f t="shared" si="10"/>
        <v>1841.6256000000001</v>
      </c>
      <c r="W83" s="60">
        <f t="shared" si="11"/>
        <v>764.16</v>
      </c>
      <c r="X83" s="59">
        <v>0</v>
      </c>
      <c r="Y83" s="59">
        <v>0</v>
      </c>
      <c r="Z83" s="55">
        <f t="shared" si="7"/>
        <v>63679.999999999993</v>
      </c>
      <c r="AA83" s="53">
        <f t="shared" si="12"/>
        <v>6885.8333333333339</v>
      </c>
      <c r="AB83" s="53">
        <f>(N83)/2</f>
        <v>19104</v>
      </c>
      <c r="AC83" s="102"/>
    </row>
    <row r="84" spans="1:29" s="24" customFormat="1" ht="54.75" customHeight="1" x14ac:dyDescent="0.2">
      <c r="A84" s="51"/>
      <c r="B84" s="51"/>
      <c r="C84" s="51"/>
      <c r="D84" s="52"/>
      <c r="E84" s="52"/>
      <c r="F84" s="52"/>
      <c r="G84" s="28">
        <v>7</v>
      </c>
      <c r="H84" s="30">
        <v>16</v>
      </c>
      <c r="I84" s="44">
        <v>40</v>
      </c>
      <c r="J84" s="44" t="s">
        <v>24</v>
      </c>
      <c r="K84" s="44" t="s">
        <v>88</v>
      </c>
      <c r="L84" s="26" t="s">
        <v>86</v>
      </c>
      <c r="M84" s="22" t="s">
        <v>23</v>
      </c>
      <c r="N84" s="63">
        <v>17213</v>
      </c>
      <c r="O84" s="59">
        <v>0</v>
      </c>
      <c r="P84" s="63">
        <v>1247</v>
      </c>
      <c r="Q84" s="63">
        <v>779</v>
      </c>
      <c r="R84" s="64">
        <v>0</v>
      </c>
      <c r="S84" s="61">
        <v>0</v>
      </c>
      <c r="T84" s="61">
        <f t="shared" si="8"/>
        <v>2323.7550000000001</v>
      </c>
      <c r="U84" s="59">
        <f t="shared" si="9"/>
        <v>516.39</v>
      </c>
      <c r="V84" s="59">
        <f t="shared" si="10"/>
        <v>829.66660000000002</v>
      </c>
      <c r="W84" s="60">
        <f t="shared" si="11"/>
        <v>344.26</v>
      </c>
      <c r="X84" s="59">
        <v>0</v>
      </c>
      <c r="Y84" s="59">
        <v>0</v>
      </c>
      <c r="Z84" s="55">
        <f t="shared" si="7"/>
        <v>28688.333333333332</v>
      </c>
      <c r="AA84" s="53">
        <f t="shared" si="12"/>
        <v>3206.5</v>
      </c>
      <c r="AB84" s="53">
        <f>(N84)/2</f>
        <v>8606.5</v>
      </c>
      <c r="AC84" s="102"/>
    </row>
    <row r="85" spans="1:29" s="24" customFormat="1" ht="54.75" customHeight="1" x14ac:dyDescent="0.2">
      <c r="A85" s="51"/>
      <c r="B85" s="51"/>
      <c r="C85" s="51"/>
      <c r="D85" s="52"/>
      <c r="E85" s="52"/>
      <c r="F85" s="52"/>
      <c r="G85" s="28">
        <v>8</v>
      </c>
      <c r="H85" s="30">
        <v>15</v>
      </c>
      <c r="I85" s="44">
        <v>40</v>
      </c>
      <c r="J85" s="44" t="s">
        <v>24</v>
      </c>
      <c r="K85" s="44" t="s">
        <v>89</v>
      </c>
      <c r="L85" s="26" t="s">
        <v>86</v>
      </c>
      <c r="M85" s="22" t="s">
        <v>23</v>
      </c>
      <c r="N85" s="63">
        <v>15425</v>
      </c>
      <c r="O85" s="59">
        <v>0</v>
      </c>
      <c r="P85" s="63">
        <v>1206</v>
      </c>
      <c r="Q85" s="63">
        <v>755</v>
      </c>
      <c r="R85" s="64">
        <v>210.3</v>
      </c>
      <c r="S85" s="61">
        <v>0</v>
      </c>
      <c r="T85" s="61">
        <f t="shared" si="8"/>
        <v>2082.375</v>
      </c>
      <c r="U85" s="59">
        <f t="shared" si="9"/>
        <v>462.75</v>
      </c>
      <c r="V85" s="59">
        <f t="shared" si="10"/>
        <v>743.48500000000001</v>
      </c>
      <c r="W85" s="60">
        <f t="shared" si="11"/>
        <v>308.5</v>
      </c>
      <c r="X85" s="59">
        <v>0</v>
      </c>
      <c r="Y85" s="59">
        <v>0</v>
      </c>
      <c r="Z85" s="55">
        <f t="shared" si="7"/>
        <v>25708.333333333332</v>
      </c>
      <c r="AA85" s="53">
        <f t="shared" si="12"/>
        <v>2932.7166666666662</v>
      </c>
      <c r="AB85" s="53">
        <f>(N85)/2</f>
        <v>7712.5</v>
      </c>
      <c r="AC85" s="102"/>
    </row>
    <row r="86" spans="1:29" s="24" customFormat="1" ht="54.75" customHeight="1" x14ac:dyDescent="0.2">
      <c r="A86" s="51"/>
      <c r="B86" s="51"/>
      <c r="C86" s="51"/>
      <c r="D86" s="52"/>
      <c r="E86" s="52"/>
      <c r="F86" s="52"/>
      <c r="G86" s="28">
        <v>9</v>
      </c>
      <c r="H86" s="30">
        <v>15</v>
      </c>
      <c r="I86" s="44">
        <v>40</v>
      </c>
      <c r="J86" s="44" t="s">
        <v>24</v>
      </c>
      <c r="K86" s="44" t="s">
        <v>90</v>
      </c>
      <c r="L86" s="29" t="s">
        <v>86</v>
      </c>
      <c r="M86" s="31" t="s">
        <v>23</v>
      </c>
      <c r="N86" s="65">
        <v>15425</v>
      </c>
      <c r="O86" s="59">
        <v>0</v>
      </c>
      <c r="P86" s="65">
        <v>1206</v>
      </c>
      <c r="Q86" s="65">
        <v>755</v>
      </c>
      <c r="R86" s="66">
        <v>0</v>
      </c>
      <c r="S86" s="61">
        <v>0</v>
      </c>
      <c r="T86" s="61">
        <f t="shared" si="8"/>
        <v>2082.375</v>
      </c>
      <c r="U86" s="59">
        <f t="shared" si="9"/>
        <v>462.75</v>
      </c>
      <c r="V86" s="59">
        <f t="shared" si="10"/>
        <v>743.48500000000001</v>
      </c>
      <c r="W86" s="60">
        <f t="shared" si="11"/>
        <v>308.5</v>
      </c>
      <c r="X86" s="59">
        <v>0</v>
      </c>
      <c r="Y86" s="59">
        <v>0</v>
      </c>
      <c r="Z86" s="56">
        <f t="shared" si="7"/>
        <v>25708.333333333332</v>
      </c>
      <c r="AA86" s="53">
        <f t="shared" si="12"/>
        <v>2897.6666666666665</v>
      </c>
      <c r="AB86" s="54">
        <f>(N86)/2</f>
        <v>7712.5</v>
      </c>
      <c r="AC86" s="102"/>
    </row>
    <row r="87" spans="1:29" s="24" customFormat="1" ht="24" customHeight="1" x14ac:dyDescent="0.2">
      <c r="A87" s="18"/>
      <c r="B87" s="18"/>
      <c r="C87" s="18"/>
      <c r="D87" s="19"/>
      <c r="E87" s="19"/>
      <c r="F87" s="19"/>
      <c r="G87" s="28"/>
      <c r="H87" s="30"/>
      <c r="I87" s="44"/>
      <c r="J87" s="44"/>
      <c r="K87" s="44"/>
      <c r="L87" s="32" t="s">
        <v>16</v>
      </c>
      <c r="M87" s="32"/>
      <c r="N87" s="33">
        <f t="shared" ref="N87:O87" si="14">SUM(N7:N86)</f>
        <v>1615660.8000000003</v>
      </c>
      <c r="O87" s="33">
        <f t="shared" si="14"/>
        <v>0</v>
      </c>
      <c r="P87" s="33">
        <f t="shared" ref="P87:X87" si="15">SUM(P7:P86)</f>
        <v>103248.35999999999</v>
      </c>
      <c r="Q87" s="33">
        <f t="shared" si="15"/>
        <v>69129</v>
      </c>
      <c r="R87" s="33">
        <f t="shared" si="15"/>
        <v>10094.4</v>
      </c>
      <c r="S87" s="33">
        <f t="shared" si="15"/>
        <v>4749.6959999999999</v>
      </c>
      <c r="T87" s="33">
        <f t="shared" si="15"/>
        <v>218114.20799999998</v>
      </c>
      <c r="U87" s="33">
        <f t="shared" si="15"/>
        <v>48469.823999999993</v>
      </c>
      <c r="V87" s="33">
        <f t="shared" si="15"/>
        <v>77874.850559999977</v>
      </c>
      <c r="W87" s="33">
        <f t="shared" si="15"/>
        <v>32313.215999999997</v>
      </c>
      <c r="X87" s="33">
        <f t="shared" si="15"/>
        <v>0</v>
      </c>
      <c r="Y87" s="33">
        <v>0</v>
      </c>
      <c r="Z87" s="33">
        <f>SUM(Z7:Z86)</f>
        <v>2692768.0000000009</v>
      </c>
      <c r="AA87" s="33">
        <f>SUM(AA7:AA86)</f>
        <v>300480.37599999999</v>
      </c>
      <c r="AB87" s="33">
        <f>SUM(AB7:AB86)</f>
        <v>791288.68800000031</v>
      </c>
      <c r="AC87" s="103">
        <f>SUM(AC7:AC85)</f>
        <v>0</v>
      </c>
    </row>
    <row r="88" spans="1:29" ht="27" customHeight="1" x14ac:dyDescent="0.2">
      <c r="A88" s="36" t="e">
        <f>(#REF!)</f>
        <v>#REF!</v>
      </c>
      <c r="B88" s="37"/>
      <c r="C88" s="38" t="s">
        <v>17</v>
      </c>
      <c r="D88" s="37"/>
      <c r="E88" s="37"/>
      <c r="G88" s="19"/>
      <c r="H88" s="18"/>
      <c r="I88" s="18"/>
      <c r="J88" s="68"/>
      <c r="K88" s="69"/>
      <c r="L88" s="84" t="s">
        <v>93</v>
      </c>
      <c r="M88" s="85"/>
      <c r="N88" s="35">
        <f>N87*12</f>
        <v>19387929.600000001</v>
      </c>
      <c r="O88" s="35">
        <f t="shared" ref="O88:W88" si="16">O87*12</f>
        <v>0</v>
      </c>
      <c r="P88" s="35">
        <f t="shared" si="16"/>
        <v>1238980.3199999998</v>
      </c>
      <c r="Q88" s="35">
        <f t="shared" si="16"/>
        <v>829548</v>
      </c>
      <c r="R88" s="35">
        <f t="shared" si="16"/>
        <v>121132.79999999999</v>
      </c>
      <c r="S88" s="35">
        <f t="shared" si="16"/>
        <v>56996.351999999999</v>
      </c>
      <c r="T88" s="35">
        <f t="shared" si="16"/>
        <v>2617370.4959999998</v>
      </c>
      <c r="U88" s="35">
        <f t="shared" si="16"/>
        <v>581637.88799999992</v>
      </c>
      <c r="V88" s="35">
        <f t="shared" si="16"/>
        <v>934498.20671999967</v>
      </c>
      <c r="W88" s="35">
        <f t="shared" si="16"/>
        <v>387758.59199999995</v>
      </c>
      <c r="X88" s="6"/>
      <c r="Y88" s="6"/>
      <c r="Z88" s="106">
        <f>Z87</f>
        <v>2692768.0000000009</v>
      </c>
      <c r="AA88" s="46">
        <f t="shared" ref="AA88:AB88" si="17">AA87</f>
        <v>300480.37599999999</v>
      </c>
      <c r="AB88" s="46">
        <f t="shared" si="17"/>
        <v>791288.68800000031</v>
      </c>
    </row>
    <row r="89" spans="1:29" ht="27" customHeight="1" x14ac:dyDescent="0.2">
      <c r="A89" s="42"/>
      <c r="B89" s="37"/>
      <c r="C89" s="38"/>
      <c r="D89" s="37"/>
      <c r="E89" s="37"/>
      <c r="G89" s="34"/>
      <c r="H89" s="7"/>
      <c r="I89" s="7"/>
      <c r="J89" s="7"/>
      <c r="K89" s="41"/>
      <c r="L89" s="41"/>
      <c r="M89" s="41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6"/>
      <c r="Y89" s="45"/>
    </row>
    <row r="90" spans="1:29" s="3" customFormat="1" x14ac:dyDescent="0.2">
      <c r="A90" s="39"/>
      <c r="B90" s="39"/>
      <c r="C90" s="39"/>
      <c r="D90" s="39"/>
      <c r="E90" s="39"/>
      <c r="F90" s="40"/>
      <c r="G90" s="34"/>
      <c r="H90" s="7"/>
      <c r="I90" s="7"/>
      <c r="J90" s="7"/>
      <c r="K90" s="41"/>
      <c r="L90" s="1"/>
      <c r="M90" s="1"/>
      <c r="O90" s="8"/>
      <c r="P90" s="8"/>
      <c r="Q90" s="8"/>
      <c r="R90" s="8"/>
      <c r="S90" s="8"/>
      <c r="T90" s="8"/>
      <c r="U90" s="8"/>
      <c r="V90" s="1"/>
      <c r="W90" s="1"/>
      <c r="X90" s="1"/>
      <c r="Y90" s="46"/>
      <c r="Z90" s="1"/>
      <c r="AC90" s="104"/>
    </row>
    <row r="91" spans="1:29" s="3" customFormat="1" x14ac:dyDescent="0.2">
      <c r="A91" s="39"/>
      <c r="B91" s="39"/>
      <c r="C91" s="39"/>
      <c r="D91" s="39"/>
      <c r="E91" s="39"/>
      <c r="F91" s="40"/>
      <c r="G91" s="40"/>
      <c r="K91" s="1"/>
      <c r="L91" s="1"/>
      <c r="M91" s="1"/>
      <c r="O91" s="8"/>
      <c r="P91" s="8"/>
      <c r="Q91" s="8"/>
      <c r="R91" s="8"/>
      <c r="S91" s="8"/>
      <c r="T91" s="8"/>
      <c r="U91" s="8"/>
      <c r="V91" s="1"/>
      <c r="W91" s="1"/>
      <c r="X91" s="1"/>
      <c r="Y91" s="1"/>
      <c r="Z91" s="1"/>
      <c r="AC91" s="104"/>
    </row>
    <row r="92" spans="1:29" s="3" customFormat="1" x14ac:dyDescent="0.2">
      <c r="A92" s="39"/>
      <c r="B92" s="39"/>
      <c r="C92" s="39"/>
      <c r="D92" s="39"/>
      <c r="E92" s="39"/>
      <c r="F92" s="40"/>
      <c r="G92" s="40"/>
      <c r="K92" s="1"/>
      <c r="L92" s="1"/>
      <c r="M92" s="1"/>
      <c r="O92" s="8"/>
      <c r="P92" s="8"/>
      <c r="Q92" s="8"/>
      <c r="R92" s="8"/>
      <c r="S92" s="8"/>
      <c r="T92" s="8"/>
      <c r="U92" s="8"/>
      <c r="V92" s="1"/>
      <c r="W92" s="1"/>
      <c r="X92" s="1"/>
      <c r="Y92" s="47"/>
      <c r="Z92" s="1"/>
      <c r="AC92" s="104"/>
    </row>
    <row r="93" spans="1:29" s="3" customFormat="1" x14ac:dyDescent="0.2">
      <c r="A93" s="39"/>
      <c r="B93" s="39"/>
      <c r="C93" s="39"/>
      <c r="D93" s="39"/>
      <c r="E93" s="39"/>
      <c r="F93" s="40"/>
      <c r="G93" s="40"/>
      <c r="K93" s="1"/>
      <c r="L93" s="1"/>
      <c r="M93" s="1"/>
      <c r="O93" s="8"/>
      <c r="P93" s="8"/>
      <c r="Q93" s="8"/>
      <c r="R93" s="8"/>
      <c r="S93" s="8"/>
      <c r="T93" s="8"/>
      <c r="U93" s="8"/>
      <c r="V93" s="1"/>
      <c r="W93" s="1"/>
      <c r="X93" s="1"/>
      <c r="Y93" s="1"/>
      <c r="Z93" s="1"/>
      <c r="AC93" s="104"/>
    </row>
    <row r="94" spans="1:29" s="3" customFormat="1" x14ac:dyDescent="0.2">
      <c r="A94" s="39"/>
      <c r="B94" s="39"/>
      <c r="C94" s="39"/>
      <c r="D94" s="39"/>
      <c r="E94" s="39"/>
      <c r="F94" s="40"/>
      <c r="G94" s="40"/>
      <c r="K94" s="1"/>
      <c r="L94" s="1"/>
      <c r="M94" s="1"/>
      <c r="O94" s="8"/>
      <c r="P94" s="8"/>
      <c r="Q94" s="8"/>
      <c r="R94" s="8"/>
      <c r="S94" s="8"/>
      <c r="T94" s="8"/>
      <c r="U94" s="8"/>
      <c r="V94" s="1"/>
      <c r="W94" s="1"/>
      <c r="X94" s="1"/>
      <c r="Y94" s="1"/>
      <c r="Z94" s="1"/>
      <c r="AC94" s="104"/>
    </row>
    <row r="95" spans="1:29" s="3" customFormat="1" x14ac:dyDescent="0.2">
      <c r="A95" s="39"/>
      <c r="B95" s="39"/>
      <c r="C95" s="39"/>
      <c r="D95" s="39"/>
      <c r="E95" s="39"/>
      <c r="F95" s="40"/>
      <c r="G95" s="40"/>
      <c r="K95" s="1"/>
      <c r="L95" s="1"/>
      <c r="M95" s="1"/>
      <c r="O95" s="8"/>
      <c r="P95" s="8"/>
      <c r="Q95" s="8"/>
      <c r="R95" s="8"/>
      <c r="S95" s="8"/>
      <c r="T95" s="8"/>
      <c r="U95" s="8"/>
      <c r="V95" s="1"/>
      <c r="W95" s="1"/>
      <c r="X95" s="1"/>
      <c r="Y95" s="1"/>
      <c r="Z95" s="1"/>
      <c r="AC95" s="104"/>
    </row>
    <row r="96" spans="1:29" s="3" customFormat="1" x14ac:dyDescent="0.2">
      <c r="A96" s="39"/>
      <c r="B96" s="39"/>
      <c r="C96" s="39"/>
      <c r="D96" s="39"/>
      <c r="E96" s="39"/>
      <c r="F96" s="40"/>
      <c r="G96" s="40"/>
      <c r="K96" s="1"/>
      <c r="L96" s="1"/>
      <c r="M96" s="1"/>
      <c r="O96" s="8"/>
      <c r="P96" s="8"/>
      <c r="Q96" s="8"/>
      <c r="R96" s="8"/>
      <c r="S96" s="8"/>
      <c r="T96" s="8"/>
      <c r="U96" s="8"/>
      <c r="V96" s="1"/>
      <c r="W96" s="1"/>
      <c r="X96" s="1"/>
      <c r="Y96" s="1"/>
      <c r="Z96" s="1"/>
      <c r="AC96" s="104"/>
    </row>
    <row r="97" spans="1:29" s="3" customFormat="1" x14ac:dyDescent="0.2">
      <c r="A97" s="39"/>
      <c r="B97" s="39"/>
      <c r="C97" s="39"/>
      <c r="D97" s="39"/>
      <c r="E97" s="39"/>
      <c r="F97" s="40"/>
      <c r="G97" s="40"/>
      <c r="K97" s="1"/>
      <c r="L97" s="1"/>
      <c r="M97" s="1"/>
      <c r="O97" s="8"/>
      <c r="P97" s="8"/>
      <c r="Q97" s="8"/>
      <c r="R97" s="8"/>
      <c r="S97" s="8"/>
      <c r="T97" s="8"/>
      <c r="U97" s="8"/>
      <c r="V97" s="1"/>
      <c r="W97" s="1"/>
      <c r="X97" s="1"/>
      <c r="Y97" s="1"/>
      <c r="Z97" s="1"/>
      <c r="AC97" s="104"/>
    </row>
    <row r="98" spans="1:29" s="3" customFormat="1" x14ac:dyDescent="0.2">
      <c r="A98" s="39"/>
      <c r="B98" s="39"/>
      <c r="C98" s="39"/>
      <c r="D98" s="39"/>
      <c r="E98" s="39"/>
      <c r="F98" s="40"/>
      <c r="G98" s="40"/>
      <c r="K98" s="1"/>
      <c r="L98" s="1"/>
      <c r="M98" s="1"/>
      <c r="O98" s="8"/>
      <c r="P98" s="8"/>
      <c r="Q98" s="8"/>
      <c r="R98" s="8"/>
      <c r="S98" s="8"/>
      <c r="T98" s="8"/>
      <c r="U98" s="8"/>
      <c r="V98" s="1"/>
      <c r="W98" s="1"/>
      <c r="X98" s="1"/>
      <c r="Y98" s="1"/>
      <c r="Z98" s="1"/>
      <c r="AC98" s="104"/>
    </row>
    <row r="99" spans="1:29" s="3" customFormat="1" x14ac:dyDescent="0.2">
      <c r="A99" s="39"/>
      <c r="B99" s="39"/>
      <c r="C99" s="39"/>
      <c r="D99" s="39"/>
      <c r="E99" s="39"/>
      <c r="F99" s="40"/>
      <c r="G99" s="40"/>
      <c r="K99" s="1"/>
      <c r="L99" s="1"/>
      <c r="M99" s="1"/>
      <c r="O99" s="8"/>
      <c r="P99" s="8"/>
      <c r="Q99" s="8"/>
      <c r="R99" s="8"/>
      <c r="S99" s="8"/>
      <c r="T99" s="8"/>
      <c r="U99" s="8"/>
      <c r="V99" s="1"/>
      <c r="W99" s="1"/>
      <c r="X99" s="1"/>
      <c r="Y99" s="1"/>
      <c r="Z99" s="1"/>
      <c r="AC99" s="104"/>
    </row>
    <row r="100" spans="1:29" s="3" customFormat="1" x14ac:dyDescent="0.2">
      <c r="A100" s="39"/>
      <c r="B100" s="39"/>
      <c r="C100" s="39"/>
      <c r="D100" s="39"/>
      <c r="E100" s="39"/>
      <c r="F100" s="40"/>
      <c r="G100" s="40"/>
      <c r="K100" s="1"/>
      <c r="L100" s="1"/>
      <c r="M100" s="1"/>
      <c r="O100" s="8"/>
      <c r="P100" s="8"/>
      <c r="Q100" s="8"/>
      <c r="R100" s="8"/>
      <c r="S100" s="8"/>
      <c r="T100" s="8"/>
      <c r="U100" s="8"/>
      <c r="V100" s="1"/>
      <c r="W100" s="1"/>
      <c r="X100" s="1"/>
      <c r="Y100" s="1"/>
      <c r="Z100" s="1"/>
      <c r="AC100" s="104"/>
    </row>
    <row r="101" spans="1:29" s="3" customFormat="1" x14ac:dyDescent="0.2">
      <c r="A101" s="39"/>
      <c r="B101" s="39"/>
      <c r="C101" s="39"/>
      <c r="D101" s="39"/>
      <c r="E101" s="39"/>
      <c r="F101" s="40"/>
      <c r="G101" s="40"/>
      <c r="K101" s="1"/>
      <c r="L101" s="1"/>
      <c r="M101" s="1"/>
      <c r="O101" s="8"/>
      <c r="P101" s="8"/>
      <c r="Q101" s="8"/>
      <c r="R101" s="8"/>
      <c r="S101" s="8"/>
      <c r="T101" s="8"/>
      <c r="U101" s="8"/>
      <c r="V101" s="1"/>
      <c r="W101" s="1"/>
      <c r="X101" s="1"/>
      <c r="Y101" s="1"/>
      <c r="Z101" s="1"/>
      <c r="AC101" s="104"/>
    </row>
    <row r="102" spans="1:29" s="3" customFormat="1" x14ac:dyDescent="0.2">
      <c r="A102" s="39"/>
      <c r="B102" s="39"/>
      <c r="C102" s="39"/>
      <c r="D102" s="39"/>
      <c r="E102" s="39"/>
      <c r="F102" s="40"/>
      <c r="G102" s="40"/>
      <c r="K102" s="1"/>
      <c r="L102" s="1"/>
      <c r="M102" s="1"/>
      <c r="O102" s="8"/>
      <c r="P102" s="8"/>
      <c r="Q102" s="8"/>
      <c r="R102" s="8"/>
      <c r="S102" s="8"/>
      <c r="T102" s="8"/>
      <c r="U102" s="8"/>
      <c r="V102" s="1"/>
      <c r="W102" s="1"/>
      <c r="X102" s="1"/>
      <c r="Y102" s="1"/>
      <c r="Z102" s="1"/>
      <c r="AC102" s="104"/>
    </row>
    <row r="103" spans="1:29" s="3" customFormat="1" x14ac:dyDescent="0.2">
      <c r="A103" s="39"/>
      <c r="B103" s="39"/>
      <c r="C103" s="39"/>
      <c r="D103" s="39"/>
      <c r="E103" s="39"/>
      <c r="F103" s="40"/>
      <c r="G103" s="40"/>
      <c r="K103" s="1"/>
      <c r="L103" s="1"/>
      <c r="M103" s="1"/>
      <c r="O103" s="8"/>
      <c r="P103" s="8"/>
      <c r="Q103" s="8"/>
      <c r="R103" s="8"/>
      <c r="S103" s="8"/>
      <c r="T103" s="8"/>
      <c r="U103" s="8"/>
      <c r="V103" s="1"/>
      <c r="W103" s="1"/>
      <c r="X103" s="1"/>
      <c r="Y103" s="1"/>
      <c r="Z103" s="1"/>
      <c r="AC103" s="104"/>
    </row>
    <row r="104" spans="1:29" s="3" customFormat="1" x14ac:dyDescent="0.2">
      <c r="A104" s="39"/>
      <c r="B104" s="39"/>
      <c r="C104" s="39"/>
      <c r="D104" s="39"/>
      <c r="E104" s="39"/>
      <c r="F104" s="40"/>
      <c r="G104" s="40"/>
      <c r="K104" s="1"/>
      <c r="L104" s="1"/>
      <c r="M104" s="1"/>
      <c r="O104" s="8"/>
      <c r="P104" s="8"/>
      <c r="Q104" s="8"/>
      <c r="R104" s="8"/>
      <c r="S104" s="8"/>
      <c r="T104" s="8"/>
      <c r="U104" s="8"/>
      <c r="V104" s="1"/>
      <c r="W104" s="1"/>
      <c r="X104" s="1"/>
      <c r="Y104" s="1"/>
      <c r="Z104" s="1"/>
      <c r="AC104" s="104"/>
    </row>
    <row r="105" spans="1:29" s="3" customFormat="1" x14ac:dyDescent="0.2">
      <c r="A105" s="39"/>
      <c r="B105" s="39"/>
      <c r="C105" s="39"/>
      <c r="D105" s="39"/>
      <c r="E105" s="39"/>
      <c r="F105" s="40"/>
      <c r="G105" s="40"/>
      <c r="K105" s="1"/>
      <c r="L105" s="1"/>
      <c r="M105" s="1"/>
      <c r="O105" s="8"/>
      <c r="P105" s="8"/>
      <c r="Q105" s="8"/>
      <c r="R105" s="8"/>
      <c r="S105" s="8"/>
      <c r="T105" s="8"/>
      <c r="U105" s="8"/>
      <c r="V105" s="1"/>
      <c r="W105" s="1"/>
      <c r="X105" s="1"/>
      <c r="Y105" s="1"/>
      <c r="Z105" s="1"/>
      <c r="AC105" s="104"/>
    </row>
    <row r="106" spans="1:29" s="3" customFormat="1" x14ac:dyDescent="0.2">
      <c r="A106" s="39"/>
      <c r="B106" s="39"/>
      <c r="C106" s="39"/>
      <c r="D106" s="39"/>
      <c r="E106" s="39"/>
      <c r="F106" s="40"/>
      <c r="G106" s="40"/>
      <c r="K106" s="1"/>
      <c r="L106" s="1"/>
      <c r="M106" s="1"/>
      <c r="O106" s="8"/>
      <c r="P106" s="8"/>
      <c r="Q106" s="8"/>
      <c r="R106" s="8"/>
      <c r="S106" s="8"/>
      <c r="T106" s="8"/>
      <c r="U106" s="8"/>
      <c r="V106" s="1"/>
      <c r="W106" s="1"/>
      <c r="X106" s="1"/>
      <c r="Y106" s="1"/>
      <c r="Z106" s="1"/>
      <c r="AC106" s="104"/>
    </row>
    <row r="107" spans="1:29" s="3" customFormat="1" x14ac:dyDescent="0.2">
      <c r="A107" s="39"/>
      <c r="B107" s="39"/>
      <c r="C107" s="39"/>
      <c r="D107" s="39"/>
      <c r="E107" s="39"/>
      <c r="F107" s="40"/>
      <c r="G107" s="40"/>
      <c r="K107" s="1"/>
      <c r="L107" s="1"/>
      <c r="M107" s="1"/>
      <c r="O107" s="8"/>
      <c r="P107" s="8"/>
      <c r="Q107" s="8"/>
      <c r="R107" s="8"/>
      <c r="S107" s="8"/>
      <c r="T107" s="8"/>
      <c r="U107" s="8"/>
      <c r="V107" s="1"/>
      <c r="W107" s="1"/>
      <c r="X107" s="1"/>
      <c r="Y107" s="1"/>
      <c r="Z107" s="1"/>
      <c r="AC107" s="104"/>
    </row>
    <row r="108" spans="1:29" s="3" customFormat="1" x14ac:dyDescent="0.2">
      <c r="A108" s="39"/>
      <c r="B108" s="39"/>
      <c r="C108" s="39"/>
      <c r="D108" s="39"/>
      <c r="E108" s="39"/>
      <c r="F108" s="40"/>
      <c r="G108" s="40"/>
      <c r="K108" s="1"/>
      <c r="L108" s="1"/>
      <c r="M108" s="1"/>
      <c r="O108" s="8"/>
      <c r="P108" s="8"/>
      <c r="Q108" s="8"/>
      <c r="R108" s="8"/>
      <c r="S108" s="8"/>
      <c r="T108" s="8"/>
      <c r="U108" s="8"/>
      <c r="V108" s="1"/>
      <c r="W108" s="1"/>
      <c r="X108" s="1"/>
      <c r="Y108" s="1"/>
      <c r="Z108" s="1"/>
      <c r="AC108" s="104"/>
    </row>
    <row r="109" spans="1:29" s="3" customFormat="1" x14ac:dyDescent="0.2">
      <c r="A109" s="39"/>
      <c r="B109" s="39"/>
      <c r="C109" s="39"/>
      <c r="D109" s="39"/>
      <c r="E109" s="39"/>
      <c r="F109" s="40"/>
      <c r="G109" s="40"/>
      <c r="K109" s="1"/>
      <c r="L109" s="1"/>
      <c r="M109" s="1"/>
      <c r="O109" s="8"/>
      <c r="P109" s="8"/>
      <c r="Q109" s="8"/>
      <c r="R109" s="8"/>
      <c r="S109" s="8"/>
      <c r="T109" s="8"/>
      <c r="U109" s="8"/>
      <c r="V109" s="1"/>
      <c r="W109" s="1"/>
      <c r="X109" s="1"/>
      <c r="Y109" s="1"/>
      <c r="Z109" s="1"/>
      <c r="AC109" s="104"/>
    </row>
    <row r="110" spans="1:29" s="3" customFormat="1" x14ac:dyDescent="0.2">
      <c r="A110" s="39"/>
      <c r="B110" s="39"/>
      <c r="C110" s="39"/>
      <c r="D110" s="39"/>
      <c r="E110" s="39"/>
      <c r="F110" s="40"/>
      <c r="G110" s="40"/>
      <c r="K110" s="1"/>
      <c r="L110" s="1"/>
      <c r="M110" s="1"/>
      <c r="O110" s="8"/>
      <c r="P110" s="8"/>
      <c r="Q110" s="8"/>
      <c r="R110" s="8"/>
      <c r="S110" s="8"/>
      <c r="T110" s="8"/>
      <c r="U110" s="8"/>
      <c r="V110" s="1"/>
      <c r="W110" s="1"/>
      <c r="X110" s="1"/>
      <c r="Y110" s="1"/>
      <c r="Z110" s="1"/>
      <c r="AC110" s="104"/>
    </row>
    <row r="111" spans="1:29" s="3" customFormat="1" x14ac:dyDescent="0.2">
      <c r="A111" s="39"/>
      <c r="B111" s="39"/>
      <c r="C111" s="39"/>
      <c r="D111" s="39"/>
      <c r="E111" s="39"/>
      <c r="F111" s="40"/>
      <c r="G111" s="40"/>
      <c r="K111" s="1"/>
      <c r="L111" s="1"/>
      <c r="M111" s="1"/>
      <c r="O111" s="8"/>
      <c r="P111" s="8"/>
      <c r="Q111" s="8"/>
      <c r="R111" s="8"/>
      <c r="S111" s="8"/>
      <c r="T111" s="8"/>
      <c r="U111" s="8"/>
      <c r="V111" s="1"/>
      <c r="W111" s="1"/>
      <c r="X111" s="1"/>
      <c r="Y111" s="1"/>
      <c r="Z111" s="1"/>
      <c r="AC111" s="104"/>
    </row>
    <row r="112" spans="1:29" s="3" customFormat="1" x14ac:dyDescent="0.2">
      <c r="A112" s="39"/>
      <c r="B112" s="39"/>
      <c r="C112" s="39"/>
      <c r="D112" s="39"/>
      <c r="E112" s="39"/>
      <c r="F112" s="40"/>
      <c r="G112" s="40"/>
      <c r="K112" s="1"/>
      <c r="L112" s="1"/>
      <c r="M112" s="1"/>
      <c r="O112" s="8"/>
      <c r="P112" s="8"/>
      <c r="Q112" s="8"/>
      <c r="R112" s="8"/>
      <c r="S112" s="8"/>
      <c r="T112" s="8"/>
      <c r="U112" s="8"/>
      <c r="V112" s="1"/>
      <c r="W112" s="1"/>
      <c r="X112" s="1"/>
      <c r="Y112" s="1"/>
      <c r="Z112" s="1"/>
      <c r="AC112" s="104"/>
    </row>
    <row r="113" spans="1:29" s="3" customFormat="1" x14ac:dyDescent="0.2">
      <c r="A113" s="39"/>
      <c r="B113" s="39"/>
      <c r="C113" s="39"/>
      <c r="D113" s="39"/>
      <c r="E113" s="39"/>
      <c r="F113" s="40"/>
      <c r="G113" s="40"/>
      <c r="K113" s="1"/>
      <c r="L113" s="1"/>
      <c r="M113" s="1"/>
      <c r="O113" s="8"/>
      <c r="P113" s="8"/>
      <c r="Q113" s="8"/>
      <c r="R113" s="8"/>
      <c r="S113" s="8"/>
      <c r="T113" s="8"/>
      <c r="U113" s="8"/>
      <c r="V113" s="1"/>
      <c r="W113" s="1"/>
      <c r="X113" s="1"/>
      <c r="Y113" s="1"/>
      <c r="Z113" s="1"/>
      <c r="AC113" s="104"/>
    </row>
    <row r="114" spans="1:29" s="3" customFormat="1" x14ac:dyDescent="0.2">
      <c r="A114" s="39"/>
      <c r="B114" s="39"/>
      <c r="C114" s="39"/>
      <c r="D114" s="39"/>
      <c r="E114" s="39"/>
      <c r="F114" s="40"/>
      <c r="G114" s="40"/>
      <c r="K114" s="1"/>
      <c r="L114" s="1"/>
      <c r="M114" s="1"/>
      <c r="O114" s="8"/>
      <c r="P114" s="8"/>
      <c r="Q114" s="8"/>
      <c r="R114" s="8"/>
      <c r="S114" s="8"/>
      <c r="T114" s="8"/>
      <c r="U114" s="8"/>
      <c r="V114" s="1"/>
      <c r="W114" s="1"/>
      <c r="X114" s="1"/>
      <c r="Y114" s="1"/>
      <c r="Z114" s="1"/>
      <c r="AC114" s="104"/>
    </row>
    <row r="115" spans="1:29" s="3" customFormat="1" x14ac:dyDescent="0.2">
      <c r="A115" s="39"/>
      <c r="B115" s="39"/>
      <c r="C115" s="39"/>
      <c r="D115" s="39"/>
      <c r="E115" s="39"/>
      <c r="F115" s="40"/>
      <c r="G115" s="40"/>
      <c r="K115" s="1"/>
      <c r="L115" s="1"/>
      <c r="M115" s="1"/>
      <c r="O115" s="8"/>
      <c r="P115" s="8"/>
      <c r="Q115" s="8"/>
      <c r="R115" s="8"/>
      <c r="S115" s="8"/>
      <c r="T115" s="8"/>
      <c r="U115" s="8"/>
      <c r="V115" s="1"/>
      <c r="W115" s="1"/>
      <c r="X115" s="1"/>
      <c r="Y115" s="1"/>
      <c r="Z115" s="1"/>
      <c r="AC115" s="104"/>
    </row>
    <row r="116" spans="1:29" s="3" customFormat="1" x14ac:dyDescent="0.2">
      <c r="A116" s="39"/>
      <c r="B116" s="39"/>
      <c r="C116" s="39"/>
      <c r="D116" s="39"/>
      <c r="E116" s="39"/>
      <c r="F116" s="40"/>
      <c r="G116" s="40"/>
      <c r="K116" s="1"/>
      <c r="L116" s="1"/>
      <c r="M116" s="1"/>
      <c r="O116" s="8"/>
      <c r="P116" s="8"/>
      <c r="Q116" s="8"/>
      <c r="R116" s="8"/>
      <c r="S116" s="8"/>
      <c r="T116" s="8"/>
      <c r="U116" s="8"/>
      <c r="V116" s="1"/>
      <c r="W116" s="1"/>
      <c r="X116" s="1"/>
      <c r="Y116" s="1"/>
      <c r="Z116" s="1"/>
      <c r="AC116" s="104"/>
    </row>
    <row r="117" spans="1:29" s="3" customFormat="1" x14ac:dyDescent="0.2">
      <c r="A117" s="39"/>
      <c r="B117" s="39"/>
      <c r="C117" s="39"/>
      <c r="D117" s="39"/>
      <c r="E117" s="39"/>
      <c r="F117" s="40"/>
      <c r="G117" s="40"/>
      <c r="K117" s="1"/>
      <c r="L117" s="1"/>
      <c r="M117" s="1"/>
      <c r="O117" s="8"/>
      <c r="P117" s="8"/>
      <c r="Q117" s="8"/>
      <c r="R117" s="8"/>
      <c r="S117" s="8"/>
      <c r="T117" s="8"/>
      <c r="U117" s="8"/>
      <c r="V117" s="1"/>
      <c r="W117" s="1"/>
      <c r="X117" s="1"/>
      <c r="Y117" s="1"/>
      <c r="Z117" s="1"/>
      <c r="AC117" s="104"/>
    </row>
    <row r="118" spans="1:29" s="3" customFormat="1" x14ac:dyDescent="0.2">
      <c r="A118" s="39"/>
      <c r="B118" s="39"/>
      <c r="C118" s="39"/>
      <c r="D118" s="39"/>
      <c r="E118" s="39"/>
      <c r="F118" s="40"/>
      <c r="G118" s="40"/>
      <c r="K118" s="1"/>
      <c r="L118" s="1"/>
      <c r="M118" s="1"/>
      <c r="O118" s="8"/>
      <c r="P118" s="8"/>
      <c r="Q118" s="8"/>
      <c r="R118" s="8"/>
      <c r="S118" s="8"/>
      <c r="T118" s="8"/>
      <c r="U118" s="8"/>
      <c r="V118" s="1"/>
      <c r="W118" s="1"/>
      <c r="X118" s="1"/>
      <c r="Y118" s="1"/>
      <c r="Z118" s="1"/>
      <c r="AC118" s="104"/>
    </row>
    <row r="119" spans="1:29" s="3" customFormat="1" x14ac:dyDescent="0.2">
      <c r="A119" s="39"/>
      <c r="B119" s="39"/>
      <c r="C119" s="39"/>
      <c r="D119" s="39"/>
      <c r="E119" s="39"/>
      <c r="F119" s="40"/>
      <c r="G119" s="40"/>
      <c r="K119" s="1"/>
      <c r="L119" s="1"/>
      <c r="M119" s="1"/>
      <c r="O119" s="8"/>
      <c r="P119" s="8"/>
      <c r="Q119" s="8"/>
      <c r="R119" s="8"/>
      <c r="S119" s="8"/>
      <c r="T119" s="8"/>
      <c r="U119" s="8"/>
      <c r="V119" s="1"/>
      <c r="W119" s="1"/>
      <c r="X119" s="1"/>
      <c r="Y119" s="1"/>
      <c r="Z119" s="1"/>
      <c r="AC119" s="104"/>
    </row>
    <row r="120" spans="1:29" s="3" customFormat="1" x14ac:dyDescent="0.2">
      <c r="A120" s="39"/>
      <c r="B120" s="39"/>
      <c r="C120" s="39"/>
      <c r="D120" s="39"/>
      <c r="E120" s="39"/>
      <c r="F120" s="40"/>
      <c r="G120" s="40"/>
      <c r="K120" s="1"/>
      <c r="L120" s="1"/>
      <c r="M120" s="1"/>
      <c r="O120" s="8"/>
      <c r="P120" s="8"/>
      <c r="Q120" s="8"/>
      <c r="R120" s="8"/>
      <c r="S120" s="8"/>
      <c r="T120" s="8"/>
      <c r="U120" s="8"/>
      <c r="V120" s="1"/>
      <c r="W120" s="1"/>
      <c r="X120" s="1"/>
      <c r="Y120" s="1"/>
      <c r="Z120" s="1"/>
      <c r="AC120" s="104"/>
    </row>
    <row r="121" spans="1:29" s="3" customFormat="1" x14ac:dyDescent="0.2">
      <c r="A121" s="39"/>
      <c r="B121" s="39"/>
      <c r="C121" s="39"/>
      <c r="D121" s="39"/>
      <c r="E121" s="39"/>
      <c r="F121" s="40"/>
      <c r="G121" s="40"/>
      <c r="K121" s="1"/>
      <c r="L121" s="1"/>
      <c r="M121" s="1"/>
      <c r="O121" s="8"/>
      <c r="P121" s="8"/>
      <c r="Q121" s="8"/>
      <c r="R121" s="8"/>
      <c r="S121" s="8"/>
      <c r="T121" s="8"/>
      <c r="U121" s="8"/>
      <c r="V121" s="1"/>
      <c r="W121" s="1"/>
      <c r="X121" s="1"/>
      <c r="Y121" s="1"/>
      <c r="Z121" s="1"/>
      <c r="AC121" s="104"/>
    </row>
    <row r="122" spans="1:29" s="3" customFormat="1" x14ac:dyDescent="0.2">
      <c r="A122" s="39"/>
      <c r="B122" s="39"/>
      <c r="C122" s="39"/>
      <c r="D122" s="39"/>
      <c r="E122" s="39"/>
      <c r="F122" s="40"/>
      <c r="G122" s="40"/>
      <c r="K122" s="1"/>
      <c r="L122" s="1"/>
      <c r="M122" s="1"/>
      <c r="O122" s="8"/>
      <c r="P122" s="8"/>
      <c r="Q122" s="8"/>
      <c r="R122" s="8"/>
      <c r="S122" s="8"/>
      <c r="T122" s="8"/>
      <c r="U122" s="8"/>
      <c r="V122" s="1"/>
      <c r="W122" s="1"/>
      <c r="X122" s="1"/>
      <c r="Y122" s="1"/>
      <c r="Z122" s="1"/>
      <c r="AC122" s="104"/>
    </row>
    <row r="123" spans="1:29" s="3" customFormat="1" x14ac:dyDescent="0.2">
      <c r="A123" s="39"/>
      <c r="B123" s="39"/>
      <c r="C123" s="39"/>
      <c r="D123" s="39"/>
      <c r="E123" s="39"/>
      <c r="F123" s="40"/>
      <c r="G123" s="40"/>
      <c r="K123" s="1"/>
      <c r="L123" s="1"/>
      <c r="M123" s="1"/>
      <c r="O123" s="8"/>
      <c r="P123" s="8"/>
      <c r="Q123" s="8"/>
      <c r="R123" s="8"/>
      <c r="S123" s="8"/>
      <c r="T123" s="8"/>
      <c r="U123" s="8"/>
      <c r="V123" s="1"/>
      <c r="W123" s="1"/>
      <c r="X123" s="1"/>
      <c r="Y123" s="1"/>
      <c r="Z123" s="1"/>
      <c r="AC123" s="104"/>
    </row>
    <row r="124" spans="1:29" s="3" customFormat="1" x14ac:dyDescent="0.2">
      <c r="A124" s="39"/>
      <c r="B124" s="39"/>
      <c r="C124" s="39"/>
      <c r="D124" s="39"/>
      <c r="E124" s="39"/>
      <c r="F124" s="40"/>
      <c r="G124" s="40"/>
      <c r="K124" s="1"/>
      <c r="L124" s="1"/>
      <c r="M124" s="1"/>
      <c r="O124" s="8"/>
      <c r="P124" s="8"/>
      <c r="Q124" s="8"/>
      <c r="R124" s="8"/>
      <c r="S124" s="8"/>
      <c r="T124" s="8"/>
      <c r="U124" s="8"/>
      <c r="V124" s="1"/>
      <c r="W124" s="1"/>
      <c r="X124" s="1"/>
      <c r="Y124" s="1"/>
      <c r="Z124" s="1"/>
      <c r="AC124" s="104"/>
    </row>
    <row r="125" spans="1:29" s="3" customFormat="1" x14ac:dyDescent="0.2">
      <c r="A125" s="39"/>
      <c r="B125" s="39"/>
      <c r="C125" s="39"/>
      <c r="D125" s="39"/>
      <c r="E125" s="39"/>
      <c r="F125" s="40"/>
      <c r="G125" s="40"/>
      <c r="K125" s="1"/>
      <c r="L125" s="1"/>
      <c r="M125" s="1"/>
      <c r="O125" s="8"/>
      <c r="P125" s="8"/>
      <c r="Q125" s="8"/>
      <c r="R125" s="8"/>
      <c r="S125" s="8"/>
      <c r="T125" s="8"/>
      <c r="U125" s="8"/>
      <c r="V125" s="1"/>
      <c r="W125" s="1"/>
      <c r="X125" s="1"/>
      <c r="Y125" s="1"/>
      <c r="Z125" s="1"/>
      <c r="AC125" s="104"/>
    </row>
    <row r="126" spans="1:29" s="3" customFormat="1" x14ac:dyDescent="0.2">
      <c r="A126" s="39"/>
      <c r="B126" s="39"/>
      <c r="C126" s="39"/>
      <c r="D126" s="39"/>
      <c r="E126" s="39"/>
      <c r="F126" s="40"/>
      <c r="G126" s="40"/>
      <c r="K126" s="1"/>
      <c r="L126" s="1"/>
      <c r="M126" s="1"/>
      <c r="O126" s="8"/>
      <c r="P126" s="8"/>
      <c r="Q126" s="8"/>
      <c r="R126" s="8"/>
      <c r="S126" s="8"/>
      <c r="T126" s="8"/>
      <c r="U126" s="8"/>
      <c r="V126" s="1"/>
      <c r="W126" s="1"/>
      <c r="X126" s="1"/>
      <c r="Y126" s="1"/>
      <c r="Z126" s="1"/>
      <c r="AC126" s="104"/>
    </row>
    <row r="127" spans="1:29" s="3" customFormat="1" x14ac:dyDescent="0.2">
      <c r="A127" s="39"/>
      <c r="B127" s="39"/>
      <c r="C127" s="39"/>
      <c r="D127" s="39"/>
      <c r="E127" s="39"/>
      <c r="F127" s="40"/>
      <c r="G127" s="40"/>
      <c r="K127" s="1"/>
      <c r="L127" s="1"/>
      <c r="M127" s="1"/>
      <c r="O127" s="8"/>
      <c r="P127" s="8"/>
      <c r="Q127" s="8"/>
      <c r="R127" s="8"/>
      <c r="S127" s="8"/>
      <c r="T127" s="8"/>
      <c r="U127" s="8"/>
      <c r="V127" s="1"/>
      <c r="W127" s="1"/>
      <c r="X127" s="1"/>
      <c r="Y127" s="1"/>
      <c r="Z127" s="1"/>
      <c r="AC127" s="104"/>
    </row>
    <row r="128" spans="1:29" x14ac:dyDescent="0.2">
      <c r="G128" s="40"/>
    </row>
  </sheetData>
  <sortState ref="G6:AK476">
    <sortCondition ref="G6:G476"/>
  </sortState>
  <mergeCells count="10">
    <mergeCell ref="L88:M88"/>
    <mergeCell ref="C2:K2"/>
    <mergeCell ref="G3:L3"/>
    <mergeCell ref="A1:Y1"/>
    <mergeCell ref="N5:R5"/>
    <mergeCell ref="X5:Y5"/>
    <mergeCell ref="S5:W5"/>
    <mergeCell ref="G4:AC4"/>
    <mergeCell ref="J5:K5"/>
    <mergeCell ref="Z5:AB5"/>
  </mergeCells>
  <printOptions horizontalCentered="1"/>
  <pageMargins left="0.70866141732283472" right="0.31496062992125984" top="0.19685039370078741" bottom="0" header="0.31496062992125984" footer="0.31496062992125984"/>
  <pageSetup scale="4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a Enero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rgarcia</cp:lastModifiedBy>
  <cp:lastPrinted>2015-05-13T16:18:52Z</cp:lastPrinted>
  <dcterms:created xsi:type="dcterms:W3CDTF">2014-05-13T21:55:13Z</dcterms:created>
  <dcterms:modified xsi:type="dcterms:W3CDTF">2015-05-13T16:19:02Z</dcterms:modified>
</cp:coreProperties>
</file>