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600" windowWidth="19440" windowHeight="6855"/>
  </bookViews>
  <sheets>
    <sheet name="Plantilla 2016" sheetId="4" r:id="rId1"/>
  </sheets>
  <definedNames>
    <definedName name="_xlnm._FilterDatabase" localSheetId="0" hidden="1">'Plantilla 2016'!$A$4:$AB$105</definedName>
  </definedNames>
  <calcPr calcId="145621"/>
</workbook>
</file>

<file path=xl/calcChain.xml><?xml version="1.0" encoding="utf-8"?>
<calcChain xmlns="http://schemas.openxmlformats.org/spreadsheetml/2006/main">
  <c r="A86" i="4" l="1"/>
  <c r="X85" i="4"/>
  <c r="R85" i="4"/>
  <c r="R86" i="4" s="1"/>
  <c r="Q85" i="4"/>
  <c r="Q86" i="4" s="1"/>
  <c r="P85" i="4"/>
  <c r="P86" i="4" s="1"/>
  <c r="O85" i="4"/>
  <c r="O86" i="4" s="1"/>
  <c r="N85" i="4"/>
  <c r="N86" i="4" s="1"/>
  <c r="AB84" i="4"/>
  <c r="AA84" i="4"/>
  <c r="Z84" i="4"/>
  <c r="W84" i="4"/>
  <c r="V84" i="4"/>
  <c r="U84" i="4"/>
  <c r="T84" i="4"/>
  <c r="AB83" i="4"/>
  <c r="AA83" i="4"/>
  <c r="Z83" i="4"/>
  <c r="W83" i="4"/>
  <c r="V83" i="4"/>
  <c r="U83" i="4"/>
  <c r="T83" i="4"/>
  <c r="AB82" i="4"/>
  <c r="AA82" i="4"/>
  <c r="Z82" i="4"/>
  <c r="W82" i="4"/>
  <c r="V82" i="4"/>
  <c r="U82" i="4"/>
  <c r="T82" i="4"/>
  <c r="AB81" i="4"/>
  <c r="AA81" i="4"/>
  <c r="Z81" i="4"/>
  <c r="W81" i="4"/>
  <c r="V81" i="4"/>
  <c r="U81" i="4"/>
  <c r="T81" i="4"/>
  <c r="AB80" i="4"/>
  <c r="AA80" i="4"/>
  <c r="Z80" i="4"/>
  <c r="W80" i="4"/>
  <c r="V80" i="4"/>
  <c r="U80" i="4"/>
  <c r="T80" i="4"/>
  <c r="AB79" i="4"/>
  <c r="AA79" i="4"/>
  <c r="Z79" i="4"/>
  <c r="W79" i="4"/>
  <c r="V79" i="4"/>
  <c r="U79" i="4"/>
  <c r="T79" i="4"/>
  <c r="S79" i="4"/>
  <c r="AB78" i="4"/>
  <c r="AA78" i="4"/>
  <c r="Z78" i="4"/>
  <c r="W78" i="4"/>
  <c r="V78" i="4"/>
  <c r="U78" i="4"/>
  <c r="T78" i="4"/>
  <c r="S78" i="4"/>
  <c r="AB77" i="4"/>
  <c r="AA77" i="4"/>
  <c r="Z77" i="4"/>
  <c r="W77" i="4"/>
  <c r="V77" i="4"/>
  <c r="U77" i="4"/>
  <c r="T77" i="4"/>
  <c r="AB76" i="4"/>
  <c r="AA76" i="4"/>
  <c r="Z76" i="4"/>
  <c r="W76" i="4"/>
  <c r="V76" i="4"/>
  <c r="U76" i="4"/>
  <c r="T76" i="4"/>
  <c r="AB75" i="4"/>
  <c r="AA75" i="4"/>
  <c r="Z75" i="4"/>
  <c r="W75" i="4"/>
  <c r="V75" i="4"/>
  <c r="U75" i="4"/>
  <c r="T75" i="4"/>
  <c r="AB74" i="4"/>
  <c r="AA74" i="4"/>
  <c r="Z74" i="4"/>
  <c r="W74" i="4"/>
  <c r="V74" i="4"/>
  <c r="U74" i="4"/>
  <c r="T74" i="4"/>
  <c r="AB73" i="4"/>
  <c r="AA73" i="4"/>
  <c r="Z73" i="4"/>
  <c r="W73" i="4"/>
  <c r="V73" i="4"/>
  <c r="U73" i="4"/>
  <c r="T73" i="4"/>
  <c r="AB72" i="4"/>
  <c r="AA72" i="4"/>
  <c r="Z72" i="4"/>
  <c r="W72" i="4"/>
  <c r="V72" i="4"/>
  <c r="U72" i="4"/>
  <c r="T72" i="4"/>
  <c r="AB71" i="4"/>
  <c r="AA71" i="4"/>
  <c r="Z71" i="4"/>
  <c r="W71" i="4"/>
  <c r="V71" i="4"/>
  <c r="U71" i="4"/>
  <c r="T71" i="4"/>
  <c r="AB68" i="4"/>
  <c r="AA68" i="4"/>
  <c r="Z68" i="4"/>
  <c r="W68" i="4"/>
  <c r="V68" i="4"/>
  <c r="U68" i="4"/>
  <c r="T68" i="4"/>
  <c r="AB67" i="4"/>
  <c r="AA67" i="4"/>
  <c r="Z67" i="4"/>
  <c r="W67" i="4"/>
  <c r="V67" i="4"/>
  <c r="U67" i="4"/>
  <c r="T67" i="4"/>
  <c r="AB65" i="4"/>
  <c r="AA65" i="4"/>
  <c r="Z65" i="4"/>
  <c r="W65" i="4"/>
  <c r="V65" i="4"/>
  <c r="U65" i="4"/>
  <c r="T65" i="4"/>
  <c r="AB64" i="4"/>
  <c r="AA64" i="4"/>
  <c r="Z64" i="4"/>
  <c r="W64" i="4"/>
  <c r="V64" i="4"/>
  <c r="U64" i="4"/>
  <c r="T64" i="4"/>
  <c r="AB63" i="4"/>
  <c r="AA63" i="4"/>
  <c r="Z63" i="4"/>
  <c r="W63" i="4"/>
  <c r="V63" i="4"/>
  <c r="U63" i="4"/>
  <c r="T63" i="4"/>
  <c r="AB62" i="4"/>
  <c r="AA62" i="4"/>
  <c r="Z62" i="4"/>
  <c r="W62" i="4"/>
  <c r="V62" i="4"/>
  <c r="U62" i="4"/>
  <c r="T62" i="4"/>
  <c r="AB61" i="4"/>
  <c r="AA61" i="4"/>
  <c r="Z61" i="4"/>
  <c r="W61" i="4"/>
  <c r="V61" i="4"/>
  <c r="U61" i="4"/>
  <c r="T61" i="4"/>
  <c r="AB60" i="4"/>
  <c r="AA60" i="4"/>
  <c r="Z60" i="4"/>
  <c r="W60" i="4"/>
  <c r="V60" i="4"/>
  <c r="U60" i="4"/>
  <c r="T60" i="4"/>
  <c r="AB59" i="4"/>
  <c r="AA59" i="4"/>
  <c r="Z59" i="4"/>
  <c r="W59" i="4"/>
  <c r="V59" i="4"/>
  <c r="U59" i="4"/>
  <c r="T59" i="4"/>
  <c r="AB58" i="4"/>
  <c r="AA58" i="4"/>
  <c r="Z58" i="4"/>
  <c r="W58" i="4"/>
  <c r="V58" i="4"/>
  <c r="U58" i="4"/>
  <c r="T58" i="4"/>
  <c r="AB57" i="4"/>
  <c r="AA57" i="4"/>
  <c r="Z57" i="4"/>
  <c r="W57" i="4"/>
  <c r="V57" i="4"/>
  <c r="U57" i="4"/>
  <c r="T57" i="4"/>
  <c r="AB56" i="4"/>
  <c r="AA56" i="4"/>
  <c r="Z56" i="4"/>
  <c r="W56" i="4"/>
  <c r="V56" i="4"/>
  <c r="U56" i="4"/>
  <c r="T56" i="4"/>
  <c r="AB55" i="4"/>
  <c r="AA55" i="4"/>
  <c r="Z55" i="4"/>
  <c r="W55" i="4"/>
  <c r="V55" i="4"/>
  <c r="U55" i="4"/>
  <c r="T55" i="4"/>
  <c r="AB54" i="4"/>
  <c r="AA54" i="4"/>
  <c r="Z54" i="4"/>
  <c r="W54" i="4"/>
  <c r="V54" i="4"/>
  <c r="U54" i="4"/>
  <c r="T54" i="4"/>
  <c r="AB53" i="4"/>
  <c r="AA53" i="4"/>
  <c r="Z53" i="4"/>
  <c r="W53" i="4"/>
  <c r="V53" i="4"/>
  <c r="U53" i="4"/>
  <c r="T53" i="4"/>
  <c r="AB52" i="4"/>
  <c r="AA52" i="4"/>
  <c r="Z52" i="4"/>
  <c r="W52" i="4"/>
  <c r="V52" i="4"/>
  <c r="U52" i="4"/>
  <c r="T52" i="4"/>
  <c r="AB51" i="4"/>
  <c r="AA51" i="4"/>
  <c r="Z51" i="4"/>
  <c r="W51" i="4"/>
  <c r="V51" i="4"/>
  <c r="U51" i="4"/>
  <c r="T51" i="4"/>
  <c r="AB50" i="4"/>
  <c r="AA50" i="4"/>
  <c r="Z50" i="4"/>
  <c r="W50" i="4"/>
  <c r="V50" i="4"/>
  <c r="U50" i="4"/>
  <c r="T50" i="4"/>
  <c r="S50" i="4"/>
  <c r="AB49" i="4"/>
  <c r="AA49" i="4"/>
  <c r="Z49" i="4"/>
  <c r="W49" i="4"/>
  <c r="V49" i="4"/>
  <c r="U49" i="4"/>
  <c r="T49" i="4"/>
  <c r="S49" i="4"/>
  <c r="AB48" i="4"/>
  <c r="AA48" i="4"/>
  <c r="Z48" i="4"/>
  <c r="W48" i="4"/>
  <c r="V48" i="4"/>
  <c r="U48" i="4"/>
  <c r="T48" i="4"/>
  <c r="AB47" i="4"/>
  <c r="AA47" i="4"/>
  <c r="Z47" i="4"/>
  <c r="W47" i="4"/>
  <c r="V47" i="4"/>
  <c r="U47" i="4"/>
  <c r="T47" i="4"/>
  <c r="AB46" i="4"/>
  <c r="AA46" i="4"/>
  <c r="Z46" i="4"/>
  <c r="W46" i="4"/>
  <c r="V46" i="4"/>
  <c r="U46" i="4"/>
  <c r="T46" i="4"/>
  <c r="AB45" i="4"/>
  <c r="AA45" i="4"/>
  <c r="Z45" i="4"/>
  <c r="W45" i="4"/>
  <c r="V45" i="4"/>
  <c r="U45" i="4"/>
  <c r="T45" i="4"/>
  <c r="AB44" i="4"/>
  <c r="AA44" i="4"/>
  <c r="Z44" i="4"/>
  <c r="W44" i="4"/>
  <c r="V44" i="4"/>
  <c r="U44" i="4"/>
  <c r="T44" i="4"/>
  <c r="AB42" i="4"/>
  <c r="AA42" i="4"/>
  <c r="Z42" i="4"/>
  <c r="W42" i="4"/>
  <c r="V42" i="4"/>
  <c r="U42" i="4"/>
  <c r="T42" i="4"/>
  <c r="AB41" i="4"/>
  <c r="AA41" i="4"/>
  <c r="Z41" i="4"/>
  <c r="W41" i="4"/>
  <c r="V41" i="4"/>
  <c r="U41" i="4"/>
  <c r="T41" i="4"/>
  <c r="S41" i="4"/>
  <c r="AB40" i="4"/>
  <c r="AA40" i="4"/>
  <c r="Z40" i="4"/>
  <c r="W40" i="4"/>
  <c r="V40" i="4"/>
  <c r="U40" i="4"/>
  <c r="T40" i="4"/>
  <c r="AB39" i="4"/>
  <c r="AA39" i="4"/>
  <c r="Z39" i="4"/>
  <c r="W39" i="4"/>
  <c r="V39" i="4"/>
  <c r="U39" i="4"/>
  <c r="T39" i="4"/>
  <c r="AB38" i="4"/>
  <c r="AA38" i="4"/>
  <c r="Z38" i="4"/>
  <c r="W38" i="4"/>
  <c r="V38" i="4"/>
  <c r="U38" i="4"/>
  <c r="T38" i="4"/>
  <c r="AB37" i="4"/>
  <c r="AA37" i="4"/>
  <c r="Z37" i="4"/>
  <c r="W37" i="4"/>
  <c r="V37" i="4"/>
  <c r="U37" i="4"/>
  <c r="T37" i="4"/>
  <c r="AB36" i="4"/>
  <c r="AA36" i="4"/>
  <c r="Z36" i="4"/>
  <c r="W36" i="4"/>
  <c r="V36" i="4"/>
  <c r="U36" i="4"/>
  <c r="T36" i="4"/>
  <c r="AB35" i="4"/>
  <c r="AA35" i="4"/>
  <c r="Z35" i="4"/>
  <c r="W35" i="4"/>
  <c r="V35" i="4"/>
  <c r="U35" i="4"/>
  <c r="T35" i="4"/>
  <c r="AB34" i="4"/>
  <c r="AA34" i="4"/>
  <c r="Z34" i="4"/>
  <c r="W34" i="4"/>
  <c r="V34" i="4"/>
  <c r="U34" i="4"/>
  <c r="T34" i="4"/>
  <c r="AB32" i="4"/>
  <c r="AA32" i="4"/>
  <c r="Z32" i="4"/>
  <c r="W32" i="4"/>
  <c r="V32" i="4"/>
  <c r="U32" i="4"/>
  <c r="T32" i="4"/>
  <c r="AB31" i="4"/>
  <c r="AA31" i="4"/>
  <c r="Z31" i="4"/>
  <c r="W31" i="4"/>
  <c r="V31" i="4"/>
  <c r="U31" i="4"/>
  <c r="T31" i="4"/>
  <c r="AB30" i="4"/>
  <c r="AA30" i="4"/>
  <c r="Z30" i="4"/>
  <c r="W30" i="4"/>
  <c r="V30" i="4"/>
  <c r="U30" i="4"/>
  <c r="T30" i="4"/>
  <c r="AB29" i="4"/>
  <c r="AA29" i="4"/>
  <c r="Z29" i="4"/>
  <c r="W29" i="4"/>
  <c r="V29" i="4"/>
  <c r="U29" i="4"/>
  <c r="T29" i="4"/>
  <c r="AB28" i="4"/>
  <c r="AA28" i="4"/>
  <c r="Z28" i="4"/>
  <c r="W28" i="4"/>
  <c r="V28" i="4"/>
  <c r="U28" i="4"/>
  <c r="T28" i="4"/>
  <c r="AB27" i="4"/>
  <c r="AA27" i="4"/>
  <c r="Z27" i="4"/>
  <c r="W27" i="4"/>
  <c r="V27" i="4"/>
  <c r="U27" i="4"/>
  <c r="T27" i="4"/>
  <c r="AB26" i="4"/>
  <c r="AA26" i="4"/>
  <c r="Z26" i="4"/>
  <c r="W26" i="4"/>
  <c r="V26" i="4"/>
  <c r="U26" i="4"/>
  <c r="T26" i="4"/>
  <c r="AB25" i="4"/>
  <c r="AA25" i="4"/>
  <c r="Z25" i="4"/>
  <c r="W25" i="4"/>
  <c r="V25" i="4"/>
  <c r="U25" i="4"/>
  <c r="T25" i="4"/>
  <c r="AB24" i="4"/>
  <c r="AA24" i="4"/>
  <c r="Z24" i="4"/>
  <c r="W24" i="4"/>
  <c r="V24" i="4"/>
  <c r="U24" i="4"/>
  <c r="T24" i="4"/>
  <c r="AB23" i="4"/>
  <c r="AA23" i="4"/>
  <c r="Z23" i="4"/>
  <c r="W23" i="4"/>
  <c r="V23" i="4"/>
  <c r="U23" i="4"/>
  <c r="T23" i="4"/>
  <c r="S23" i="4"/>
  <c r="AB22" i="4"/>
  <c r="AA22" i="4"/>
  <c r="Z22" i="4"/>
  <c r="W22" i="4"/>
  <c r="V22" i="4"/>
  <c r="U22" i="4"/>
  <c r="T22" i="4"/>
  <c r="AA21" i="4"/>
  <c r="Z21" i="4"/>
  <c r="W21" i="4"/>
  <c r="V21" i="4"/>
  <c r="U21" i="4"/>
  <c r="T21" i="4"/>
  <c r="S21" i="4"/>
  <c r="AB21" i="4" s="1"/>
  <c r="AB20" i="4"/>
  <c r="AA20" i="4"/>
  <c r="Z20" i="4"/>
  <c r="W20" i="4"/>
  <c r="V20" i="4"/>
  <c r="U20" i="4"/>
  <c r="T20" i="4"/>
  <c r="AB19" i="4"/>
  <c r="AA19" i="4"/>
  <c r="Z19" i="4"/>
  <c r="W19" i="4"/>
  <c r="V19" i="4"/>
  <c r="U19" i="4"/>
  <c r="T19" i="4"/>
  <c r="AB18" i="4"/>
  <c r="AA18" i="4"/>
  <c r="Z18" i="4"/>
  <c r="W18" i="4"/>
  <c r="V18" i="4"/>
  <c r="U18" i="4"/>
  <c r="T18" i="4"/>
  <c r="AB17" i="4"/>
  <c r="AA17" i="4"/>
  <c r="Z17" i="4"/>
  <c r="W17" i="4"/>
  <c r="V17" i="4"/>
  <c r="U17" i="4"/>
  <c r="T17" i="4"/>
  <c r="AA16" i="4"/>
  <c r="Z16" i="4"/>
  <c r="W16" i="4"/>
  <c r="V16" i="4"/>
  <c r="U16" i="4"/>
  <c r="T16" i="4"/>
  <c r="S16" i="4"/>
  <c r="P16" i="4"/>
  <c r="AB15" i="4"/>
  <c r="AA15" i="4"/>
  <c r="Z15" i="4"/>
  <c r="W15" i="4"/>
  <c r="V15" i="4"/>
  <c r="U15" i="4"/>
  <c r="T15" i="4"/>
  <c r="S15" i="4"/>
  <c r="AB14" i="4"/>
  <c r="AA14" i="4"/>
  <c r="Z14" i="4"/>
  <c r="W14" i="4"/>
  <c r="V14" i="4"/>
  <c r="U14" i="4"/>
  <c r="T14" i="4"/>
  <c r="AA13" i="4"/>
  <c r="Z13" i="4"/>
  <c r="W13" i="4"/>
  <c r="V13" i="4"/>
  <c r="U13" i="4"/>
  <c r="T13" i="4"/>
  <c r="S13" i="4"/>
  <c r="AB13" i="4" s="1"/>
  <c r="AB12" i="4"/>
  <c r="AA12" i="4"/>
  <c r="Z12" i="4"/>
  <c r="W12" i="4"/>
  <c r="V12" i="4"/>
  <c r="U12" i="4"/>
  <c r="T12" i="4"/>
  <c r="AA11" i="4"/>
  <c r="Z11" i="4"/>
  <c r="W11" i="4"/>
  <c r="V11" i="4"/>
  <c r="U11" i="4"/>
  <c r="T11" i="4"/>
  <c r="S11" i="4"/>
  <c r="AB11" i="4" s="1"/>
  <c r="AA10" i="4"/>
  <c r="Z10" i="4"/>
  <c r="W10" i="4"/>
  <c r="V10" i="4"/>
  <c r="U10" i="4"/>
  <c r="T10" i="4"/>
  <c r="S10" i="4"/>
  <c r="S85" i="4" s="1"/>
  <c r="S86" i="4" s="1"/>
  <c r="AB9" i="4"/>
  <c r="AA9" i="4"/>
  <c r="Z9" i="4"/>
  <c r="W9" i="4"/>
  <c r="V9" i="4"/>
  <c r="U9" i="4"/>
  <c r="T9" i="4"/>
  <c r="AB8" i="4"/>
  <c r="AA8" i="4"/>
  <c r="Z8" i="4"/>
  <c r="W8" i="4"/>
  <c r="V8" i="4"/>
  <c r="U8" i="4"/>
  <c r="T8" i="4"/>
  <c r="AB7" i="4"/>
  <c r="AA7" i="4"/>
  <c r="Z7" i="4"/>
  <c r="W7" i="4"/>
  <c r="V7" i="4"/>
  <c r="U7" i="4"/>
  <c r="T7" i="4"/>
  <c r="AB6" i="4"/>
  <c r="AA6" i="4"/>
  <c r="Z6" i="4"/>
  <c r="W6" i="4"/>
  <c r="V6" i="4"/>
  <c r="U6" i="4"/>
  <c r="T6" i="4"/>
  <c r="AA5" i="4"/>
  <c r="AA85" i="4" s="1"/>
  <c r="AA86" i="4" s="1"/>
  <c r="Z5" i="4"/>
  <c r="Z85" i="4" s="1"/>
  <c r="Z86" i="4" s="1"/>
  <c r="W5" i="4"/>
  <c r="V5" i="4"/>
  <c r="U5" i="4"/>
  <c r="T5" i="4"/>
  <c r="U85" i="4" l="1"/>
  <c r="U86" i="4" s="1"/>
  <c r="T85" i="4"/>
  <c r="T86" i="4" s="1"/>
  <c r="V85" i="4"/>
  <c r="V86" i="4" s="1"/>
  <c r="AB10" i="4"/>
  <c r="AB85" i="4" s="1"/>
  <c r="AB86" i="4" s="1"/>
  <c r="AB16" i="4"/>
  <c r="W85" i="4"/>
  <c r="W86" i="4" s="1"/>
</calcChain>
</file>

<file path=xl/sharedStrings.xml><?xml version="1.0" encoding="utf-8"?>
<sst xmlns="http://schemas.openxmlformats.org/spreadsheetml/2006/main" count="432" uniqueCount="108">
  <si>
    <t>PLANTILLA DE PERSONAL DEL INSTITUTO DE INFORMACIÓN ESTADÍSTICA Y GEOGRÁFICA DEL ESTADO DE JALISCO</t>
  </si>
  <si>
    <t>SIGLAS:</t>
  </si>
  <si>
    <t>IIEG</t>
  </si>
  <si>
    <t>EJERCICIO 2016</t>
  </si>
  <si>
    <t>PERCEPCIONES MENSUALES</t>
  </si>
  <si>
    <t>COLUMNAS ADICIONALES PARA CONCEPTOS MENSUALES PROPIOS DEL ORGANISMO</t>
  </si>
  <si>
    <t>COLUMNAS ADICIONALES PARA CONCEPTOS PROPIOS CON PERIODICIDAD DIFERENTE A LA MENSUAL</t>
  </si>
  <si>
    <t>PERCEPCIONES ANUALES</t>
  </si>
  <si>
    <t>No. Cons</t>
  </si>
  <si>
    <t>UP</t>
  </si>
  <si>
    <t>ORG</t>
  </si>
  <si>
    <t>PG</t>
  </si>
  <si>
    <t>PC</t>
  </si>
  <si>
    <t>UEG</t>
  </si>
  <si>
    <t>CÓDIGO  DEL PUESTO</t>
  </si>
  <si>
    <t>NIVEL</t>
  </si>
  <si>
    <t>JORNADA</t>
  </si>
  <si>
    <t>CATEGORÍA</t>
  </si>
  <si>
    <t>NOMBRE DEL PUESTO</t>
  </si>
  <si>
    <t>AREA DE ADSCRIPCIÓN DEL PUESTO</t>
  </si>
  <si>
    <t>DIRECCIÓN DE ADSCRIPCIÓN DEL PUESTO</t>
  </si>
  <si>
    <t>SUELDO
1131</t>
  </si>
  <si>
    <t>SOBRE
SUELDO
1348</t>
  </si>
  <si>
    <t>DESPENSA 
1712</t>
  </si>
  <si>
    <t>TRANSPORTE 
1713</t>
  </si>
  <si>
    <t>QUINQUENIO
1311</t>
  </si>
  <si>
    <t>DESPENSA 3% S/SUELDO BASE
(1712)</t>
  </si>
  <si>
    <t>CUOTAS DE PENSIONES
(15%)
(1431)</t>
  </si>
  <si>
    <t>CUOTA PARA LA VIVIENDA
(3%)
(1421)</t>
  </si>
  <si>
    <t>CUOTAS AL IMSS
(4.8%)
(1411)</t>
  </si>
  <si>
    <t>CUOTAS AL SEDAR
(2%)
(1432)</t>
  </si>
  <si>
    <t>AGUINALDO
(1322)</t>
  </si>
  <si>
    <t>PRIMA VACACIONAL
(1321)</t>
  </si>
  <si>
    <t>ESTIMULO AL SERVICIO ADMINISTRATIVO
(1715)</t>
  </si>
  <si>
    <t>CONFIANZA</t>
  </si>
  <si>
    <t>DIRECTOR GENERAL</t>
  </si>
  <si>
    <t>DIRECCION GENERAL</t>
  </si>
  <si>
    <t>INSTITUTO DE INFORMACION ESTADISTICA Y GEOGRAFICA DEL ESTADO DE JALISCO</t>
  </si>
  <si>
    <t>COORDINADOR DE PLANEACION E INFORMACION A</t>
  </si>
  <si>
    <t>EVALUADOR DE PROYECTOS</t>
  </si>
  <si>
    <t>BASE</t>
  </si>
  <si>
    <t>ASISTENTE DE LOGISTICA</t>
  </si>
  <si>
    <t>COORDINADOR DE ESTADISTICA SECTORIAL Y PROMOCIONAL</t>
  </si>
  <si>
    <t>UNIDAD ESTADISTICA ECONOMICO FINANCIERA</t>
  </si>
  <si>
    <t>ANALISTA DE PROYECTOS</t>
  </si>
  <si>
    <t>TECNICO ESPECIALIZADO</t>
  </si>
  <si>
    <t>DIRECTOR DE LA UNIDAD</t>
  </si>
  <si>
    <t>ANALISTA EN MICRODATOS Y PROYECTOS</t>
  </si>
  <si>
    <t>COORDINADOR ESPECIALIZADO B</t>
  </si>
  <si>
    <t>COORDINADOR DE ANALISIS ECONOMICO FINANCIERO</t>
  </si>
  <si>
    <t>COORDINADOR DE ESTADISTICA ECONOMICA</t>
  </si>
  <si>
    <t>COORDINADOR DE RECURSOS HUMANOS Y CAPACITACION</t>
  </si>
  <si>
    <t>UNIDAD ADMINISTRATIVA</t>
  </si>
  <si>
    <t>COORDINADOR A</t>
  </si>
  <si>
    <t>COORDINADOR ADMINISTRATIVO B</t>
  </si>
  <si>
    <t>COORDINADOR DE RECURSOS FINANCIEROS Y CONTROL PRESUPUESTAL</t>
  </si>
  <si>
    <t>ESPECIALISTA OPERATIVO</t>
  </si>
  <si>
    <t>AUXILIAR DE LOGISTICA</t>
  </si>
  <si>
    <t>LIDER DE PROYECTO</t>
  </si>
  <si>
    <t>UNIDAD DE TECNOLOGIAS DE LA INFORMACION</t>
  </si>
  <si>
    <t>COORDINADOR DE DESARROLLO DE SOFTWARE</t>
  </si>
  <si>
    <t>TECNICO EN TELECOMUNICACIONES</t>
  </si>
  <si>
    <t>ANALISTA DE SISTEMAS</t>
  </si>
  <si>
    <t>SIN RECURSOS ASIGNADOS</t>
  </si>
  <si>
    <t>COORDINADOR DE PROYECTOS GEOMATICOS</t>
  </si>
  <si>
    <t>TECNICO EN INFORMATICA</t>
  </si>
  <si>
    <t>COORDINADOR DE PLANEACION Y PROYECTOS ESTRATEGICOS</t>
  </si>
  <si>
    <t>COORDINADOR DE REDES Y TELECOMUNICACIONES</t>
  </si>
  <si>
    <t>TECNICO EN REDES</t>
  </si>
  <si>
    <t>ANALISTA DE SISTEMAS B</t>
  </si>
  <si>
    <t>ABOGADO PARA CONVENIOS E INSTRUMENTOS DE TRANSPARENCIA</t>
  </si>
  <si>
    <t>UNIDAD DE ASUNTOS JURIDICOS</t>
  </si>
  <si>
    <t>ABOGADO DE LO CONTENCIOSO Y GESTION ADMINISTRATIVA</t>
  </si>
  <si>
    <t>COORDINADOR DE TRANSPARENCIA</t>
  </si>
  <si>
    <t>GESTOR</t>
  </si>
  <si>
    <t>COORDINADOR DE CONVENIOS, CONTRATOS Y ATENCION A ORGANOS DE GOBIERNO</t>
  </si>
  <si>
    <t>COORDINADOR JURIDICO</t>
  </si>
  <si>
    <t>COORDINACION DEL SISTEMA</t>
  </si>
  <si>
    <t>COORDINADOR DE IMAGEN Y DIFUSION</t>
  </si>
  <si>
    <t>COORDINADOR DE VINCULACION Y GESTION</t>
  </si>
  <si>
    <t>COORDINADOR DE COMUNICACIÓN Y APOYO A</t>
  </si>
  <si>
    <t>COORDINADOR DE ANALISIS DE PROCESOS</t>
  </si>
  <si>
    <t>ORGANO DE CONTROL Y VIGILANCIA</t>
  </si>
  <si>
    <t>COMISARIO</t>
  </si>
  <si>
    <t>COORDINADOR DE VINCULACION REGIONAL Y PROYECTOS ESPECIALES</t>
  </si>
  <si>
    <t>UNIDAD ESTADISTICA GEOGRAFICA AMBIENTAL</t>
  </si>
  <si>
    <t>COORDINADOR DE ESTUDIOS DE CAMPO</t>
  </si>
  <si>
    <t>COORDINADOR DE INTEGRACION Y ANALISIS DE INFORMACION GEOGRAFICA Y DE MEDIO AMBIENTE</t>
  </si>
  <si>
    <t>COORDINADOR DE ANALISIS DE INFORMACION GEOGRAFICA Y DE MEDIO AMBIENTE</t>
  </si>
  <si>
    <t>ANALISTA DE EVALUACION Y PROYECTOS</t>
  </si>
  <si>
    <t>TECNICO EN GEODESIA YT SIG</t>
  </si>
  <si>
    <t>COORDINADOR DE INTEGRACION DE INFORMACION GEOGRAFICA Y DE MEDIO AMBIENTE</t>
  </si>
  <si>
    <t>ANALISTA EN INTEGRACION DE INFORMACION GEOGRAFICA Y DE MEDIO AMBIENTE</t>
  </si>
  <si>
    <t>COORDINADOR ESPECIALIZADO A</t>
  </si>
  <si>
    <t>TECNICO ESPECIALIZADO EN ANALISIS DE INFORMACION DE GEOGRAFIA Y MEDIO AMBIENTE</t>
  </si>
  <si>
    <t>UNIDAD ESTADISTICA SOCIO DEMOGRAFICA</t>
  </si>
  <si>
    <t>COORDINADOR DE PROYECTOS ESPECIALES</t>
  </si>
  <si>
    <t>ASISTENTE TECNICO</t>
  </si>
  <si>
    <t>COORDINADOR DEMOGRAFICO</t>
  </si>
  <si>
    <t>ANALISTA DEMOGRAFICO</t>
  </si>
  <si>
    <t>UNIDAD DE GOBIERNO SEGURIDAD Y JUSTICIA</t>
  </si>
  <si>
    <t>COORDINADOR DE ANALISIS Y PROYECTOS A</t>
  </si>
  <si>
    <t>ADMINISTRADOR DE SISTEMAS</t>
  </si>
  <si>
    <t>COORDINADOR DE CONTROL DE LA GESTION</t>
  </si>
  <si>
    <t>COORDINADOR DE EVALUACION Y SEGUIMIENTO</t>
  </si>
  <si>
    <t>TOTAL MENSUAL POR CONCEPTO</t>
  </si>
  <si>
    <t>Total de plazas</t>
  </si>
  <si>
    <t>TOTAL ANUAL POR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</si>
</sst>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.0_);_(&quot;$&quot;* \(#,##0.0\);_(&quot;$&quot;* &quot;-&quot;??.0_);_(@_)"/>
    <numFmt numFmtId="167" formatCode="&quot;$&quot;#,##0.00"/>
  </numFmts>
  <fonts count="12">
    <font>
      <sz val="10"/>
      <color rgb="FF000000"/>
      <name val="Open Sans"/>
    </font>
    <font>
      <b/>
      <sz val="14"/>
      <name val="Arial"/>
      <family val="2"/>
    </font>
    <font>
      <sz val="10"/>
      <name val="Open Sans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3F3F3"/>
        <bgColor rgb="FFF3F3F3"/>
      </patternFill>
    </fill>
    <fill>
      <patternFill patternType="solid">
        <fgColor rgb="FFB6D7A8"/>
        <bgColor rgb="FFB6D7A8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" fontId="3" fillId="0" borderId="0" xfId="0" applyNumberFormat="1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4" fontId="6" fillId="5" borderId="7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left" vertical="center"/>
    </xf>
    <xf numFmtId="1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8" fillId="0" borderId="11" xfId="0" applyNumberFormat="1" applyFont="1" applyBorder="1" applyAlignment="1">
      <alignment horizontal="left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 wrapText="1"/>
    </xf>
    <xf numFmtId="164" fontId="7" fillId="2" borderId="10" xfId="0" applyNumberFormat="1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vertical="center"/>
    </xf>
    <xf numFmtId="164" fontId="9" fillId="2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left" vertical="center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6" borderId="11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left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" fontId="7" fillId="2" borderId="10" xfId="0" applyNumberFormat="1" applyFont="1" applyFill="1" applyBorder="1" applyAlignment="1">
      <alignment horizontal="left" vertical="center" wrapText="1"/>
    </xf>
    <xf numFmtId="164" fontId="7" fillId="2" borderId="10" xfId="0" applyNumberFormat="1" applyFont="1" applyFill="1" applyBorder="1" applyAlignment="1">
      <alignment horizontal="left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65" fontId="3" fillId="7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6" fontId="3" fillId="7" borderId="0" xfId="0" applyNumberFormat="1" applyFont="1" applyFill="1" applyAlignment="1">
      <alignment vertical="center"/>
    </xf>
    <xf numFmtId="165" fontId="3" fillId="7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topLeftCell="G1" workbookViewId="0">
      <pane ySplit="4" topLeftCell="A5" activePane="bottomLeft" state="frozen"/>
      <selection pane="bottomLeft" activeCell="G5" sqref="G5"/>
    </sheetView>
  </sheetViews>
  <sheetFormatPr baseColWidth="10" defaultColWidth="17.28515625" defaultRowHeight="15" customHeight="1"/>
  <cols>
    <col min="1" max="1" width="11" hidden="1" customWidth="1"/>
    <col min="2" max="2" width="4.5703125" hidden="1" customWidth="1"/>
    <col min="3" max="3" width="5.140625" hidden="1" customWidth="1"/>
    <col min="4" max="4" width="5.5703125" hidden="1" customWidth="1"/>
    <col min="5" max="5" width="5.28515625" hidden="1" customWidth="1"/>
    <col min="6" max="6" width="6.140625" hidden="1" customWidth="1"/>
    <col min="7" max="7" width="7.140625" customWidth="1"/>
    <col min="8" max="8" width="5.140625" customWidth="1"/>
    <col min="9" max="9" width="5.5703125" customWidth="1"/>
    <col min="10" max="10" width="14" customWidth="1"/>
    <col min="11" max="11" width="18.42578125" customWidth="1"/>
    <col min="12" max="12" width="18.85546875" customWidth="1"/>
    <col min="13" max="14" width="16.7109375" customWidth="1"/>
    <col min="15" max="15" width="9" hidden="1" customWidth="1"/>
    <col min="16" max="16" width="16.7109375" customWidth="1"/>
    <col min="17" max="17" width="14" customWidth="1"/>
    <col min="18" max="18" width="14.5703125" customWidth="1"/>
    <col min="19" max="19" width="13.85546875" customWidth="1"/>
    <col min="20" max="20" width="14.7109375" customWidth="1"/>
    <col min="21" max="21" width="13.5703125" customWidth="1"/>
    <col min="22" max="22" width="15.140625" customWidth="1"/>
    <col min="23" max="23" width="14.140625" customWidth="1"/>
    <col min="24" max="24" width="8" hidden="1" customWidth="1"/>
    <col min="25" max="25" width="9" hidden="1" customWidth="1"/>
    <col min="26" max="26" width="13.28515625" customWidth="1"/>
    <col min="27" max="27" width="16.42578125" customWidth="1"/>
    <col min="28" max="28" width="16" customWidth="1"/>
  </cols>
  <sheetData>
    <row r="1" spans="1:28" ht="22.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1"/>
      <c r="AA1" s="1"/>
      <c r="AB1" s="1"/>
    </row>
    <row r="2" spans="1:28" ht="24" customHeight="1">
      <c r="A2" s="2" t="s">
        <v>1</v>
      </c>
      <c r="B2" s="3" t="s">
        <v>2</v>
      </c>
      <c r="C2" s="4"/>
      <c r="D2" s="5"/>
      <c r="E2" s="6"/>
      <c r="F2" s="6"/>
      <c r="G2" s="91" t="s">
        <v>3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ht="87.75" customHeight="1">
      <c r="A3" s="4"/>
      <c r="B3" s="4"/>
      <c r="C3" s="4"/>
      <c r="D3" s="4"/>
      <c r="E3" s="4"/>
      <c r="F3" s="7"/>
      <c r="G3" s="8"/>
      <c r="H3" s="9"/>
      <c r="I3" s="9"/>
      <c r="J3" s="94"/>
      <c r="K3" s="95"/>
      <c r="L3" s="10"/>
      <c r="M3" s="1"/>
      <c r="N3" s="88" t="s">
        <v>4</v>
      </c>
      <c r="O3" s="89"/>
      <c r="P3" s="89"/>
      <c r="Q3" s="89"/>
      <c r="R3" s="90"/>
      <c r="S3" s="96" t="s">
        <v>5</v>
      </c>
      <c r="T3" s="89"/>
      <c r="U3" s="89"/>
      <c r="V3" s="89"/>
      <c r="W3" s="90"/>
      <c r="X3" s="96" t="s">
        <v>6</v>
      </c>
      <c r="Y3" s="90"/>
      <c r="Z3" s="88" t="s">
        <v>7</v>
      </c>
      <c r="AA3" s="89"/>
      <c r="AB3" s="90"/>
    </row>
    <row r="4" spans="1:28" ht="54" customHeight="1">
      <c r="A4" s="11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2" t="s">
        <v>14</v>
      </c>
      <c r="H4" s="13" t="s">
        <v>15</v>
      </c>
      <c r="I4" s="13" t="s">
        <v>16</v>
      </c>
      <c r="J4" s="14" t="s">
        <v>17</v>
      </c>
      <c r="K4" s="14" t="s">
        <v>18</v>
      </c>
      <c r="L4" s="14" t="s">
        <v>19</v>
      </c>
      <c r="M4" s="14" t="s">
        <v>20</v>
      </c>
      <c r="N4" s="15" t="s">
        <v>21</v>
      </c>
      <c r="O4" s="16" t="s">
        <v>22</v>
      </c>
      <c r="P4" s="16" t="s">
        <v>23</v>
      </c>
      <c r="Q4" s="16" t="s">
        <v>24</v>
      </c>
      <c r="R4" s="16" t="s">
        <v>25</v>
      </c>
      <c r="S4" s="17" t="s">
        <v>26</v>
      </c>
      <c r="T4" s="18" t="s">
        <v>27</v>
      </c>
      <c r="U4" s="19" t="s">
        <v>28</v>
      </c>
      <c r="V4" s="20" t="s">
        <v>29</v>
      </c>
      <c r="W4" s="16" t="s">
        <v>30</v>
      </c>
      <c r="X4" s="21"/>
      <c r="Y4" s="17"/>
      <c r="Z4" s="17" t="s">
        <v>31</v>
      </c>
      <c r="AA4" s="17" t="s">
        <v>32</v>
      </c>
      <c r="AB4" s="17" t="s">
        <v>33</v>
      </c>
    </row>
    <row r="5" spans="1:28" ht="84" customHeight="1">
      <c r="A5" s="22">
        <v>1</v>
      </c>
      <c r="B5" s="22"/>
      <c r="C5" s="22"/>
      <c r="D5" s="22"/>
      <c r="E5" s="22"/>
      <c r="F5" s="22"/>
      <c r="G5" s="23">
        <v>1</v>
      </c>
      <c r="H5" s="24">
        <v>27</v>
      </c>
      <c r="I5" s="25">
        <v>40</v>
      </c>
      <c r="J5" s="24" t="s">
        <v>34</v>
      </c>
      <c r="K5" s="26" t="s">
        <v>35</v>
      </c>
      <c r="L5" s="26" t="s">
        <v>36</v>
      </c>
      <c r="M5" s="26" t="s">
        <v>37</v>
      </c>
      <c r="N5" s="27">
        <v>58759</v>
      </c>
      <c r="O5" s="28">
        <v>0</v>
      </c>
      <c r="P5" s="27">
        <v>2288</v>
      </c>
      <c r="Q5" s="27">
        <v>1617</v>
      </c>
      <c r="R5" s="27">
        <v>0</v>
      </c>
      <c r="S5" s="29">
        <v>0</v>
      </c>
      <c r="T5" s="29">
        <f t="shared" ref="T5:T32" si="0">N5*15%</f>
        <v>8813.85</v>
      </c>
      <c r="U5" s="29">
        <f t="shared" ref="U5:U32" si="1">N5*3%</f>
        <v>1762.77</v>
      </c>
      <c r="V5" s="29">
        <f t="shared" ref="V5:V32" si="2">N5*4.8%</f>
        <v>2820.4320000000002</v>
      </c>
      <c r="W5" s="30">
        <f t="shared" ref="W5:W32" si="3">N5*2%</f>
        <v>1175.18</v>
      </c>
      <c r="X5" s="29">
        <v>0</v>
      </c>
      <c r="Y5" s="29">
        <v>0</v>
      </c>
      <c r="Z5" s="31">
        <f t="shared" ref="Z5:Z32" si="4">(N5/30)*50</f>
        <v>97931.666666666672</v>
      </c>
      <c r="AA5" s="32">
        <f t="shared" ref="AA5:AA32" si="5">(N5/30)*5</f>
        <v>9793.1666666666679</v>
      </c>
      <c r="AB5" s="32"/>
    </row>
    <row r="6" spans="1:28" ht="84" customHeight="1">
      <c r="A6" s="22">
        <v>2</v>
      </c>
      <c r="B6" s="22"/>
      <c r="C6" s="22"/>
      <c r="D6" s="22"/>
      <c r="E6" s="22"/>
      <c r="F6" s="22"/>
      <c r="G6" s="23">
        <v>2</v>
      </c>
      <c r="H6" s="24">
        <v>19</v>
      </c>
      <c r="I6" s="25">
        <v>40</v>
      </c>
      <c r="J6" s="24" t="s">
        <v>34</v>
      </c>
      <c r="K6" s="26" t="s">
        <v>38</v>
      </c>
      <c r="L6" s="26" t="s">
        <v>36</v>
      </c>
      <c r="M6" s="26" t="s">
        <v>37</v>
      </c>
      <c r="N6" s="27">
        <v>24533</v>
      </c>
      <c r="O6" s="28">
        <v>0</v>
      </c>
      <c r="P6" s="27">
        <v>1549</v>
      </c>
      <c r="Q6" s="27">
        <v>1016</v>
      </c>
      <c r="R6" s="27">
        <v>210.3</v>
      </c>
      <c r="S6" s="33">
        <v>0</v>
      </c>
      <c r="T6" s="29">
        <f t="shared" si="0"/>
        <v>3679.95</v>
      </c>
      <c r="U6" s="29">
        <f t="shared" si="1"/>
        <v>735.99</v>
      </c>
      <c r="V6" s="29">
        <f t="shared" si="2"/>
        <v>1177.5840000000001</v>
      </c>
      <c r="W6" s="30">
        <f t="shared" si="3"/>
        <v>490.66</v>
      </c>
      <c r="X6" s="29">
        <v>0</v>
      </c>
      <c r="Y6" s="29">
        <v>0</v>
      </c>
      <c r="Z6" s="31">
        <f t="shared" si="4"/>
        <v>40888.333333333336</v>
      </c>
      <c r="AA6" s="32">
        <f t="shared" si="5"/>
        <v>4088.833333333333</v>
      </c>
      <c r="AB6" s="32">
        <f t="shared" ref="AB6:AB9" si="6">(N6)/2</f>
        <v>12266.5</v>
      </c>
    </row>
    <row r="7" spans="1:28" ht="84" customHeight="1">
      <c r="A7" s="22">
        <v>3</v>
      </c>
      <c r="B7" s="22"/>
      <c r="C7" s="22"/>
      <c r="D7" s="22"/>
      <c r="E7" s="22"/>
      <c r="F7" s="22"/>
      <c r="G7" s="23">
        <v>3</v>
      </c>
      <c r="H7" s="24">
        <v>14</v>
      </c>
      <c r="I7" s="25">
        <v>40</v>
      </c>
      <c r="J7" s="24" t="s">
        <v>34</v>
      </c>
      <c r="K7" s="26" t="s">
        <v>39</v>
      </c>
      <c r="L7" s="26" t="s">
        <v>36</v>
      </c>
      <c r="M7" s="26" t="s">
        <v>37</v>
      </c>
      <c r="N7" s="27">
        <v>13967</v>
      </c>
      <c r="O7" s="34">
        <v>0</v>
      </c>
      <c r="P7" s="27">
        <v>1163</v>
      </c>
      <c r="Q7" s="27">
        <v>722</v>
      </c>
      <c r="R7" s="27"/>
      <c r="S7" s="33">
        <v>0</v>
      </c>
      <c r="T7" s="29">
        <f t="shared" si="0"/>
        <v>2095.0499999999997</v>
      </c>
      <c r="U7" s="29">
        <f t="shared" si="1"/>
        <v>419.01</v>
      </c>
      <c r="V7" s="29">
        <f t="shared" si="2"/>
        <v>670.41600000000005</v>
      </c>
      <c r="W7" s="30">
        <f t="shared" si="3"/>
        <v>279.34000000000003</v>
      </c>
      <c r="X7" s="29">
        <v>0</v>
      </c>
      <c r="Y7" s="29">
        <v>0</v>
      </c>
      <c r="Z7" s="31">
        <f t="shared" si="4"/>
        <v>23278.333333333332</v>
      </c>
      <c r="AA7" s="32">
        <f t="shared" si="5"/>
        <v>2327.8333333333335</v>
      </c>
      <c r="AB7" s="32">
        <f t="shared" si="6"/>
        <v>6983.5</v>
      </c>
    </row>
    <row r="8" spans="1:28" ht="84" customHeight="1">
      <c r="A8" s="22">
        <v>4</v>
      </c>
      <c r="B8" s="22"/>
      <c r="C8" s="22"/>
      <c r="D8" s="22"/>
      <c r="E8" s="22"/>
      <c r="F8" s="22"/>
      <c r="G8" s="23">
        <v>4</v>
      </c>
      <c r="H8" s="24">
        <v>13</v>
      </c>
      <c r="I8" s="25">
        <v>40</v>
      </c>
      <c r="J8" s="24" t="s">
        <v>40</v>
      </c>
      <c r="K8" s="26" t="s">
        <v>41</v>
      </c>
      <c r="L8" s="26" t="s">
        <v>36</v>
      </c>
      <c r="M8" s="26" t="s">
        <v>37</v>
      </c>
      <c r="N8" s="27">
        <v>13214</v>
      </c>
      <c r="O8" s="34">
        <v>0</v>
      </c>
      <c r="P8" s="27">
        <v>1128</v>
      </c>
      <c r="Q8" s="27">
        <v>703</v>
      </c>
      <c r="R8" s="27">
        <v>0</v>
      </c>
      <c r="S8" s="33">
        <v>0</v>
      </c>
      <c r="T8" s="29">
        <f t="shared" si="0"/>
        <v>1982.1</v>
      </c>
      <c r="U8" s="29">
        <f t="shared" si="1"/>
        <v>396.41999999999996</v>
      </c>
      <c r="V8" s="29">
        <f t="shared" si="2"/>
        <v>634.27200000000005</v>
      </c>
      <c r="W8" s="30">
        <f t="shared" si="3"/>
        <v>264.28000000000003</v>
      </c>
      <c r="X8" s="29"/>
      <c r="Y8" s="29"/>
      <c r="Z8" s="31">
        <f t="shared" si="4"/>
        <v>22023.333333333332</v>
      </c>
      <c r="AA8" s="32">
        <f t="shared" si="5"/>
        <v>2202.333333333333</v>
      </c>
      <c r="AB8" s="32">
        <f t="shared" si="6"/>
        <v>6607</v>
      </c>
    </row>
    <row r="9" spans="1:28" ht="84" customHeight="1">
      <c r="A9" s="22">
        <v>5</v>
      </c>
      <c r="B9" s="22"/>
      <c r="C9" s="22"/>
      <c r="D9" s="22"/>
      <c r="E9" s="22"/>
      <c r="F9" s="22"/>
      <c r="G9" s="23">
        <v>36</v>
      </c>
      <c r="H9" s="24">
        <v>17</v>
      </c>
      <c r="I9" s="25">
        <v>40</v>
      </c>
      <c r="J9" s="24" t="s">
        <v>34</v>
      </c>
      <c r="K9" s="26" t="s">
        <v>42</v>
      </c>
      <c r="L9" s="26" t="s">
        <v>43</v>
      </c>
      <c r="M9" s="26" t="s">
        <v>37</v>
      </c>
      <c r="N9" s="87">
        <v>19032</v>
      </c>
      <c r="O9" s="34">
        <v>0</v>
      </c>
      <c r="P9" s="27">
        <v>1286</v>
      </c>
      <c r="Q9" s="27">
        <v>857</v>
      </c>
      <c r="R9" s="27">
        <v>350.5</v>
      </c>
      <c r="S9" s="33">
        <v>0</v>
      </c>
      <c r="T9" s="29">
        <f t="shared" si="0"/>
        <v>2854.7999999999997</v>
      </c>
      <c r="U9" s="29">
        <f t="shared" si="1"/>
        <v>570.95999999999992</v>
      </c>
      <c r="V9" s="29">
        <f t="shared" si="2"/>
        <v>913.53600000000006</v>
      </c>
      <c r="W9" s="30">
        <f t="shared" si="3"/>
        <v>380.64</v>
      </c>
      <c r="X9" s="29"/>
      <c r="Y9" s="29"/>
      <c r="Z9" s="31">
        <f t="shared" si="4"/>
        <v>31720</v>
      </c>
      <c r="AA9" s="32">
        <f t="shared" si="5"/>
        <v>3172</v>
      </c>
      <c r="AB9" s="32">
        <f t="shared" si="6"/>
        <v>9516</v>
      </c>
    </row>
    <row r="10" spans="1:28" ht="84" customHeight="1">
      <c r="A10" s="22">
        <v>6</v>
      </c>
      <c r="B10" s="22"/>
      <c r="C10" s="22"/>
      <c r="D10" s="22"/>
      <c r="E10" s="22"/>
      <c r="F10" s="22"/>
      <c r="G10" s="23">
        <v>38</v>
      </c>
      <c r="H10" s="24">
        <v>14</v>
      </c>
      <c r="I10" s="25">
        <v>40</v>
      </c>
      <c r="J10" s="24" t="s">
        <v>40</v>
      </c>
      <c r="K10" s="26" t="s">
        <v>44</v>
      </c>
      <c r="L10" s="26" t="s">
        <v>43</v>
      </c>
      <c r="M10" s="26" t="s">
        <v>37</v>
      </c>
      <c r="N10" s="27">
        <v>15426.46</v>
      </c>
      <c r="O10" s="34">
        <v>0</v>
      </c>
      <c r="P10" s="27">
        <v>1163</v>
      </c>
      <c r="Q10" s="27">
        <v>722</v>
      </c>
      <c r="R10" s="27">
        <v>350.5</v>
      </c>
      <c r="S10" s="33">
        <f t="shared" ref="S10:S11" si="7">N10*3%</f>
        <v>462.79379999999998</v>
      </c>
      <c r="T10" s="29">
        <f t="shared" si="0"/>
        <v>2313.9689999999996</v>
      </c>
      <c r="U10" s="29">
        <f t="shared" si="1"/>
        <v>462.79379999999998</v>
      </c>
      <c r="V10" s="29">
        <f t="shared" si="2"/>
        <v>740.47007999999994</v>
      </c>
      <c r="W10" s="30">
        <f t="shared" si="3"/>
        <v>308.5292</v>
      </c>
      <c r="X10" s="29">
        <v>0</v>
      </c>
      <c r="Y10" s="29">
        <v>0</v>
      </c>
      <c r="Z10" s="31">
        <f t="shared" si="4"/>
        <v>25710.766666666666</v>
      </c>
      <c r="AA10" s="32">
        <f t="shared" si="5"/>
        <v>2571.0766666666668</v>
      </c>
      <c r="AB10" s="32">
        <f t="shared" ref="AB10:AB11" si="8">(N10+P10+Q10+R10+S10)/2</f>
        <v>9062.3768999999993</v>
      </c>
    </row>
    <row r="11" spans="1:28" ht="84" customHeight="1">
      <c r="A11" s="22">
        <v>7</v>
      </c>
      <c r="B11" s="22"/>
      <c r="C11" s="22"/>
      <c r="D11" s="22"/>
      <c r="E11" s="22"/>
      <c r="F11" s="22"/>
      <c r="G11" s="23">
        <v>40</v>
      </c>
      <c r="H11" s="24">
        <v>13</v>
      </c>
      <c r="I11" s="25">
        <v>40</v>
      </c>
      <c r="J11" s="24" t="s">
        <v>40</v>
      </c>
      <c r="K11" s="26" t="s">
        <v>45</v>
      </c>
      <c r="L11" s="26" t="s">
        <v>43</v>
      </c>
      <c r="M11" s="26" t="s">
        <v>37</v>
      </c>
      <c r="N11" s="27">
        <v>13214</v>
      </c>
      <c r="O11" s="34">
        <v>0</v>
      </c>
      <c r="P11" s="27">
        <v>1128</v>
      </c>
      <c r="Q11" s="27">
        <v>703</v>
      </c>
      <c r="R11" s="27">
        <v>420.6</v>
      </c>
      <c r="S11" s="33">
        <f t="shared" si="7"/>
        <v>396.41999999999996</v>
      </c>
      <c r="T11" s="29">
        <f t="shared" si="0"/>
        <v>1982.1</v>
      </c>
      <c r="U11" s="29">
        <f t="shared" si="1"/>
        <v>396.41999999999996</v>
      </c>
      <c r="V11" s="29">
        <f t="shared" si="2"/>
        <v>634.27200000000005</v>
      </c>
      <c r="W11" s="30">
        <f t="shared" si="3"/>
        <v>264.28000000000003</v>
      </c>
      <c r="X11" s="29">
        <v>0</v>
      </c>
      <c r="Y11" s="29">
        <v>0</v>
      </c>
      <c r="Z11" s="31">
        <f t="shared" si="4"/>
        <v>22023.333333333332</v>
      </c>
      <c r="AA11" s="32">
        <f t="shared" si="5"/>
        <v>2202.333333333333</v>
      </c>
      <c r="AB11" s="32">
        <f t="shared" si="8"/>
        <v>7931.01</v>
      </c>
    </row>
    <row r="12" spans="1:28" ht="84" customHeight="1">
      <c r="A12" s="22">
        <v>8</v>
      </c>
      <c r="B12" s="22"/>
      <c r="C12" s="22"/>
      <c r="D12" s="22"/>
      <c r="E12" s="22"/>
      <c r="F12" s="22"/>
      <c r="G12" s="23">
        <v>32</v>
      </c>
      <c r="H12" s="24">
        <v>24</v>
      </c>
      <c r="I12" s="25">
        <v>40</v>
      </c>
      <c r="J12" s="24" t="s">
        <v>34</v>
      </c>
      <c r="K12" s="26" t="s">
        <v>46</v>
      </c>
      <c r="L12" s="26" t="s">
        <v>43</v>
      </c>
      <c r="M12" s="26" t="s">
        <v>37</v>
      </c>
      <c r="N12" s="27">
        <v>42280</v>
      </c>
      <c r="O12" s="34">
        <v>0</v>
      </c>
      <c r="P12" s="27">
        <v>1865</v>
      </c>
      <c r="Q12" s="27">
        <v>1345</v>
      </c>
      <c r="R12" s="27">
        <v>0</v>
      </c>
      <c r="S12" s="33">
        <v>0</v>
      </c>
      <c r="T12" s="29">
        <f t="shared" si="0"/>
        <v>6342</v>
      </c>
      <c r="U12" s="29">
        <f t="shared" si="1"/>
        <v>1268.3999999999999</v>
      </c>
      <c r="V12" s="29">
        <f t="shared" si="2"/>
        <v>2029.44</v>
      </c>
      <c r="W12" s="30">
        <f t="shared" si="3"/>
        <v>845.6</v>
      </c>
      <c r="X12" s="29">
        <v>0</v>
      </c>
      <c r="Y12" s="29">
        <v>0</v>
      </c>
      <c r="Z12" s="31">
        <f t="shared" si="4"/>
        <v>70466.666666666657</v>
      </c>
      <c r="AA12" s="32">
        <f t="shared" si="5"/>
        <v>7046.6666666666661</v>
      </c>
      <c r="AB12" s="32">
        <f>N12/2</f>
        <v>21140</v>
      </c>
    </row>
    <row r="13" spans="1:28" ht="84" customHeight="1">
      <c r="A13" s="22">
        <v>9</v>
      </c>
      <c r="B13" s="22"/>
      <c r="C13" s="22"/>
      <c r="D13" s="22"/>
      <c r="E13" s="22"/>
      <c r="F13" s="22"/>
      <c r="G13" s="23">
        <v>39</v>
      </c>
      <c r="H13" s="24">
        <v>13</v>
      </c>
      <c r="I13" s="25">
        <v>40</v>
      </c>
      <c r="J13" s="24" t="s">
        <v>40</v>
      </c>
      <c r="K13" s="26" t="s">
        <v>45</v>
      </c>
      <c r="L13" s="26" t="s">
        <v>43</v>
      </c>
      <c r="M13" s="26" t="s">
        <v>37</v>
      </c>
      <c r="N13" s="27">
        <v>13214</v>
      </c>
      <c r="O13" s="34">
        <v>0</v>
      </c>
      <c r="P13" s="27">
        <v>1128</v>
      </c>
      <c r="Q13" s="27">
        <v>703</v>
      </c>
      <c r="R13" s="27">
        <v>210.3</v>
      </c>
      <c r="S13" s="33">
        <f>N13*3%</f>
        <v>396.41999999999996</v>
      </c>
      <c r="T13" s="29">
        <f t="shared" si="0"/>
        <v>1982.1</v>
      </c>
      <c r="U13" s="29">
        <f t="shared" si="1"/>
        <v>396.41999999999996</v>
      </c>
      <c r="V13" s="29">
        <f t="shared" si="2"/>
        <v>634.27200000000005</v>
      </c>
      <c r="W13" s="30">
        <f t="shared" si="3"/>
        <v>264.28000000000003</v>
      </c>
      <c r="X13" s="29">
        <v>0</v>
      </c>
      <c r="Y13" s="29">
        <v>0</v>
      </c>
      <c r="Z13" s="31">
        <f t="shared" si="4"/>
        <v>22023.333333333332</v>
      </c>
      <c r="AA13" s="32">
        <f t="shared" si="5"/>
        <v>2202.333333333333</v>
      </c>
      <c r="AB13" s="32">
        <f>(N13+P13+Q13+R13+S13)/2</f>
        <v>7825.86</v>
      </c>
    </row>
    <row r="14" spans="1:28" ht="84" customHeight="1">
      <c r="A14" s="22">
        <v>10</v>
      </c>
      <c r="B14" s="22"/>
      <c r="C14" s="22"/>
      <c r="D14" s="22"/>
      <c r="E14" s="22"/>
      <c r="F14" s="22"/>
      <c r="G14" s="23">
        <v>20</v>
      </c>
      <c r="H14" s="24">
        <v>13</v>
      </c>
      <c r="I14" s="25">
        <v>40</v>
      </c>
      <c r="J14" s="24" t="s">
        <v>40</v>
      </c>
      <c r="K14" s="26" t="s">
        <v>45</v>
      </c>
      <c r="L14" s="26" t="s">
        <v>43</v>
      </c>
      <c r="M14" s="26" t="s">
        <v>37</v>
      </c>
      <c r="N14" s="27">
        <v>13214</v>
      </c>
      <c r="O14" s="34">
        <v>0</v>
      </c>
      <c r="P14" s="27">
        <v>1128</v>
      </c>
      <c r="Q14" s="27">
        <v>703</v>
      </c>
      <c r="R14" s="27">
        <v>0</v>
      </c>
      <c r="S14" s="33">
        <v>0</v>
      </c>
      <c r="T14" s="29">
        <f t="shared" si="0"/>
        <v>1982.1</v>
      </c>
      <c r="U14" s="29">
        <f t="shared" si="1"/>
        <v>396.41999999999996</v>
      </c>
      <c r="V14" s="29">
        <f t="shared" si="2"/>
        <v>634.27200000000005</v>
      </c>
      <c r="W14" s="30">
        <f t="shared" si="3"/>
        <v>264.28000000000003</v>
      </c>
      <c r="X14" s="29">
        <v>0</v>
      </c>
      <c r="Y14" s="29">
        <v>0</v>
      </c>
      <c r="Z14" s="31">
        <f t="shared" si="4"/>
        <v>22023.333333333332</v>
      </c>
      <c r="AA14" s="32">
        <f t="shared" si="5"/>
        <v>2202.333333333333</v>
      </c>
      <c r="AB14" s="32">
        <f>(N14)/2</f>
        <v>6607</v>
      </c>
    </row>
    <row r="15" spans="1:28" ht="84" customHeight="1">
      <c r="A15" s="22">
        <v>11</v>
      </c>
      <c r="B15" s="22"/>
      <c r="C15" s="22"/>
      <c r="D15" s="22"/>
      <c r="E15" s="22"/>
      <c r="F15" s="22"/>
      <c r="G15" s="36">
        <v>28</v>
      </c>
      <c r="H15" s="37">
        <v>14</v>
      </c>
      <c r="I15" s="38">
        <v>40</v>
      </c>
      <c r="J15" s="37" t="s">
        <v>40</v>
      </c>
      <c r="K15" s="39" t="s">
        <v>47</v>
      </c>
      <c r="L15" s="39" t="s">
        <v>43</v>
      </c>
      <c r="M15" s="39" t="s">
        <v>37</v>
      </c>
      <c r="N15" s="27">
        <v>13967</v>
      </c>
      <c r="O15" s="34">
        <v>0</v>
      </c>
      <c r="P15" s="27">
        <v>1163</v>
      </c>
      <c r="Q15" s="27">
        <v>722</v>
      </c>
      <c r="R15" s="27">
        <v>140.19999999999999</v>
      </c>
      <c r="S15" s="40">
        <f t="shared" ref="S15:S16" si="9">N15*3%</f>
        <v>419.01</v>
      </c>
      <c r="T15" s="29">
        <f t="shared" si="0"/>
        <v>2095.0499999999997</v>
      </c>
      <c r="U15" s="41">
        <f t="shared" si="1"/>
        <v>419.01</v>
      </c>
      <c r="V15" s="29">
        <f t="shared" si="2"/>
        <v>670.41600000000005</v>
      </c>
      <c r="W15" s="30">
        <f t="shared" si="3"/>
        <v>279.34000000000003</v>
      </c>
      <c r="X15" s="41">
        <v>0</v>
      </c>
      <c r="Y15" s="41">
        <v>0</v>
      </c>
      <c r="Z15" s="31">
        <f t="shared" si="4"/>
        <v>23278.333333333332</v>
      </c>
      <c r="AA15" s="32">
        <f t="shared" si="5"/>
        <v>2327.8333333333335</v>
      </c>
      <c r="AB15" s="32">
        <f t="shared" ref="AB15:AB16" si="10">(N15+P15+Q15+R15+S15)/2</f>
        <v>8205.6049999999996</v>
      </c>
    </row>
    <row r="16" spans="1:28" ht="84" customHeight="1">
      <c r="A16" s="22">
        <v>12</v>
      </c>
      <c r="B16" s="22"/>
      <c r="C16" s="22"/>
      <c r="D16" s="22"/>
      <c r="E16" s="22"/>
      <c r="F16" s="22"/>
      <c r="G16" s="23">
        <v>42</v>
      </c>
      <c r="H16" s="24">
        <v>13</v>
      </c>
      <c r="I16" s="25">
        <v>30</v>
      </c>
      <c r="J16" s="24" t="s">
        <v>40</v>
      </c>
      <c r="K16" s="26" t="s">
        <v>45</v>
      </c>
      <c r="L16" s="26" t="s">
        <v>43</v>
      </c>
      <c r="M16" s="26" t="s">
        <v>37</v>
      </c>
      <c r="N16" s="27">
        <v>10126.08</v>
      </c>
      <c r="O16" s="34">
        <v>0</v>
      </c>
      <c r="P16" s="27">
        <f>P14*I16/I14</f>
        <v>846</v>
      </c>
      <c r="Q16" s="27">
        <v>415.82</v>
      </c>
      <c r="R16" s="27">
        <v>140.19999999999999</v>
      </c>
      <c r="S16" s="33">
        <f t="shared" si="9"/>
        <v>303.7824</v>
      </c>
      <c r="T16" s="29">
        <f t="shared" si="0"/>
        <v>1518.912</v>
      </c>
      <c r="U16" s="29">
        <f t="shared" si="1"/>
        <v>303.7824</v>
      </c>
      <c r="V16" s="29">
        <f t="shared" si="2"/>
        <v>486.05184000000003</v>
      </c>
      <c r="W16" s="30">
        <f t="shared" si="3"/>
        <v>202.52160000000001</v>
      </c>
      <c r="X16" s="29">
        <v>0</v>
      </c>
      <c r="Y16" s="29">
        <v>0</v>
      </c>
      <c r="Z16" s="31">
        <f t="shared" si="4"/>
        <v>16876.8</v>
      </c>
      <c r="AA16" s="32">
        <f t="shared" si="5"/>
        <v>1687.68</v>
      </c>
      <c r="AB16" s="32">
        <f t="shared" si="10"/>
        <v>5915.9412000000002</v>
      </c>
    </row>
    <row r="17" spans="1:28" ht="84" customHeight="1">
      <c r="A17" s="22">
        <v>13</v>
      </c>
      <c r="B17" s="22"/>
      <c r="C17" s="22"/>
      <c r="D17" s="22"/>
      <c r="E17" s="22"/>
      <c r="F17" s="22"/>
      <c r="G17" s="23">
        <v>33</v>
      </c>
      <c r="H17" s="24">
        <v>17</v>
      </c>
      <c r="I17" s="25">
        <v>40</v>
      </c>
      <c r="J17" s="24" t="s">
        <v>34</v>
      </c>
      <c r="K17" s="26" t="s">
        <v>48</v>
      </c>
      <c r="L17" s="26" t="s">
        <v>43</v>
      </c>
      <c r="M17" s="26" t="s">
        <v>37</v>
      </c>
      <c r="N17" s="87">
        <v>19032</v>
      </c>
      <c r="O17" s="34">
        <v>0</v>
      </c>
      <c r="P17" s="27">
        <v>1286</v>
      </c>
      <c r="Q17" s="27">
        <v>857</v>
      </c>
      <c r="R17" s="27">
        <v>0</v>
      </c>
      <c r="S17" s="33">
        <v>0</v>
      </c>
      <c r="T17" s="29">
        <f t="shared" si="0"/>
        <v>2854.7999999999997</v>
      </c>
      <c r="U17" s="29">
        <f t="shared" si="1"/>
        <v>570.95999999999992</v>
      </c>
      <c r="V17" s="29">
        <f t="shared" si="2"/>
        <v>913.53600000000006</v>
      </c>
      <c r="W17" s="30">
        <f t="shared" si="3"/>
        <v>380.64</v>
      </c>
      <c r="X17" s="29">
        <v>0</v>
      </c>
      <c r="Y17" s="29">
        <v>0</v>
      </c>
      <c r="Z17" s="31">
        <f t="shared" si="4"/>
        <v>31720</v>
      </c>
      <c r="AA17" s="32">
        <f t="shared" si="5"/>
        <v>3172</v>
      </c>
      <c r="AB17" s="32">
        <f t="shared" ref="AB17:AB20" si="11">(N17)/2</f>
        <v>9516</v>
      </c>
    </row>
    <row r="18" spans="1:28" ht="84" customHeight="1">
      <c r="A18" s="22">
        <v>14</v>
      </c>
      <c r="B18" s="22"/>
      <c r="C18" s="22"/>
      <c r="D18" s="22"/>
      <c r="E18" s="22"/>
      <c r="F18" s="22"/>
      <c r="G18" s="23">
        <v>35</v>
      </c>
      <c r="H18" s="24">
        <v>18</v>
      </c>
      <c r="I18" s="25">
        <v>40</v>
      </c>
      <c r="J18" s="24" t="s">
        <v>34</v>
      </c>
      <c r="K18" s="26" t="s">
        <v>49</v>
      </c>
      <c r="L18" s="26" t="s">
        <v>43</v>
      </c>
      <c r="M18" s="26" t="s">
        <v>37</v>
      </c>
      <c r="N18" s="27">
        <v>22186</v>
      </c>
      <c r="O18" s="34">
        <v>0</v>
      </c>
      <c r="P18" s="27">
        <v>1465</v>
      </c>
      <c r="Q18" s="27">
        <v>987</v>
      </c>
      <c r="R18" s="27">
        <v>0</v>
      </c>
      <c r="S18" s="33">
        <v>0</v>
      </c>
      <c r="T18" s="29">
        <f t="shared" si="0"/>
        <v>3327.9</v>
      </c>
      <c r="U18" s="29">
        <f t="shared" si="1"/>
        <v>665.57999999999993</v>
      </c>
      <c r="V18" s="29">
        <f t="shared" si="2"/>
        <v>1064.9280000000001</v>
      </c>
      <c r="W18" s="30">
        <f t="shared" si="3"/>
        <v>443.72</v>
      </c>
      <c r="X18" s="29">
        <v>0</v>
      </c>
      <c r="Y18" s="29">
        <v>0</v>
      </c>
      <c r="Z18" s="31">
        <f t="shared" si="4"/>
        <v>36976.666666666664</v>
      </c>
      <c r="AA18" s="32">
        <f t="shared" si="5"/>
        <v>3697.6666666666665</v>
      </c>
      <c r="AB18" s="32">
        <f t="shared" si="11"/>
        <v>11093</v>
      </c>
    </row>
    <row r="19" spans="1:28" ht="84" customHeight="1">
      <c r="A19" s="22">
        <v>15</v>
      </c>
      <c r="B19" s="22"/>
      <c r="C19" s="22"/>
      <c r="D19" s="22"/>
      <c r="E19" s="22"/>
      <c r="F19" s="22"/>
      <c r="G19" s="23">
        <v>34</v>
      </c>
      <c r="H19" s="24">
        <v>18</v>
      </c>
      <c r="I19" s="25">
        <v>40</v>
      </c>
      <c r="J19" s="24" t="s">
        <v>34</v>
      </c>
      <c r="K19" s="26" t="s">
        <v>50</v>
      </c>
      <c r="L19" s="26" t="s">
        <v>43</v>
      </c>
      <c r="M19" s="26" t="s">
        <v>37</v>
      </c>
      <c r="N19" s="27">
        <v>22186</v>
      </c>
      <c r="O19" s="34">
        <v>0</v>
      </c>
      <c r="P19" s="27">
        <v>1465</v>
      </c>
      <c r="Q19" s="27">
        <v>987</v>
      </c>
      <c r="R19" s="27">
        <v>140.19999999999999</v>
      </c>
      <c r="S19" s="33">
        <v>0</v>
      </c>
      <c r="T19" s="29">
        <f t="shared" si="0"/>
        <v>3327.9</v>
      </c>
      <c r="U19" s="29">
        <f t="shared" si="1"/>
        <v>665.57999999999993</v>
      </c>
      <c r="V19" s="29">
        <f t="shared" si="2"/>
        <v>1064.9280000000001</v>
      </c>
      <c r="W19" s="30">
        <f t="shared" si="3"/>
        <v>443.72</v>
      </c>
      <c r="X19" s="29">
        <v>0</v>
      </c>
      <c r="Y19" s="29">
        <v>0</v>
      </c>
      <c r="Z19" s="31">
        <f t="shared" si="4"/>
        <v>36976.666666666664</v>
      </c>
      <c r="AA19" s="32">
        <f t="shared" si="5"/>
        <v>3697.6666666666665</v>
      </c>
      <c r="AB19" s="32">
        <f t="shared" si="11"/>
        <v>11093</v>
      </c>
    </row>
    <row r="20" spans="1:28" ht="84" customHeight="1">
      <c r="A20" s="22">
        <v>16</v>
      </c>
      <c r="B20" s="22"/>
      <c r="C20" s="22"/>
      <c r="D20" s="22"/>
      <c r="E20" s="22"/>
      <c r="F20" s="22"/>
      <c r="G20" s="23">
        <v>55</v>
      </c>
      <c r="H20" s="24">
        <v>16</v>
      </c>
      <c r="I20" s="25">
        <v>40</v>
      </c>
      <c r="J20" s="24" t="s">
        <v>34</v>
      </c>
      <c r="K20" s="26" t="s">
        <v>51</v>
      </c>
      <c r="L20" s="26" t="s">
        <v>52</v>
      </c>
      <c r="M20" s="26" t="s">
        <v>37</v>
      </c>
      <c r="N20" s="27">
        <v>17213</v>
      </c>
      <c r="O20" s="34">
        <v>0</v>
      </c>
      <c r="P20" s="27">
        <v>1247</v>
      </c>
      <c r="Q20" s="27">
        <v>779</v>
      </c>
      <c r="R20" s="27">
        <v>350.5</v>
      </c>
      <c r="S20" s="33">
        <v>0</v>
      </c>
      <c r="T20" s="29">
        <f t="shared" si="0"/>
        <v>2581.9499999999998</v>
      </c>
      <c r="U20" s="29">
        <f t="shared" si="1"/>
        <v>516.39</v>
      </c>
      <c r="V20" s="29">
        <f t="shared" si="2"/>
        <v>826.22400000000005</v>
      </c>
      <c r="W20" s="30">
        <f t="shared" si="3"/>
        <v>344.26</v>
      </c>
      <c r="X20" s="29">
        <v>0</v>
      </c>
      <c r="Y20" s="29">
        <v>0</v>
      </c>
      <c r="Z20" s="31">
        <f t="shared" si="4"/>
        <v>28688.333333333332</v>
      </c>
      <c r="AA20" s="32">
        <f t="shared" si="5"/>
        <v>2868.833333333333</v>
      </c>
      <c r="AB20" s="32">
        <f t="shared" si="11"/>
        <v>8606.5</v>
      </c>
    </row>
    <row r="21" spans="1:28" ht="84" customHeight="1">
      <c r="A21" s="22">
        <v>17</v>
      </c>
      <c r="B21" s="22"/>
      <c r="C21" s="22"/>
      <c r="D21" s="22"/>
      <c r="E21" s="22"/>
      <c r="F21" s="22"/>
      <c r="G21" s="23">
        <v>57</v>
      </c>
      <c r="H21" s="24">
        <v>14</v>
      </c>
      <c r="I21" s="25">
        <v>40</v>
      </c>
      <c r="J21" s="24" t="s">
        <v>40</v>
      </c>
      <c r="K21" s="26" t="s">
        <v>53</v>
      </c>
      <c r="L21" s="26" t="s">
        <v>52</v>
      </c>
      <c r="M21" s="26" t="s">
        <v>37</v>
      </c>
      <c r="N21" s="27">
        <v>13967</v>
      </c>
      <c r="O21" s="34">
        <v>0</v>
      </c>
      <c r="P21" s="27">
        <v>1163</v>
      </c>
      <c r="Q21" s="27">
        <v>722</v>
      </c>
      <c r="R21" s="27">
        <v>140.19999999999999</v>
      </c>
      <c r="S21" s="33">
        <f>N21*3%</f>
        <v>419.01</v>
      </c>
      <c r="T21" s="29">
        <f t="shared" si="0"/>
        <v>2095.0499999999997</v>
      </c>
      <c r="U21" s="29">
        <f t="shared" si="1"/>
        <v>419.01</v>
      </c>
      <c r="V21" s="29">
        <f t="shared" si="2"/>
        <v>670.41600000000005</v>
      </c>
      <c r="W21" s="30">
        <f t="shared" si="3"/>
        <v>279.34000000000003</v>
      </c>
      <c r="X21" s="29">
        <v>0</v>
      </c>
      <c r="Y21" s="29">
        <v>0</v>
      </c>
      <c r="Z21" s="31">
        <f t="shared" si="4"/>
        <v>23278.333333333332</v>
      </c>
      <c r="AA21" s="32">
        <f t="shared" si="5"/>
        <v>2327.8333333333335</v>
      </c>
      <c r="AB21" s="32">
        <f>(N21+P21+Q21+R21+S21)/2</f>
        <v>8205.6049999999996</v>
      </c>
    </row>
    <row r="22" spans="1:28" ht="84" customHeight="1">
      <c r="A22" s="22">
        <v>18</v>
      </c>
      <c r="B22" s="22"/>
      <c r="C22" s="22"/>
      <c r="D22" s="22"/>
      <c r="E22" s="22"/>
      <c r="F22" s="22"/>
      <c r="G22" s="23">
        <v>53</v>
      </c>
      <c r="H22" s="24">
        <v>23</v>
      </c>
      <c r="I22" s="25">
        <v>40</v>
      </c>
      <c r="J22" s="24" t="s">
        <v>34</v>
      </c>
      <c r="K22" s="26" t="s">
        <v>46</v>
      </c>
      <c r="L22" s="26" t="s">
        <v>52</v>
      </c>
      <c r="M22" s="26" t="s">
        <v>37</v>
      </c>
      <c r="N22" s="27">
        <v>38208</v>
      </c>
      <c r="O22" s="34">
        <v>0</v>
      </c>
      <c r="P22" s="27">
        <v>1808</v>
      </c>
      <c r="Q22" s="27">
        <v>1299</v>
      </c>
      <c r="R22" s="27">
        <v>0</v>
      </c>
      <c r="S22" s="33">
        <v>0</v>
      </c>
      <c r="T22" s="29">
        <f t="shared" si="0"/>
        <v>5731.2</v>
      </c>
      <c r="U22" s="29">
        <f t="shared" si="1"/>
        <v>1146.24</v>
      </c>
      <c r="V22" s="29">
        <f t="shared" si="2"/>
        <v>1833.9840000000002</v>
      </c>
      <c r="W22" s="30">
        <f t="shared" si="3"/>
        <v>764.16</v>
      </c>
      <c r="X22" s="29">
        <v>0</v>
      </c>
      <c r="Y22" s="29">
        <v>0</v>
      </c>
      <c r="Z22" s="31">
        <f t="shared" si="4"/>
        <v>63679.999999999993</v>
      </c>
      <c r="AA22" s="32">
        <f t="shared" si="5"/>
        <v>6368</v>
      </c>
      <c r="AB22" s="42">
        <f>N22/2</f>
        <v>19104</v>
      </c>
    </row>
    <row r="23" spans="1:28" ht="84" customHeight="1">
      <c r="A23" s="22">
        <v>19</v>
      </c>
      <c r="B23" s="22"/>
      <c r="C23" s="22"/>
      <c r="D23" s="22"/>
      <c r="E23" s="22"/>
      <c r="F23" s="22"/>
      <c r="G23" s="23">
        <v>59</v>
      </c>
      <c r="H23" s="24">
        <v>13</v>
      </c>
      <c r="I23" s="25">
        <v>30</v>
      </c>
      <c r="J23" s="24" t="s">
        <v>40</v>
      </c>
      <c r="K23" s="26" t="s">
        <v>45</v>
      </c>
      <c r="L23" s="26" t="s">
        <v>52</v>
      </c>
      <c r="M23" s="26" t="s">
        <v>37</v>
      </c>
      <c r="N23" s="27">
        <v>10126.200000000001</v>
      </c>
      <c r="O23" s="34">
        <v>0</v>
      </c>
      <c r="P23" s="27">
        <v>846</v>
      </c>
      <c r="Q23" s="27">
        <v>415.82</v>
      </c>
      <c r="R23" s="27">
        <v>0</v>
      </c>
      <c r="S23" s="33">
        <f>N23*3%</f>
        <v>303.786</v>
      </c>
      <c r="T23" s="29">
        <f t="shared" si="0"/>
        <v>1518.93</v>
      </c>
      <c r="U23" s="29">
        <f t="shared" si="1"/>
        <v>303.786</v>
      </c>
      <c r="V23" s="29">
        <f t="shared" si="2"/>
        <v>486.05760000000004</v>
      </c>
      <c r="W23" s="30">
        <f t="shared" si="3"/>
        <v>202.52400000000003</v>
      </c>
      <c r="X23" s="29">
        <v>0</v>
      </c>
      <c r="Y23" s="29">
        <v>0</v>
      </c>
      <c r="Z23" s="31">
        <f t="shared" si="4"/>
        <v>16877</v>
      </c>
      <c r="AA23" s="32">
        <f t="shared" si="5"/>
        <v>1687.7</v>
      </c>
      <c r="AB23" s="32">
        <f>(N23+P23+Q23+R23+S23)/2</f>
        <v>5845.9030000000002</v>
      </c>
    </row>
    <row r="24" spans="1:28" ht="84" customHeight="1">
      <c r="A24" s="22">
        <v>20</v>
      </c>
      <c r="B24" s="22"/>
      <c r="C24" s="22"/>
      <c r="D24" s="22"/>
      <c r="E24" s="22"/>
      <c r="F24" s="22"/>
      <c r="G24" s="23">
        <v>56</v>
      </c>
      <c r="H24" s="24">
        <v>16</v>
      </c>
      <c r="I24" s="25">
        <v>40</v>
      </c>
      <c r="J24" s="24" t="s">
        <v>34</v>
      </c>
      <c r="K24" s="26" t="s">
        <v>54</v>
      </c>
      <c r="L24" s="26" t="s">
        <v>52</v>
      </c>
      <c r="M24" s="26" t="s">
        <v>37</v>
      </c>
      <c r="N24" s="27">
        <v>17213</v>
      </c>
      <c r="O24" s="34">
        <v>0</v>
      </c>
      <c r="P24" s="27">
        <v>1247</v>
      </c>
      <c r="Q24" s="27">
        <v>779</v>
      </c>
      <c r="R24" s="27">
        <v>0</v>
      </c>
      <c r="S24" s="33">
        <v>0</v>
      </c>
      <c r="T24" s="29">
        <f t="shared" si="0"/>
        <v>2581.9499999999998</v>
      </c>
      <c r="U24" s="29">
        <f t="shared" si="1"/>
        <v>516.39</v>
      </c>
      <c r="V24" s="29">
        <f t="shared" si="2"/>
        <v>826.22400000000005</v>
      </c>
      <c r="W24" s="30">
        <f t="shared" si="3"/>
        <v>344.26</v>
      </c>
      <c r="X24" s="29">
        <v>0</v>
      </c>
      <c r="Y24" s="29">
        <v>0</v>
      </c>
      <c r="Z24" s="31">
        <f t="shared" si="4"/>
        <v>28688.333333333332</v>
      </c>
      <c r="AA24" s="32">
        <f t="shared" si="5"/>
        <v>2868.833333333333</v>
      </c>
      <c r="AB24" s="32">
        <f t="shared" ref="AB24:AB32" si="12">(N24)/2</f>
        <v>8606.5</v>
      </c>
    </row>
    <row r="25" spans="1:28" ht="84" customHeight="1">
      <c r="A25" s="22">
        <v>21</v>
      </c>
      <c r="B25" s="22"/>
      <c r="C25" s="22"/>
      <c r="D25" s="22"/>
      <c r="E25" s="22"/>
      <c r="F25" s="22"/>
      <c r="G25" s="23">
        <v>58</v>
      </c>
      <c r="H25" s="24">
        <v>13</v>
      </c>
      <c r="I25" s="25">
        <v>40</v>
      </c>
      <c r="J25" s="24" t="s">
        <v>40</v>
      </c>
      <c r="K25" s="26" t="s">
        <v>45</v>
      </c>
      <c r="L25" s="26" t="s">
        <v>52</v>
      </c>
      <c r="M25" s="26" t="s">
        <v>37</v>
      </c>
      <c r="N25" s="27">
        <v>13214</v>
      </c>
      <c r="O25" s="34">
        <v>0</v>
      </c>
      <c r="P25" s="27">
        <v>1128</v>
      </c>
      <c r="Q25" s="27">
        <v>703</v>
      </c>
      <c r="R25" s="27">
        <v>280.39999999999998</v>
      </c>
      <c r="S25" s="33">
        <v>0</v>
      </c>
      <c r="T25" s="29">
        <f t="shared" si="0"/>
        <v>1982.1</v>
      </c>
      <c r="U25" s="29">
        <f t="shared" si="1"/>
        <v>396.41999999999996</v>
      </c>
      <c r="V25" s="29">
        <f t="shared" si="2"/>
        <v>634.27200000000005</v>
      </c>
      <c r="W25" s="30">
        <f t="shared" si="3"/>
        <v>264.28000000000003</v>
      </c>
      <c r="X25" s="29">
        <v>0</v>
      </c>
      <c r="Y25" s="29">
        <v>0</v>
      </c>
      <c r="Z25" s="31">
        <f t="shared" si="4"/>
        <v>22023.333333333332</v>
      </c>
      <c r="AA25" s="32">
        <f t="shared" si="5"/>
        <v>2202.333333333333</v>
      </c>
      <c r="AB25" s="32">
        <f t="shared" si="12"/>
        <v>6607</v>
      </c>
    </row>
    <row r="26" spans="1:28" ht="84" customHeight="1">
      <c r="A26" s="22">
        <v>22</v>
      </c>
      <c r="B26" s="22"/>
      <c r="C26" s="22"/>
      <c r="D26" s="22"/>
      <c r="E26" s="22"/>
      <c r="F26" s="22"/>
      <c r="G26" s="23">
        <v>54</v>
      </c>
      <c r="H26" s="24">
        <v>18</v>
      </c>
      <c r="I26" s="25">
        <v>40</v>
      </c>
      <c r="J26" s="24" t="s">
        <v>34</v>
      </c>
      <c r="K26" s="26" t="s">
        <v>55</v>
      </c>
      <c r="L26" s="26" t="s">
        <v>52</v>
      </c>
      <c r="M26" s="26" t="s">
        <v>37</v>
      </c>
      <c r="N26" s="27">
        <v>22186</v>
      </c>
      <c r="O26" s="34">
        <v>0</v>
      </c>
      <c r="P26" s="27">
        <v>1465</v>
      </c>
      <c r="Q26" s="27">
        <v>987</v>
      </c>
      <c r="R26" s="27">
        <v>0</v>
      </c>
      <c r="S26" s="33">
        <v>0</v>
      </c>
      <c r="T26" s="29">
        <f t="shared" si="0"/>
        <v>3327.9</v>
      </c>
      <c r="U26" s="29">
        <f t="shared" si="1"/>
        <v>665.57999999999993</v>
      </c>
      <c r="V26" s="29">
        <f t="shared" si="2"/>
        <v>1064.9280000000001</v>
      </c>
      <c r="W26" s="30">
        <f t="shared" si="3"/>
        <v>443.72</v>
      </c>
      <c r="X26" s="29">
        <v>0</v>
      </c>
      <c r="Y26" s="29">
        <v>0</v>
      </c>
      <c r="Z26" s="31">
        <f t="shared" si="4"/>
        <v>36976.666666666664</v>
      </c>
      <c r="AA26" s="32">
        <f t="shared" si="5"/>
        <v>3697.6666666666665</v>
      </c>
      <c r="AB26" s="32">
        <f t="shared" si="12"/>
        <v>11093</v>
      </c>
    </row>
    <row r="27" spans="1:28" ht="84" customHeight="1">
      <c r="A27" s="22">
        <v>23</v>
      </c>
      <c r="B27" s="22"/>
      <c r="C27" s="22"/>
      <c r="D27" s="22"/>
      <c r="E27" s="22"/>
      <c r="F27" s="22"/>
      <c r="G27" s="23">
        <v>60</v>
      </c>
      <c r="H27" s="24">
        <v>10</v>
      </c>
      <c r="I27" s="25">
        <v>40</v>
      </c>
      <c r="J27" s="24" t="s">
        <v>40</v>
      </c>
      <c r="K27" s="26" t="s">
        <v>56</v>
      </c>
      <c r="L27" s="26" t="s">
        <v>52</v>
      </c>
      <c r="M27" s="26" t="s">
        <v>37</v>
      </c>
      <c r="N27" s="27">
        <v>12355</v>
      </c>
      <c r="O27" s="34">
        <v>0</v>
      </c>
      <c r="P27" s="27">
        <v>1046</v>
      </c>
      <c r="Q27" s="27">
        <v>666</v>
      </c>
      <c r="R27" s="27">
        <v>280.39999999999998</v>
      </c>
      <c r="S27" s="33">
        <v>0</v>
      </c>
      <c r="T27" s="29">
        <f t="shared" si="0"/>
        <v>1853.25</v>
      </c>
      <c r="U27" s="29">
        <f t="shared" si="1"/>
        <v>370.65</v>
      </c>
      <c r="V27" s="29">
        <f t="shared" si="2"/>
        <v>593.04</v>
      </c>
      <c r="W27" s="30">
        <f t="shared" si="3"/>
        <v>247.1</v>
      </c>
      <c r="X27" s="29">
        <v>0</v>
      </c>
      <c r="Y27" s="29">
        <v>0</v>
      </c>
      <c r="Z27" s="31">
        <f t="shared" si="4"/>
        <v>20591.666666666664</v>
      </c>
      <c r="AA27" s="32">
        <f t="shared" si="5"/>
        <v>2059.1666666666665</v>
      </c>
      <c r="AB27" s="32">
        <f t="shared" si="12"/>
        <v>6177.5</v>
      </c>
    </row>
    <row r="28" spans="1:28" ht="84" customHeight="1">
      <c r="A28" s="22">
        <v>24</v>
      </c>
      <c r="B28" s="22"/>
      <c r="C28" s="22"/>
      <c r="D28" s="22"/>
      <c r="E28" s="22"/>
      <c r="F28" s="22"/>
      <c r="G28" s="23">
        <v>61</v>
      </c>
      <c r="H28" s="24">
        <v>8</v>
      </c>
      <c r="I28" s="25">
        <v>40</v>
      </c>
      <c r="J28" s="24" t="s">
        <v>40</v>
      </c>
      <c r="K28" s="26" t="s">
        <v>57</v>
      </c>
      <c r="L28" s="26" t="s">
        <v>52</v>
      </c>
      <c r="M28" s="26" t="s">
        <v>37</v>
      </c>
      <c r="N28" s="27">
        <v>11106</v>
      </c>
      <c r="O28" s="34">
        <v>0</v>
      </c>
      <c r="P28" s="27">
        <v>941</v>
      </c>
      <c r="Q28" s="27">
        <v>645</v>
      </c>
      <c r="R28" s="27">
        <v>210.3</v>
      </c>
      <c r="S28" s="33">
        <v>0</v>
      </c>
      <c r="T28" s="29">
        <f t="shared" si="0"/>
        <v>1665.8999999999999</v>
      </c>
      <c r="U28" s="29">
        <f t="shared" si="1"/>
        <v>333.18</v>
      </c>
      <c r="V28" s="29">
        <f t="shared" si="2"/>
        <v>533.08799999999997</v>
      </c>
      <c r="W28" s="30">
        <f t="shared" si="3"/>
        <v>222.12</v>
      </c>
      <c r="X28" s="29">
        <v>0</v>
      </c>
      <c r="Y28" s="29">
        <v>0</v>
      </c>
      <c r="Z28" s="31">
        <f t="shared" si="4"/>
        <v>18510</v>
      </c>
      <c r="AA28" s="32">
        <f t="shared" si="5"/>
        <v>1851</v>
      </c>
      <c r="AB28" s="32">
        <f t="shared" si="12"/>
        <v>5553</v>
      </c>
    </row>
    <row r="29" spans="1:28" ht="84" customHeight="1">
      <c r="A29" s="22">
        <v>25</v>
      </c>
      <c r="B29" s="22"/>
      <c r="C29" s="22"/>
      <c r="D29" s="22"/>
      <c r="E29" s="22"/>
      <c r="F29" s="22"/>
      <c r="G29" s="23">
        <v>68</v>
      </c>
      <c r="H29" s="24">
        <v>17</v>
      </c>
      <c r="I29" s="25">
        <v>40</v>
      </c>
      <c r="J29" s="24" t="s">
        <v>34</v>
      </c>
      <c r="K29" s="26" t="s">
        <v>58</v>
      </c>
      <c r="L29" s="26" t="s">
        <v>59</v>
      </c>
      <c r="M29" s="26" t="s">
        <v>37</v>
      </c>
      <c r="N29" s="87">
        <v>19032</v>
      </c>
      <c r="O29" s="34">
        <v>0</v>
      </c>
      <c r="P29" s="27">
        <v>1286</v>
      </c>
      <c r="Q29" s="27">
        <v>857</v>
      </c>
      <c r="R29" s="27">
        <v>140.19999999999999</v>
      </c>
      <c r="S29" s="33">
        <v>0</v>
      </c>
      <c r="T29" s="29">
        <f t="shared" si="0"/>
        <v>2854.7999999999997</v>
      </c>
      <c r="U29" s="29">
        <f t="shared" si="1"/>
        <v>570.95999999999992</v>
      </c>
      <c r="V29" s="29">
        <f t="shared" si="2"/>
        <v>913.53600000000006</v>
      </c>
      <c r="W29" s="30">
        <f t="shared" si="3"/>
        <v>380.64</v>
      </c>
      <c r="X29" s="29">
        <v>0</v>
      </c>
      <c r="Y29" s="29">
        <v>0</v>
      </c>
      <c r="Z29" s="31">
        <f t="shared" si="4"/>
        <v>31720</v>
      </c>
      <c r="AA29" s="32">
        <f t="shared" si="5"/>
        <v>3172</v>
      </c>
      <c r="AB29" s="32">
        <f t="shared" si="12"/>
        <v>9516</v>
      </c>
    </row>
    <row r="30" spans="1:28" ht="84" customHeight="1">
      <c r="A30" s="22">
        <v>26</v>
      </c>
      <c r="B30" s="22"/>
      <c r="C30" s="22"/>
      <c r="D30" s="22"/>
      <c r="E30" s="22"/>
      <c r="F30" s="22"/>
      <c r="G30" s="23">
        <v>69</v>
      </c>
      <c r="H30" s="24">
        <v>17</v>
      </c>
      <c r="I30" s="25">
        <v>40</v>
      </c>
      <c r="J30" s="24" t="s">
        <v>34</v>
      </c>
      <c r="K30" s="26" t="s">
        <v>58</v>
      </c>
      <c r="L30" s="26" t="s">
        <v>59</v>
      </c>
      <c r="M30" s="26" t="s">
        <v>37</v>
      </c>
      <c r="N30" s="87">
        <v>19032</v>
      </c>
      <c r="O30" s="34">
        <v>0</v>
      </c>
      <c r="P30" s="27">
        <v>1286</v>
      </c>
      <c r="Q30" s="27">
        <v>857</v>
      </c>
      <c r="R30" s="27">
        <v>210.3</v>
      </c>
      <c r="S30" s="33">
        <v>0</v>
      </c>
      <c r="T30" s="29">
        <f t="shared" si="0"/>
        <v>2854.7999999999997</v>
      </c>
      <c r="U30" s="29">
        <f t="shared" si="1"/>
        <v>570.95999999999992</v>
      </c>
      <c r="V30" s="29">
        <f t="shared" si="2"/>
        <v>913.53600000000006</v>
      </c>
      <c r="W30" s="30">
        <f t="shared" si="3"/>
        <v>380.64</v>
      </c>
      <c r="X30" s="29">
        <v>0</v>
      </c>
      <c r="Y30" s="29">
        <v>0</v>
      </c>
      <c r="Z30" s="31">
        <f t="shared" si="4"/>
        <v>31720</v>
      </c>
      <c r="AA30" s="32">
        <f t="shared" si="5"/>
        <v>3172</v>
      </c>
      <c r="AB30" s="32">
        <f t="shared" si="12"/>
        <v>9516</v>
      </c>
    </row>
    <row r="31" spans="1:28" ht="84" customHeight="1">
      <c r="A31" s="22">
        <v>27</v>
      </c>
      <c r="B31" s="22"/>
      <c r="C31" s="22"/>
      <c r="D31" s="22"/>
      <c r="E31" s="22"/>
      <c r="F31" s="22"/>
      <c r="G31" s="23">
        <v>66</v>
      </c>
      <c r="H31" s="24">
        <v>17</v>
      </c>
      <c r="I31" s="25">
        <v>40</v>
      </c>
      <c r="J31" s="24" t="s">
        <v>34</v>
      </c>
      <c r="K31" s="26" t="s">
        <v>60</v>
      </c>
      <c r="L31" s="26" t="s">
        <v>59</v>
      </c>
      <c r="M31" s="26" t="s">
        <v>37</v>
      </c>
      <c r="N31" s="87">
        <v>19032</v>
      </c>
      <c r="O31" s="34">
        <v>0</v>
      </c>
      <c r="P31" s="27">
        <v>1286</v>
      </c>
      <c r="Q31" s="27">
        <v>857</v>
      </c>
      <c r="R31" s="27">
        <v>280.39999999999998</v>
      </c>
      <c r="S31" s="33">
        <v>0</v>
      </c>
      <c r="T31" s="29">
        <f t="shared" si="0"/>
        <v>2854.7999999999997</v>
      </c>
      <c r="U31" s="29">
        <f t="shared" si="1"/>
        <v>570.95999999999992</v>
      </c>
      <c r="V31" s="29">
        <f t="shared" si="2"/>
        <v>913.53600000000006</v>
      </c>
      <c r="W31" s="30">
        <f t="shared" si="3"/>
        <v>380.64</v>
      </c>
      <c r="X31" s="29">
        <v>0</v>
      </c>
      <c r="Y31" s="29">
        <v>0</v>
      </c>
      <c r="Z31" s="31">
        <f t="shared" si="4"/>
        <v>31720</v>
      </c>
      <c r="AA31" s="32">
        <f t="shared" si="5"/>
        <v>3172</v>
      </c>
      <c r="AB31" s="32">
        <f t="shared" si="12"/>
        <v>9516</v>
      </c>
    </row>
    <row r="32" spans="1:28" ht="84" customHeight="1">
      <c r="A32" s="22">
        <v>28</v>
      </c>
      <c r="B32" s="22"/>
      <c r="C32" s="22"/>
      <c r="D32" s="22"/>
      <c r="E32" s="22"/>
      <c r="F32" s="22"/>
      <c r="G32" s="23">
        <v>70</v>
      </c>
      <c r="H32" s="24">
        <v>16</v>
      </c>
      <c r="I32" s="25">
        <v>40</v>
      </c>
      <c r="J32" s="24" t="s">
        <v>34</v>
      </c>
      <c r="K32" s="26" t="s">
        <v>61</v>
      </c>
      <c r="L32" s="26" t="s">
        <v>59</v>
      </c>
      <c r="M32" s="26" t="s">
        <v>37</v>
      </c>
      <c r="N32" s="27">
        <v>17213</v>
      </c>
      <c r="O32" s="34">
        <v>0</v>
      </c>
      <c r="P32" s="27">
        <v>1247</v>
      </c>
      <c r="Q32" s="27">
        <v>779</v>
      </c>
      <c r="R32" s="27">
        <v>280.39999999999998</v>
      </c>
      <c r="S32" s="33">
        <v>0</v>
      </c>
      <c r="T32" s="29">
        <f t="shared" si="0"/>
        <v>2581.9499999999998</v>
      </c>
      <c r="U32" s="29">
        <f t="shared" si="1"/>
        <v>516.39</v>
      </c>
      <c r="V32" s="29">
        <f t="shared" si="2"/>
        <v>826.22400000000005</v>
      </c>
      <c r="W32" s="30">
        <f t="shared" si="3"/>
        <v>344.26</v>
      </c>
      <c r="X32" s="29">
        <v>0</v>
      </c>
      <c r="Y32" s="29">
        <v>0</v>
      </c>
      <c r="Z32" s="31">
        <f t="shared" si="4"/>
        <v>28688.333333333332</v>
      </c>
      <c r="AA32" s="32">
        <f t="shared" si="5"/>
        <v>2868.833333333333</v>
      </c>
      <c r="AB32" s="32">
        <f t="shared" si="12"/>
        <v>8606.5</v>
      </c>
    </row>
    <row r="33" spans="1:28" ht="84" customHeight="1">
      <c r="A33" s="22">
        <v>29</v>
      </c>
      <c r="B33" s="22"/>
      <c r="C33" s="22"/>
      <c r="D33" s="22"/>
      <c r="E33" s="22"/>
      <c r="F33" s="22"/>
      <c r="G33" s="23">
        <v>67</v>
      </c>
      <c r="H33" s="24">
        <v>17</v>
      </c>
      <c r="I33" s="25">
        <v>40</v>
      </c>
      <c r="J33" s="24" t="s">
        <v>34</v>
      </c>
      <c r="K33" s="26" t="s">
        <v>62</v>
      </c>
      <c r="L33" s="26" t="s">
        <v>59</v>
      </c>
      <c r="M33" s="26" t="s">
        <v>37</v>
      </c>
      <c r="N33" s="43" t="s">
        <v>63</v>
      </c>
      <c r="O33" s="43" t="s">
        <v>63</v>
      </c>
      <c r="P33" s="43" t="s">
        <v>63</v>
      </c>
      <c r="Q33" s="43" t="s">
        <v>63</v>
      </c>
      <c r="R33" s="43" t="s">
        <v>63</v>
      </c>
      <c r="S33" s="43" t="s">
        <v>63</v>
      </c>
      <c r="T33" s="43" t="s">
        <v>63</v>
      </c>
      <c r="U33" s="43" t="s">
        <v>63</v>
      </c>
      <c r="V33" s="43" t="s">
        <v>63</v>
      </c>
      <c r="W33" s="43" t="s">
        <v>63</v>
      </c>
      <c r="X33" s="43" t="s">
        <v>63</v>
      </c>
      <c r="Y33" s="43" t="s">
        <v>63</v>
      </c>
      <c r="Z33" s="43" t="s">
        <v>63</v>
      </c>
      <c r="AA33" s="43" t="s">
        <v>63</v>
      </c>
      <c r="AB33" s="43" t="s">
        <v>63</v>
      </c>
    </row>
    <row r="34" spans="1:28" ht="84" customHeight="1">
      <c r="A34" s="22">
        <v>30</v>
      </c>
      <c r="B34" s="22"/>
      <c r="C34" s="22"/>
      <c r="D34" s="22"/>
      <c r="E34" s="22"/>
      <c r="F34" s="22"/>
      <c r="G34" s="23">
        <v>62</v>
      </c>
      <c r="H34" s="24">
        <v>23</v>
      </c>
      <c r="I34" s="25">
        <v>40</v>
      </c>
      <c r="J34" s="24" t="s">
        <v>34</v>
      </c>
      <c r="K34" s="26" t="s">
        <v>46</v>
      </c>
      <c r="L34" s="26" t="s">
        <v>59</v>
      </c>
      <c r="M34" s="26" t="s">
        <v>37</v>
      </c>
      <c r="N34" s="27">
        <v>38208</v>
      </c>
      <c r="O34" s="34">
        <v>0</v>
      </c>
      <c r="P34" s="27">
        <v>1808</v>
      </c>
      <c r="Q34" s="27">
        <v>1299</v>
      </c>
      <c r="R34" s="27"/>
      <c r="S34" s="33">
        <v>0</v>
      </c>
      <c r="T34" s="29">
        <f t="shared" ref="T34:T42" si="13">N34*15%</f>
        <v>5731.2</v>
      </c>
      <c r="U34" s="29">
        <f t="shared" ref="U34:U42" si="14">N34*3%</f>
        <v>1146.24</v>
      </c>
      <c r="V34" s="29">
        <f t="shared" ref="V34:V42" si="15">N34*4.8%</f>
        <v>1833.9840000000002</v>
      </c>
      <c r="W34" s="30">
        <f t="shared" ref="W34:W42" si="16">N34*2%</f>
        <v>764.16</v>
      </c>
      <c r="X34" s="29">
        <v>0</v>
      </c>
      <c r="Y34" s="29">
        <v>0</v>
      </c>
      <c r="Z34" s="31">
        <f t="shared" ref="Z34:Z42" si="17">(N34/30)*50</f>
        <v>63679.999999999993</v>
      </c>
      <c r="AA34" s="32">
        <f t="shared" ref="AA34:AA42" si="18">(N34/30)*5</f>
        <v>6368</v>
      </c>
      <c r="AB34" s="42">
        <f>N34/2</f>
        <v>19104</v>
      </c>
    </row>
    <row r="35" spans="1:28" ht="84" customHeight="1">
      <c r="A35" s="22">
        <v>31</v>
      </c>
      <c r="B35" s="22"/>
      <c r="C35" s="22"/>
      <c r="D35" s="22"/>
      <c r="E35" s="22"/>
      <c r="F35" s="22"/>
      <c r="G35" s="23">
        <v>64</v>
      </c>
      <c r="H35" s="24">
        <v>21</v>
      </c>
      <c r="I35" s="25">
        <v>40</v>
      </c>
      <c r="J35" s="24" t="s">
        <v>34</v>
      </c>
      <c r="K35" s="26" t="s">
        <v>64</v>
      </c>
      <c r="L35" s="26" t="s">
        <v>59</v>
      </c>
      <c r="M35" s="26" t="s">
        <v>37</v>
      </c>
      <c r="N35" s="27">
        <v>30883</v>
      </c>
      <c r="O35" s="34">
        <v>0</v>
      </c>
      <c r="P35" s="27">
        <v>1671.34</v>
      </c>
      <c r="Q35" s="27">
        <v>1133</v>
      </c>
      <c r="R35" s="27">
        <v>0</v>
      </c>
      <c r="S35" s="33">
        <v>0</v>
      </c>
      <c r="T35" s="29">
        <f t="shared" si="13"/>
        <v>4632.45</v>
      </c>
      <c r="U35" s="29">
        <f t="shared" si="14"/>
        <v>926.49</v>
      </c>
      <c r="V35" s="29">
        <f t="shared" si="15"/>
        <v>1482.384</v>
      </c>
      <c r="W35" s="30">
        <f t="shared" si="16"/>
        <v>617.66</v>
      </c>
      <c r="X35" s="29">
        <v>0</v>
      </c>
      <c r="Y35" s="29">
        <v>0</v>
      </c>
      <c r="Z35" s="31">
        <f t="shared" si="17"/>
        <v>51471.666666666672</v>
      </c>
      <c r="AA35" s="32">
        <f t="shared" si="18"/>
        <v>5147.166666666667</v>
      </c>
      <c r="AB35" s="32">
        <f t="shared" ref="AB35:AB40" si="19">(N35)/2</f>
        <v>15441.5</v>
      </c>
    </row>
    <row r="36" spans="1:28" ht="84" customHeight="1">
      <c r="A36" s="22">
        <v>32</v>
      </c>
      <c r="B36" s="22"/>
      <c r="C36" s="22"/>
      <c r="D36" s="22"/>
      <c r="E36" s="22"/>
      <c r="F36" s="22"/>
      <c r="G36" s="23">
        <v>73</v>
      </c>
      <c r="H36" s="24">
        <v>10</v>
      </c>
      <c r="I36" s="25">
        <v>40</v>
      </c>
      <c r="J36" s="24" t="s">
        <v>40</v>
      </c>
      <c r="K36" s="26" t="s">
        <v>65</v>
      </c>
      <c r="L36" s="26" t="s">
        <v>59</v>
      </c>
      <c r="M36" s="26" t="s">
        <v>37</v>
      </c>
      <c r="N36" s="27">
        <v>12355</v>
      </c>
      <c r="O36" s="34">
        <v>0</v>
      </c>
      <c r="P36" s="27">
        <v>1046</v>
      </c>
      <c r="Q36" s="27">
        <v>666</v>
      </c>
      <c r="R36" s="27">
        <v>0</v>
      </c>
      <c r="S36" s="33">
        <v>0</v>
      </c>
      <c r="T36" s="29">
        <f t="shared" si="13"/>
        <v>1853.25</v>
      </c>
      <c r="U36" s="29">
        <f t="shared" si="14"/>
        <v>370.65</v>
      </c>
      <c r="V36" s="29">
        <f t="shared" si="15"/>
        <v>593.04</v>
      </c>
      <c r="W36" s="30">
        <f t="shared" si="16"/>
        <v>247.1</v>
      </c>
      <c r="X36" s="29">
        <v>0</v>
      </c>
      <c r="Y36" s="29">
        <v>0</v>
      </c>
      <c r="Z36" s="31">
        <f t="shared" si="17"/>
        <v>20591.666666666664</v>
      </c>
      <c r="AA36" s="32">
        <f t="shared" si="18"/>
        <v>2059.1666666666665</v>
      </c>
      <c r="AB36" s="32">
        <f t="shared" si="19"/>
        <v>6177.5</v>
      </c>
    </row>
    <row r="37" spans="1:28" ht="84" customHeight="1">
      <c r="A37" s="22">
        <v>33</v>
      </c>
      <c r="B37" s="22"/>
      <c r="C37" s="22"/>
      <c r="D37" s="22"/>
      <c r="E37" s="22"/>
      <c r="F37" s="22"/>
      <c r="G37" s="23">
        <v>63</v>
      </c>
      <c r="H37" s="24">
        <v>21</v>
      </c>
      <c r="I37" s="25">
        <v>40</v>
      </c>
      <c r="J37" s="24" t="s">
        <v>34</v>
      </c>
      <c r="K37" s="26" t="s">
        <v>66</v>
      </c>
      <c r="L37" s="26" t="s">
        <v>59</v>
      </c>
      <c r="M37" s="26" t="s">
        <v>37</v>
      </c>
      <c r="N37" s="27">
        <v>30883</v>
      </c>
      <c r="O37" s="34">
        <v>0</v>
      </c>
      <c r="P37" s="27">
        <v>1671.34</v>
      </c>
      <c r="Q37" s="27">
        <v>1133</v>
      </c>
      <c r="R37" s="27">
        <v>0</v>
      </c>
      <c r="S37" s="33">
        <v>0</v>
      </c>
      <c r="T37" s="29">
        <f t="shared" si="13"/>
        <v>4632.45</v>
      </c>
      <c r="U37" s="29">
        <f t="shared" si="14"/>
        <v>926.49</v>
      </c>
      <c r="V37" s="29">
        <f t="shared" si="15"/>
        <v>1482.384</v>
      </c>
      <c r="W37" s="30">
        <f t="shared" si="16"/>
        <v>617.66</v>
      </c>
      <c r="X37" s="29">
        <v>0</v>
      </c>
      <c r="Y37" s="29">
        <v>0</v>
      </c>
      <c r="Z37" s="31">
        <f t="shared" si="17"/>
        <v>51471.666666666672</v>
      </c>
      <c r="AA37" s="32">
        <f t="shared" si="18"/>
        <v>5147.166666666667</v>
      </c>
      <c r="AB37" s="32">
        <f t="shared" si="19"/>
        <v>15441.5</v>
      </c>
    </row>
    <row r="38" spans="1:28" ht="84" customHeight="1">
      <c r="A38" s="22">
        <v>34</v>
      </c>
      <c r="B38" s="22"/>
      <c r="C38" s="22"/>
      <c r="D38" s="22"/>
      <c r="E38" s="22"/>
      <c r="F38" s="22"/>
      <c r="G38" s="23">
        <v>65</v>
      </c>
      <c r="H38" s="24">
        <v>17</v>
      </c>
      <c r="I38" s="25">
        <v>40</v>
      </c>
      <c r="J38" s="24" t="s">
        <v>34</v>
      </c>
      <c r="K38" s="26" t="s">
        <v>67</v>
      </c>
      <c r="L38" s="26" t="s">
        <v>59</v>
      </c>
      <c r="M38" s="26" t="s">
        <v>37</v>
      </c>
      <c r="N38" s="44">
        <v>19532</v>
      </c>
      <c r="O38" s="34">
        <v>0</v>
      </c>
      <c r="P38" s="27">
        <v>1286</v>
      </c>
      <c r="Q38" s="27">
        <v>857</v>
      </c>
      <c r="R38" s="27">
        <v>210.3</v>
      </c>
      <c r="S38" s="33">
        <v>0</v>
      </c>
      <c r="T38" s="29">
        <f t="shared" si="13"/>
        <v>2929.7999999999997</v>
      </c>
      <c r="U38" s="29">
        <f t="shared" si="14"/>
        <v>585.95999999999992</v>
      </c>
      <c r="V38" s="29">
        <f t="shared" si="15"/>
        <v>937.53600000000006</v>
      </c>
      <c r="W38" s="30">
        <f t="shared" si="16"/>
        <v>390.64</v>
      </c>
      <c r="X38" s="29">
        <v>0</v>
      </c>
      <c r="Y38" s="29">
        <v>0</v>
      </c>
      <c r="Z38" s="31">
        <f t="shared" si="17"/>
        <v>32553.333333333336</v>
      </c>
      <c r="AA38" s="32">
        <f t="shared" si="18"/>
        <v>3255.3333333333335</v>
      </c>
      <c r="AB38" s="32">
        <f t="shared" si="19"/>
        <v>9766</v>
      </c>
    </row>
    <row r="39" spans="1:28" ht="84" customHeight="1">
      <c r="A39" s="22">
        <v>35</v>
      </c>
      <c r="B39" s="22"/>
      <c r="C39" s="22"/>
      <c r="D39" s="22"/>
      <c r="E39" s="22"/>
      <c r="F39" s="22"/>
      <c r="G39" s="23">
        <v>71</v>
      </c>
      <c r="H39" s="24">
        <v>15</v>
      </c>
      <c r="I39" s="25">
        <v>40</v>
      </c>
      <c r="J39" s="24" t="s">
        <v>34</v>
      </c>
      <c r="K39" s="26" t="s">
        <v>68</v>
      </c>
      <c r="L39" s="26" t="s">
        <v>59</v>
      </c>
      <c r="M39" s="26" t="s">
        <v>37</v>
      </c>
      <c r="N39" s="27">
        <v>15425</v>
      </c>
      <c r="O39" s="34">
        <v>0</v>
      </c>
      <c r="P39" s="27">
        <v>1206</v>
      </c>
      <c r="Q39" s="27">
        <v>755</v>
      </c>
      <c r="R39" s="27">
        <v>420.6</v>
      </c>
      <c r="S39" s="33">
        <v>0</v>
      </c>
      <c r="T39" s="29">
        <f t="shared" si="13"/>
        <v>2313.75</v>
      </c>
      <c r="U39" s="29">
        <f t="shared" si="14"/>
        <v>462.75</v>
      </c>
      <c r="V39" s="29">
        <f t="shared" si="15"/>
        <v>740.4</v>
      </c>
      <c r="W39" s="30">
        <f t="shared" si="16"/>
        <v>308.5</v>
      </c>
      <c r="X39" s="29">
        <v>0</v>
      </c>
      <c r="Y39" s="29">
        <v>0</v>
      </c>
      <c r="Z39" s="31">
        <f t="shared" si="17"/>
        <v>25708.333333333332</v>
      </c>
      <c r="AA39" s="32">
        <f t="shared" si="18"/>
        <v>2570.833333333333</v>
      </c>
      <c r="AB39" s="32">
        <f t="shared" si="19"/>
        <v>7712.5</v>
      </c>
    </row>
    <row r="40" spans="1:28" ht="84" customHeight="1">
      <c r="A40" s="22">
        <v>36</v>
      </c>
      <c r="B40" s="22"/>
      <c r="C40" s="22"/>
      <c r="D40" s="22"/>
      <c r="E40" s="22"/>
      <c r="F40" s="22"/>
      <c r="G40" s="23">
        <v>72</v>
      </c>
      <c r="H40" s="24">
        <v>14</v>
      </c>
      <c r="I40" s="25">
        <v>40</v>
      </c>
      <c r="J40" s="45" t="s">
        <v>40</v>
      </c>
      <c r="K40" s="26" t="s">
        <v>69</v>
      </c>
      <c r="L40" s="26" t="s">
        <v>59</v>
      </c>
      <c r="M40" s="26" t="s">
        <v>37</v>
      </c>
      <c r="N40" s="27">
        <v>13967</v>
      </c>
      <c r="O40" s="34">
        <v>0</v>
      </c>
      <c r="P40" s="27">
        <v>1163</v>
      </c>
      <c r="Q40" s="27">
        <v>722</v>
      </c>
      <c r="R40" s="27">
        <v>210.3</v>
      </c>
      <c r="S40" s="33">
        <v>0</v>
      </c>
      <c r="T40" s="29">
        <f t="shared" si="13"/>
        <v>2095.0499999999997</v>
      </c>
      <c r="U40" s="29">
        <f t="shared" si="14"/>
        <v>419.01</v>
      </c>
      <c r="V40" s="29">
        <f t="shared" si="15"/>
        <v>670.41600000000005</v>
      </c>
      <c r="W40" s="30">
        <f t="shared" si="16"/>
        <v>279.34000000000003</v>
      </c>
      <c r="X40" s="29">
        <v>0</v>
      </c>
      <c r="Y40" s="29">
        <v>0</v>
      </c>
      <c r="Z40" s="31">
        <f t="shared" si="17"/>
        <v>23278.333333333332</v>
      </c>
      <c r="AA40" s="32">
        <f t="shared" si="18"/>
        <v>2327.8333333333335</v>
      </c>
      <c r="AB40" s="32">
        <f t="shared" si="19"/>
        <v>6983.5</v>
      </c>
    </row>
    <row r="41" spans="1:28" ht="84" customHeight="1">
      <c r="A41" s="22">
        <v>37</v>
      </c>
      <c r="B41" s="22"/>
      <c r="C41" s="22"/>
      <c r="D41" s="22"/>
      <c r="E41" s="22"/>
      <c r="F41" s="22"/>
      <c r="G41" s="23">
        <v>45</v>
      </c>
      <c r="H41" s="24">
        <v>14</v>
      </c>
      <c r="I41" s="25">
        <v>40</v>
      </c>
      <c r="J41" s="24" t="s">
        <v>40</v>
      </c>
      <c r="K41" s="26" t="s">
        <v>70</v>
      </c>
      <c r="L41" s="26" t="s">
        <v>71</v>
      </c>
      <c r="M41" s="26" t="s">
        <v>37</v>
      </c>
      <c r="N41" s="27">
        <v>15426.46</v>
      </c>
      <c r="O41" s="34">
        <v>0</v>
      </c>
      <c r="P41" s="27">
        <v>1163</v>
      </c>
      <c r="Q41" s="27">
        <v>722</v>
      </c>
      <c r="R41" s="27">
        <v>210.3</v>
      </c>
      <c r="S41" s="33">
        <f>N41*3%</f>
        <v>462.79379999999998</v>
      </c>
      <c r="T41" s="29">
        <f t="shared" si="13"/>
        <v>2313.9689999999996</v>
      </c>
      <c r="U41" s="29">
        <f t="shared" si="14"/>
        <v>462.79379999999998</v>
      </c>
      <c r="V41" s="29">
        <f t="shared" si="15"/>
        <v>740.47007999999994</v>
      </c>
      <c r="W41" s="30">
        <f t="shared" si="16"/>
        <v>308.5292</v>
      </c>
      <c r="X41" s="29">
        <v>0</v>
      </c>
      <c r="Y41" s="29">
        <v>0</v>
      </c>
      <c r="Z41" s="31">
        <f t="shared" si="17"/>
        <v>25710.766666666666</v>
      </c>
      <c r="AA41" s="32">
        <f t="shared" si="18"/>
        <v>2571.0766666666668</v>
      </c>
      <c r="AB41" s="32">
        <f>(N41+P41+Q41+R41+S41)/2</f>
        <v>8992.2768999999989</v>
      </c>
    </row>
    <row r="42" spans="1:28" ht="84" customHeight="1">
      <c r="A42" s="22">
        <v>38</v>
      </c>
      <c r="B42" s="22"/>
      <c r="C42" s="22"/>
      <c r="D42" s="22"/>
      <c r="E42" s="22"/>
      <c r="F42" s="22"/>
      <c r="G42" s="23">
        <v>49</v>
      </c>
      <c r="H42" s="24">
        <v>14</v>
      </c>
      <c r="I42" s="25">
        <v>40</v>
      </c>
      <c r="J42" s="24" t="s">
        <v>34</v>
      </c>
      <c r="K42" s="26" t="s">
        <v>41</v>
      </c>
      <c r="L42" s="26" t="s">
        <v>71</v>
      </c>
      <c r="M42" s="26" t="s">
        <v>37</v>
      </c>
      <c r="N42" s="27">
        <v>13967</v>
      </c>
      <c r="O42" s="34">
        <v>0</v>
      </c>
      <c r="P42" s="27">
        <v>1163</v>
      </c>
      <c r="Q42" s="27">
        <v>722</v>
      </c>
      <c r="R42" s="27">
        <v>280.39999999999998</v>
      </c>
      <c r="S42" s="33">
        <v>0</v>
      </c>
      <c r="T42" s="29">
        <f t="shared" si="13"/>
        <v>2095.0499999999997</v>
      </c>
      <c r="U42" s="29">
        <f t="shared" si="14"/>
        <v>419.01</v>
      </c>
      <c r="V42" s="29">
        <f t="shared" si="15"/>
        <v>670.41600000000005</v>
      </c>
      <c r="W42" s="30">
        <f t="shared" si="16"/>
        <v>279.34000000000003</v>
      </c>
      <c r="X42" s="29">
        <v>0</v>
      </c>
      <c r="Y42" s="29">
        <v>0</v>
      </c>
      <c r="Z42" s="31">
        <f t="shared" si="17"/>
        <v>23278.333333333332</v>
      </c>
      <c r="AA42" s="32">
        <f t="shared" si="18"/>
        <v>2327.8333333333335</v>
      </c>
      <c r="AB42" s="32">
        <f>(N42)/2</f>
        <v>6983.5</v>
      </c>
    </row>
    <row r="43" spans="1:28" ht="84" customHeight="1">
      <c r="A43" s="22">
        <v>39</v>
      </c>
      <c r="B43" s="22"/>
      <c r="C43" s="22"/>
      <c r="D43" s="22"/>
      <c r="E43" s="22"/>
      <c r="F43" s="22"/>
      <c r="G43" s="23">
        <v>47</v>
      </c>
      <c r="H43" s="24">
        <v>14</v>
      </c>
      <c r="I43" s="25">
        <v>40</v>
      </c>
      <c r="J43" s="24" t="s">
        <v>34</v>
      </c>
      <c r="K43" s="26" t="s">
        <v>72</v>
      </c>
      <c r="L43" s="26" t="s">
        <v>71</v>
      </c>
      <c r="M43" s="26" t="s">
        <v>37</v>
      </c>
      <c r="N43" s="43" t="s">
        <v>63</v>
      </c>
      <c r="O43" s="43" t="s">
        <v>63</v>
      </c>
      <c r="P43" s="43" t="s">
        <v>63</v>
      </c>
      <c r="Q43" s="43" t="s">
        <v>63</v>
      </c>
      <c r="R43" s="43" t="s">
        <v>63</v>
      </c>
      <c r="S43" s="43" t="s">
        <v>63</v>
      </c>
      <c r="T43" s="43" t="s">
        <v>63</v>
      </c>
      <c r="U43" s="43" t="s">
        <v>63</v>
      </c>
      <c r="V43" s="43" t="s">
        <v>63</v>
      </c>
      <c r="W43" s="43" t="s">
        <v>63</v>
      </c>
      <c r="X43" s="43" t="s">
        <v>63</v>
      </c>
      <c r="Y43" s="43" t="s">
        <v>63</v>
      </c>
      <c r="Z43" s="43" t="s">
        <v>63</v>
      </c>
      <c r="AA43" s="43" t="s">
        <v>63</v>
      </c>
      <c r="AB43" s="43" t="s">
        <v>63</v>
      </c>
    </row>
    <row r="44" spans="1:28" ht="84" customHeight="1">
      <c r="A44" s="22">
        <v>40</v>
      </c>
      <c r="B44" s="22"/>
      <c r="C44" s="22"/>
      <c r="D44" s="22"/>
      <c r="E44" s="22"/>
      <c r="F44" s="22"/>
      <c r="G44" s="23">
        <v>48</v>
      </c>
      <c r="H44" s="24">
        <v>15</v>
      </c>
      <c r="I44" s="25">
        <v>40</v>
      </c>
      <c r="J44" s="24" t="s">
        <v>34</v>
      </c>
      <c r="K44" s="26" t="s">
        <v>73</v>
      </c>
      <c r="L44" s="26" t="s">
        <v>71</v>
      </c>
      <c r="M44" s="26" t="s">
        <v>37</v>
      </c>
      <c r="N44" s="27">
        <v>15425</v>
      </c>
      <c r="O44" s="34">
        <v>0</v>
      </c>
      <c r="P44" s="27">
        <v>1206</v>
      </c>
      <c r="Q44" s="27">
        <v>755</v>
      </c>
      <c r="R44" s="27">
        <v>0</v>
      </c>
      <c r="S44" s="33">
        <v>0</v>
      </c>
      <c r="T44" s="29">
        <f t="shared" ref="T44:T65" si="20">N44*15%</f>
        <v>2313.75</v>
      </c>
      <c r="U44" s="29">
        <f t="shared" ref="U44:U65" si="21">N44*3%</f>
        <v>462.75</v>
      </c>
      <c r="V44" s="29">
        <f t="shared" ref="V44:V65" si="22">N44*4.8%</f>
        <v>740.4</v>
      </c>
      <c r="W44" s="30">
        <f t="shared" ref="W44:W65" si="23">N44*2%</f>
        <v>308.5</v>
      </c>
      <c r="X44" s="29">
        <v>0</v>
      </c>
      <c r="Y44" s="29">
        <v>0</v>
      </c>
      <c r="Z44" s="31">
        <f t="shared" ref="Z44:Z65" si="24">(N44/30)*50</f>
        <v>25708.333333333332</v>
      </c>
      <c r="AA44" s="32">
        <f t="shared" ref="AA44:AA65" si="25">(N44/30)*5</f>
        <v>2570.833333333333</v>
      </c>
      <c r="AB44" s="32">
        <f t="shared" ref="AB44:AB47" si="26">(N44)/2</f>
        <v>7712.5</v>
      </c>
    </row>
    <row r="45" spans="1:28" ht="84" customHeight="1">
      <c r="A45" s="22">
        <v>41</v>
      </c>
      <c r="B45" s="22"/>
      <c r="C45" s="22"/>
      <c r="D45" s="22"/>
      <c r="E45" s="22"/>
      <c r="F45" s="22"/>
      <c r="G45" s="23">
        <v>50</v>
      </c>
      <c r="H45" s="24">
        <v>10</v>
      </c>
      <c r="I45" s="25">
        <v>40</v>
      </c>
      <c r="J45" s="24" t="s">
        <v>40</v>
      </c>
      <c r="K45" s="26" t="s">
        <v>74</v>
      </c>
      <c r="L45" s="26" t="s">
        <v>71</v>
      </c>
      <c r="M45" s="26" t="s">
        <v>37</v>
      </c>
      <c r="N45" s="27">
        <v>12355</v>
      </c>
      <c r="O45" s="34">
        <v>0</v>
      </c>
      <c r="P45" s="27">
        <v>1068</v>
      </c>
      <c r="Q45" s="27">
        <v>679</v>
      </c>
      <c r="R45" s="27">
        <v>210.3</v>
      </c>
      <c r="S45" s="33">
        <v>0</v>
      </c>
      <c r="T45" s="29">
        <f t="shared" si="20"/>
        <v>1853.25</v>
      </c>
      <c r="U45" s="29">
        <f t="shared" si="21"/>
        <v>370.65</v>
      </c>
      <c r="V45" s="29">
        <f t="shared" si="22"/>
        <v>593.04</v>
      </c>
      <c r="W45" s="30">
        <f t="shared" si="23"/>
        <v>247.1</v>
      </c>
      <c r="X45" s="29">
        <v>0</v>
      </c>
      <c r="Y45" s="29">
        <v>0</v>
      </c>
      <c r="Z45" s="31">
        <f t="shared" si="24"/>
        <v>20591.666666666664</v>
      </c>
      <c r="AA45" s="32">
        <f t="shared" si="25"/>
        <v>2059.1666666666665</v>
      </c>
      <c r="AB45" s="32">
        <f t="shared" si="26"/>
        <v>6177.5</v>
      </c>
    </row>
    <row r="46" spans="1:28" ht="84" customHeight="1">
      <c r="A46" s="22">
        <v>42</v>
      </c>
      <c r="B46" s="22"/>
      <c r="C46" s="22"/>
      <c r="D46" s="22"/>
      <c r="E46" s="22"/>
      <c r="F46" s="22"/>
      <c r="G46" s="23">
        <v>46</v>
      </c>
      <c r="H46" s="24">
        <v>16</v>
      </c>
      <c r="I46" s="25">
        <v>40</v>
      </c>
      <c r="J46" s="37" t="s">
        <v>34</v>
      </c>
      <c r="K46" s="26" t="s">
        <v>75</v>
      </c>
      <c r="L46" s="26" t="s">
        <v>71</v>
      </c>
      <c r="M46" s="26" t="s">
        <v>37</v>
      </c>
      <c r="N46" s="27">
        <v>17213</v>
      </c>
      <c r="O46" s="34">
        <v>0</v>
      </c>
      <c r="P46" s="27">
        <v>1247</v>
      </c>
      <c r="Q46" s="27">
        <v>779</v>
      </c>
      <c r="R46" s="27">
        <v>0</v>
      </c>
      <c r="S46" s="33">
        <v>0</v>
      </c>
      <c r="T46" s="29">
        <f t="shared" si="20"/>
        <v>2581.9499999999998</v>
      </c>
      <c r="U46" s="29">
        <f t="shared" si="21"/>
        <v>516.39</v>
      </c>
      <c r="V46" s="29">
        <f t="shared" si="22"/>
        <v>826.22400000000005</v>
      </c>
      <c r="W46" s="30">
        <f t="shared" si="23"/>
        <v>344.26</v>
      </c>
      <c r="X46" s="29">
        <v>0</v>
      </c>
      <c r="Y46" s="29">
        <v>0</v>
      </c>
      <c r="Z46" s="31">
        <f t="shared" si="24"/>
        <v>28688.333333333332</v>
      </c>
      <c r="AA46" s="32">
        <f t="shared" si="25"/>
        <v>2868.833333333333</v>
      </c>
      <c r="AB46" s="32">
        <f t="shared" si="26"/>
        <v>8606.5</v>
      </c>
    </row>
    <row r="47" spans="1:28" ht="84" customHeight="1">
      <c r="A47" s="22">
        <v>43</v>
      </c>
      <c r="B47" s="22"/>
      <c r="C47" s="22"/>
      <c r="D47" s="22"/>
      <c r="E47" s="22"/>
      <c r="F47" s="22"/>
      <c r="G47" s="23">
        <v>44</v>
      </c>
      <c r="H47" s="24">
        <v>19</v>
      </c>
      <c r="I47" s="25">
        <v>40</v>
      </c>
      <c r="J47" s="24" t="s">
        <v>34</v>
      </c>
      <c r="K47" s="26" t="s">
        <v>76</v>
      </c>
      <c r="L47" s="26" t="s">
        <v>71</v>
      </c>
      <c r="M47" s="26" t="s">
        <v>37</v>
      </c>
      <c r="N47" s="27">
        <v>24533</v>
      </c>
      <c r="O47" s="34">
        <v>0</v>
      </c>
      <c r="P47" s="27">
        <v>1549</v>
      </c>
      <c r="Q47" s="27">
        <v>1016</v>
      </c>
      <c r="R47" s="27">
        <v>0</v>
      </c>
      <c r="S47" s="33">
        <v>0</v>
      </c>
      <c r="T47" s="29">
        <f t="shared" si="20"/>
        <v>3679.95</v>
      </c>
      <c r="U47" s="29">
        <f t="shared" si="21"/>
        <v>735.99</v>
      </c>
      <c r="V47" s="29">
        <f t="shared" si="22"/>
        <v>1177.5840000000001</v>
      </c>
      <c r="W47" s="30">
        <f t="shared" si="23"/>
        <v>490.66</v>
      </c>
      <c r="X47" s="29">
        <v>0</v>
      </c>
      <c r="Y47" s="29">
        <v>0</v>
      </c>
      <c r="Z47" s="31">
        <f t="shared" si="24"/>
        <v>40888.333333333336</v>
      </c>
      <c r="AA47" s="32">
        <f t="shared" si="25"/>
        <v>4088.833333333333</v>
      </c>
      <c r="AB47" s="32">
        <f t="shared" si="26"/>
        <v>12266.5</v>
      </c>
    </row>
    <row r="48" spans="1:28" ht="84" customHeight="1">
      <c r="A48" s="22">
        <v>44</v>
      </c>
      <c r="B48" s="22"/>
      <c r="C48" s="22"/>
      <c r="D48" s="22"/>
      <c r="E48" s="22"/>
      <c r="F48" s="22"/>
      <c r="G48" s="23">
        <v>43</v>
      </c>
      <c r="H48" s="24">
        <v>24</v>
      </c>
      <c r="I48" s="25">
        <v>40</v>
      </c>
      <c r="J48" s="24" t="s">
        <v>34</v>
      </c>
      <c r="K48" s="26" t="s">
        <v>46</v>
      </c>
      <c r="L48" s="26" t="s">
        <v>71</v>
      </c>
      <c r="M48" s="26" t="s">
        <v>37</v>
      </c>
      <c r="N48" s="27">
        <v>42280</v>
      </c>
      <c r="O48" s="34">
        <v>0</v>
      </c>
      <c r="P48" s="27">
        <v>1865</v>
      </c>
      <c r="Q48" s="27">
        <v>1345</v>
      </c>
      <c r="R48" s="27">
        <v>0</v>
      </c>
      <c r="S48" s="33">
        <v>0</v>
      </c>
      <c r="T48" s="29">
        <f t="shared" si="20"/>
        <v>6342</v>
      </c>
      <c r="U48" s="29">
        <f t="shared" si="21"/>
        <v>1268.3999999999999</v>
      </c>
      <c r="V48" s="29">
        <f t="shared" si="22"/>
        <v>2029.44</v>
      </c>
      <c r="W48" s="30">
        <f t="shared" si="23"/>
        <v>845.6</v>
      </c>
      <c r="X48" s="29">
        <v>0</v>
      </c>
      <c r="Y48" s="29">
        <v>0</v>
      </c>
      <c r="Z48" s="31">
        <f t="shared" si="24"/>
        <v>70466.666666666657</v>
      </c>
      <c r="AA48" s="32">
        <f t="shared" si="25"/>
        <v>7046.6666666666661</v>
      </c>
      <c r="AB48" s="42">
        <f>N48/2</f>
        <v>21140</v>
      </c>
    </row>
    <row r="49" spans="1:28" ht="84" customHeight="1">
      <c r="A49" s="22">
        <v>45</v>
      </c>
      <c r="B49" s="22"/>
      <c r="C49" s="22"/>
      <c r="D49" s="22"/>
      <c r="E49" s="22"/>
      <c r="F49" s="22"/>
      <c r="G49" s="23">
        <v>79</v>
      </c>
      <c r="H49" s="24">
        <v>13</v>
      </c>
      <c r="I49" s="25">
        <v>40</v>
      </c>
      <c r="J49" s="24" t="s">
        <v>40</v>
      </c>
      <c r="K49" s="26" t="s">
        <v>45</v>
      </c>
      <c r="L49" s="26" t="s">
        <v>77</v>
      </c>
      <c r="M49" s="26" t="s">
        <v>37</v>
      </c>
      <c r="N49" s="27">
        <v>13214</v>
      </c>
      <c r="O49" s="34">
        <v>0</v>
      </c>
      <c r="P49" s="27">
        <v>1128</v>
      </c>
      <c r="Q49" s="27">
        <v>703</v>
      </c>
      <c r="R49" s="27">
        <v>350.5</v>
      </c>
      <c r="S49" s="33">
        <f t="shared" ref="S49:S50" si="27">N49*3%</f>
        <v>396.41999999999996</v>
      </c>
      <c r="T49" s="29">
        <f t="shared" si="20"/>
        <v>1982.1</v>
      </c>
      <c r="U49" s="29">
        <f t="shared" si="21"/>
        <v>396.41999999999996</v>
      </c>
      <c r="V49" s="29">
        <f t="shared" si="22"/>
        <v>634.27200000000005</v>
      </c>
      <c r="W49" s="30">
        <f t="shared" si="23"/>
        <v>264.28000000000003</v>
      </c>
      <c r="X49" s="29">
        <v>0</v>
      </c>
      <c r="Y49" s="29">
        <v>0</v>
      </c>
      <c r="Z49" s="31">
        <f t="shared" si="24"/>
        <v>22023.333333333332</v>
      </c>
      <c r="AA49" s="32">
        <f t="shared" si="25"/>
        <v>2202.333333333333</v>
      </c>
      <c r="AB49" s="32">
        <f t="shared" ref="AB49:AB50" si="28">(N49+P49+Q49+R49+S49)/2</f>
        <v>7895.96</v>
      </c>
    </row>
    <row r="50" spans="1:28" ht="84" customHeight="1">
      <c r="A50" s="22">
        <v>46</v>
      </c>
      <c r="B50" s="22"/>
      <c r="C50" s="22"/>
      <c r="D50" s="22"/>
      <c r="E50" s="22"/>
      <c r="F50" s="22"/>
      <c r="G50" s="23">
        <v>80</v>
      </c>
      <c r="H50" s="24">
        <v>13</v>
      </c>
      <c r="I50" s="25">
        <v>40</v>
      </c>
      <c r="J50" s="24" t="s">
        <v>40</v>
      </c>
      <c r="K50" s="26" t="s">
        <v>45</v>
      </c>
      <c r="L50" s="26" t="s">
        <v>77</v>
      </c>
      <c r="M50" s="26" t="s">
        <v>37</v>
      </c>
      <c r="N50" s="27">
        <v>13214</v>
      </c>
      <c r="O50" s="34">
        <v>0</v>
      </c>
      <c r="P50" s="27">
        <v>1128</v>
      </c>
      <c r="Q50" s="27">
        <v>703</v>
      </c>
      <c r="R50" s="27">
        <v>280.39999999999998</v>
      </c>
      <c r="S50" s="33">
        <f t="shared" si="27"/>
        <v>396.41999999999996</v>
      </c>
      <c r="T50" s="29">
        <f t="shared" si="20"/>
        <v>1982.1</v>
      </c>
      <c r="U50" s="29">
        <f t="shared" si="21"/>
        <v>396.41999999999996</v>
      </c>
      <c r="V50" s="29">
        <f t="shared" si="22"/>
        <v>634.27200000000005</v>
      </c>
      <c r="W50" s="30">
        <f t="shared" si="23"/>
        <v>264.28000000000003</v>
      </c>
      <c r="X50" s="29">
        <v>0</v>
      </c>
      <c r="Y50" s="29">
        <v>0</v>
      </c>
      <c r="Z50" s="31">
        <f t="shared" si="24"/>
        <v>22023.333333333332</v>
      </c>
      <c r="AA50" s="32">
        <f t="shared" si="25"/>
        <v>2202.333333333333</v>
      </c>
      <c r="AB50" s="32">
        <f t="shared" si="28"/>
        <v>7860.91</v>
      </c>
    </row>
    <row r="51" spans="1:28" ht="84" customHeight="1">
      <c r="A51" s="22">
        <v>47</v>
      </c>
      <c r="B51" s="22"/>
      <c r="C51" s="22"/>
      <c r="D51" s="22"/>
      <c r="E51" s="22"/>
      <c r="F51" s="22"/>
      <c r="G51" s="23">
        <v>75</v>
      </c>
      <c r="H51" s="24">
        <v>17</v>
      </c>
      <c r="I51" s="25">
        <v>40</v>
      </c>
      <c r="J51" s="24" t="s">
        <v>34</v>
      </c>
      <c r="K51" s="26" t="s">
        <v>78</v>
      </c>
      <c r="L51" s="26" t="s">
        <v>77</v>
      </c>
      <c r="M51" s="26" t="s">
        <v>37</v>
      </c>
      <c r="N51" s="87">
        <v>19032</v>
      </c>
      <c r="O51" s="34">
        <v>0</v>
      </c>
      <c r="P51" s="27">
        <v>1286</v>
      </c>
      <c r="Q51" s="27">
        <v>857</v>
      </c>
      <c r="R51" s="27">
        <v>140.19999999999999</v>
      </c>
      <c r="S51" s="33">
        <v>0</v>
      </c>
      <c r="T51" s="29">
        <f t="shared" si="20"/>
        <v>2854.7999999999997</v>
      </c>
      <c r="U51" s="29">
        <f t="shared" si="21"/>
        <v>570.95999999999992</v>
      </c>
      <c r="V51" s="29">
        <f t="shared" si="22"/>
        <v>913.53600000000006</v>
      </c>
      <c r="W51" s="30">
        <f t="shared" si="23"/>
        <v>380.64</v>
      </c>
      <c r="X51" s="29">
        <v>0</v>
      </c>
      <c r="Y51" s="29">
        <v>0</v>
      </c>
      <c r="Z51" s="31">
        <f t="shared" si="24"/>
        <v>31720</v>
      </c>
      <c r="AA51" s="32">
        <f t="shared" si="25"/>
        <v>3172</v>
      </c>
      <c r="AB51" s="32">
        <f t="shared" ref="AB51:AB52" si="29">(N51)/2</f>
        <v>9516</v>
      </c>
    </row>
    <row r="52" spans="1:28" ht="84" customHeight="1">
      <c r="A52" s="22">
        <v>48</v>
      </c>
      <c r="B52" s="22"/>
      <c r="C52" s="22"/>
      <c r="D52" s="22"/>
      <c r="E52" s="22"/>
      <c r="F52" s="22"/>
      <c r="G52" s="23">
        <v>76</v>
      </c>
      <c r="H52" s="24">
        <v>17</v>
      </c>
      <c r="I52" s="25">
        <v>40</v>
      </c>
      <c r="J52" s="24" t="s">
        <v>34</v>
      </c>
      <c r="K52" s="26" t="s">
        <v>79</v>
      </c>
      <c r="L52" s="26" t="s">
        <v>77</v>
      </c>
      <c r="M52" s="26" t="s">
        <v>37</v>
      </c>
      <c r="N52" s="87">
        <v>19032</v>
      </c>
      <c r="O52" s="34">
        <v>0</v>
      </c>
      <c r="P52" s="27">
        <v>1286</v>
      </c>
      <c r="Q52" s="27">
        <v>857</v>
      </c>
      <c r="R52" s="27">
        <v>140.19999999999999</v>
      </c>
      <c r="S52" s="33">
        <v>0</v>
      </c>
      <c r="T52" s="29">
        <f t="shared" si="20"/>
        <v>2854.7999999999997</v>
      </c>
      <c r="U52" s="29">
        <f t="shared" si="21"/>
        <v>570.95999999999992</v>
      </c>
      <c r="V52" s="29">
        <f t="shared" si="22"/>
        <v>913.53600000000006</v>
      </c>
      <c r="W52" s="30">
        <f t="shared" si="23"/>
        <v>380.64</v>
      </c>
      <c r="X52" s="29">
        <v>0</v>
      </c>
      <c r="Y52" s="29">
        <v>0</v>
      </c>
      <c r="Z52" s="31">
        <f t="shared" si="24"/>
        <v>31720</v>
      </c>
      <c r="AA52" s="32">
        <f t="shared" si="25"/>
        <v>3172</v>
      </c>
      <c r="AB52" s="32">
        <f t="shared" si="29"/>
        <v>9516</v>
      </c>
    </row>
    <row r="53" spans="1:28" ht="84" customHeight="1">
      <c r="A53" s="22">
        <v>49</v>
      </c>
      <c r="B53" s="22"/>
      <c r="C53" s="22"/>
      <c r="D53" s="22"/>
      <c r="E53" s="22"/>
      <c r="F53" s="22"/>
      <c r="G53" s="23">
        <v>74</v>
      </c>
      <c r="H53" s="24">
        <v>23</v>
      </c>
      <c r="I53" s="25">
        <v>40</v>
      </c>
      <c r="J53" s="24" t="s">
        <v>34</v>
      </c>
      <c r="K53" s="26" t="s">
        <v>46</v>
      </c>
      <c r="L53" s="26" t="s">
        <v>77</v>
      </c>
      <c r="M53" s="26" t="s">
        <v>37</v>
      </c>
      <c r="N53" s="27">
        <v>38208</v>
      </c>
      <c r="O53" s="34">
        <v>0</v>
      </c>
      <c r="P53" s="27">
        <v>1808</v>
      </c>
      <c r="Q53" s="27">
        <v>1299</v>
      </c>
      <c r="R53" s="27">
        <v>0</v>
      </c>
      <c r="S53" s="33">
        <v>0</v>
      </c>
      <c r="T53" s="29">
        <f t="shared" si="20"/>
        <v>5731.2</v>
      </c>
      <c r="U53" s="29">
        <f t="shared" si="21"/>
        <v>1146.24</v>
      </c>
      <c r="V53" s="29">
        <f t="shared" si="22"/>
        <v>1833.9840000000002</v>
      </c>
      <c r="W53" s="30">
        <f t="shared" si="23"/>
        <v>764.16</v>
      </c>
      <c r="X53" s="29">
        <v>0</v>
      </c>
      <c r="Y53" s="29">
        <v>0</v>
      </c>
      <c r="Z53" s="31">
        <f t="shared" si="24"/>
        <v>63679.999999999993</v>
      </c>
      <c r="AA53" s="32">
        <f t="shared" si="25"/>
        <v>6368</v>
      </c>
      <c r="AB53" s="42">
        <f>N53/2</f>
        <v>19104</v>
      </c>
    </row>
    <row r="54" spans="1:28" ht="84" customHeight="1">
      <c r="A54" s="22">
        <v>50</v>
      </c>
      <c r="B54" s="22"/>
      <c r="C54" s="22"/>
      <c r="D54" s="22"/>
      <c r="E54" s="22"/>
      <c r="F54" s="22"/>
      <c r="G54" s="23">
        <v>78</v>
      </c>
      <c r="H54" s="24">
        <v>17</v>
      </c>
      <c r="I54" s="25">
        <v>40</v>
      </c>
      <c r="J54" s="24" t="s">
        <v>34</v>
      </c>
      <c r="K54" s="26" t="s">
        <v>80</v>
      </c>
      <c r="L54" s="26" t="s">
        <v>77</v>
      </c>
      <c r="M54" s="26" t="s">
        <v>37</v>
      </c>
      <c r="N54" s="35">
        <v>17708.400000000001</v>
      </c>
      <c r="O54" s="34">
        <v>0</v>
      </c>
      <c r="P54" s="27">
        <v>1286</v>
      </c>
      <c r="Q54" s="27">
        <v>857</v>
      </c>
      <c r="R54" s="27">
        <v>0</v>
      </c>
      <c r="S54" s="33">
        <v>0</v>
      </c>
      <c r="T54" s="29">
        <f t="shared" si="20"/>
        <v>2656.26</v>
      </c>
      <c r="U54" s="29">
        <f t="shared" si="21"/>
        <v>531.25200000000007</v>
      </c>
      <c r="V54" s="29">
        <f t="shared" si="22"/>
        <v>850.00320000000011</v>
      </c>
      <c r="W54" s="30">
        <f t="shared" si="23"/>
        <v>354.16800000000006</v>
      </c>
      <c r="X54" s="29">
        <v>0</v>
      </c>
      <c r="Y54" s="29">
        <v>0</v>
      </c>
      <c r="Z54" s="31">
        <f t="shared" si="24"/>
        <v>29514.000000000004</v>
      </c>
      <c r="AA54" s="32">
        <f t="shared" si="25"/>
        <v>2951.4000000000005</v>
      </c>
      <c r="AB54" s="32">
        <f t="shared" ref="AB54:AB56" si="30">(N54)/2</f>
        <v>8854.2000000000007</v>
      </c>
    </row>
    <row r="55" spans="1:28" ht="84" customHeight="1">
      <c r="A55" s="22">
        <v>51</v>
      </c>
      <c r="B55" s="22"/>
      <c r="C55" s="22"/>
      <c r="D55" s="22"/>
      <c r="E55" s="22"/>
      <c r="F55" s="22"/>
      <c r="G55" s="23">
        <v>77</v>
      </c>
      <c r="H55" s="24">
        <v>17</v>
      </c>
      <c r="I55" s="25">
        <v>40</v>
      </c>
      <c r="J55" s="24" t="s">
        <v>34</v>
      </c>
      <c r="K55" s="26" t="s">
        <v>48</v>
      </c>
      <c r="L55" s="26" t="s">
        <v>77</v>
      </c>
      <c r="M55" s="26" t="s">
        <v>37</v>
      </c>
      <c r="N55" s="87">
        <v>19032</v>
      </c>
      <c r="O55" s="34">
        <v>0</v>
      </c>
      <c r="P55" s="27">
        <v>1286</v>
      </c>
      <c r="Q55" s="27">
        <v>857</v>
      </c>
      <c r="R55" s="27">
        <v>0</v>
      </c>
      <c r="S55" s="33">
        <v>0</v>
      </c>
      <c r="T55" s="29">
        <f t="shared" si="20"/>
        <v>2854.7999999999997</v>
      </c>
      <c r="U55" s="29">
        <f t="shared" si="21"/>
        <v>570.95999999999992</v>
      </c>
      <c r="V55" s="29">
        <f t="shared" si="22"/>
        <v>913.53600000000006</v>
      </c>
      <c r="W55" s="30">
        <f t="shared" si="23"/>
        <v>380.64</v>
      </c>
      <c r="X55" s="29">
        <v>0</v>
      </c>
      <c r="Y55" s="29">
        <v>0</v>
      </c>
      <c r="Z55" s="31">
        <f t="shared" si="24"/>
        <v>31720</v>
      </c>
      <c r="AA55" s="32">
        <f t="shared" si="25"/>
        <v>3172</v>
      </c>
      <c r="AB55" s="32">
        <f t="shared" si="30"/>
        <v>9516</v>
      </c>
    </row>
    <row r="56" spans="1:28" ht="84" customHeight="1">
      <c r="A56" s="22">
        <v>52</v>
      </c>
      <c r="B56" s="22"/>
      <c r="C56" s="22"/>
      <c r="D56" s="22"/>
      <c r="E56" s="22"/>
      <c r="F56" s="22"/>
      <c r="G56" s="23">
        <v>52</v>
      </c>
      <c r="H56" s="24">
        <v>15</v>
      </c>
      <c r="I56" s="25">
        <v>40</v>
      </c>
      <c r="J56" s="24" t="s">
        <v>34</v>
      </c>
      <c r="K56" s="26" t="s">
        <v>81</v>
      </c>
      <c r="L56" s="26" t="s">
        <v>82</v>
      </c>
      <c r="M56" s="26" t="s">
        <v>37</v>
      </c>
      <c r="N56" s="27">
        <v>15425</v>
      </c>
      <c r="O56" s="34">
        <v>0</v>
      </c>
      <c r="P56" s="27">
        <v>1206</v>
      </c>
      <c r="Q56" s="27">
        <v>755</v>
      </c>
      <c r="R56" s="27">
        <v>280.39999999999998</v>
      </c>
      <c r="S56" s="33">
        <v>0</v>
      </c>
      <c r="T56" s="29">
        <f t="shared" si="20"/>
        <v>2313.75</v>
      </c>
      <c r="U56" s="29">
        <f t="shared" si="21"/>
        <v>462.75</v>
      </c>
      <c r="V56" s="29">
        <f t="shared" si="22"/>
        <v>740.4</v>
      </c>
      <c r="W56" s="30">
        <f t="shared" si="23"/>
        <v>308.5</v>
      </c>
      <c r="X56" s="29">
        <v>0</v>
      </c>
      <c r="Y56" s="29">
        <v>0</v>
      </c>
      <c r="Z56" s="31">
        <f t="shared" si="24"/>
        <v>25708.333333333332</v>
      </c>
      <c r="AA56" s="32">
        <f t="shared" si="25"/>
        <v>2570.833333333333</v>
      </c>
      <c r="AB56" s="32">
        <f t="shared" si="30"/>
        <v>7712.5</v>
      </c>
    </row>
    <row r="57" spans="1:28" ht="84" customHeight="1">
      <c r="A57" s="22">
        <v>53</v>
      </c>
      <c r="B57" s="22"/>
      <c r="C57" s="22"/>
      <c r="D57" s="22"/>
      <c r="E57" s="22"/>
      <c r="F57" s="22"/>
      <c r="G57" s="23">
        <v>51</v>
      </c>
      <c r="H57" s="24">
        <v>24</v>
      </c>
      <c r="I57" s="25">
        <v>40</v>
      </c>
      <c r="J57" s="24" t="s">
        <v>34</v>
      </c>
      <c r="K57" s="26" t="s">
        <v>83</v>
      </c>
      <c r="L57" s="26" t="s">
        <v>82</v>
      </c>
      <c r="M57" s="26" t="s">
        <v>37</v>
      </c>
      <c r="N57" s="27">
        <v>42280</v>
      </c>
      <c r="O57" s="34">
        <v>0</v>
      </c>
      <c r="P57" s="27">
        <v>1865</v>
      </c>
      <c r="Q57" s="27">
        <v>1345</v>
      </c>
      <c r="R57" s="27">
        <v>280.39999999999998</v>
      </c>
      <c r="S57" s="33">
        <v>0</v>
      </c>
      <c r="T57" s="29">
        <f t="shared" si="20"/>
        <v>6342</v>
      </c>
      <c r="U57" s="29">
        <f t="shared" si="21"/>
        <v>1268.3999999999999</v>
      </c>
      <c r="V57" s="29">
        <f t="shared" si="22"/>
        <v>2029.44</v>
      </c>
      <c r="W57" s="30">
        <f t="shared" si="23"/>
        <v>845.6</v>
      </c>
      <c r="X57" s="29">
        <v>0</v>
      </c>
      <c r="Y57" s="29">
        <v>0</v>
      </c>
      <c r="Z57" s="31">
        <f t="shared" si="24"/>
        <v>70466.666666666657</v>
      </c>
      <c r="AA57" s="32">
        <f t="shared" si="25"/>
        <v>7046.6666666666661</v>
      </c>
      <c r="AB57" s="42">
        <f>N57/2</f>
        <v>21140</v>
      </c>
    </row>
    <row r="58" spans="1:28" ht="84" customHeight="1">
      <c r="A58" s="22">
        <v>54</v>
      </c>
      <c r="B58" s="22"/>
      <c r="C58" s="22"/>
      <c r="D58" s="22"/>
      <c r="E58" s="22"/>
      <c r="F58" s="22"/>
      <c r="G58" s="23">
        <v>25</v>
      </c>
      <c r="H58" s="24">
        <v>19</v>
      </c>
      <c r="I58" s="25">
        <v>40</v>
      </c>
      <c r="J58" s="24" t="s">
        <v>34</v>
      </c>
      <c r="K58" s="26" t="s">
        <v>84</v>
      </c>
      <c r="L58" s="26" t="s">
        <v>85</v>
      </c>
      <c r="M58" s="26" t="s">
        <v>37</v>
      </c>
      <c r="N58" s="27">
        <v>24533</v>
      </c>
      <c r="O58" s="34">
        <v>0</v>
      </c>
      <c r="P58" s="27">
        <v>1549</v>
      </c>
      <c r="Q58" s="27">
        <v>1016</v>
      </c>
      <c r="R58" s="27">
        <v>0</v>
      </c>
      <c r="S58" s="33">
        <v>0</v>
      </c>
      <c r="T58" s="29">
        <f t="shared" si="20"/>
        <v>3679.95</v>
      </c>
      <c r="U58" s="29">
        <f t="shared" si="21"/>
        <v>735.99</v>
      </c>
      <c r="V58" s="29">
        <f t="shared" si="22"/>
        <v>1177.5840000000001</v>
      </c>
      <c r="W58" s="30">
        <f t="shared" si="23"/>
        <v>490.66</v>
      </c>
      <c r="X58" s="29">
        <v>0</v>
      </c>
      <c r="Y58" s="29">
        <v>0</v>
      </c>
      <c r="Z58" s="31">
        <f t="shared" si="24"/>
        <v>40888.333333333336</v>
      </c>
      <c r="AA58" s="32">
        <f t="shared" si="25"/>
        <v>4088.833333333333</v>
      </c>
      <c r="AB58" s="32">
        <f>(N58)/2</f>
        <v>12266.5</v>
      </c>
    </row>
    <row r="59" spans="1:28" ht="84" customHeight="1">
      <c r="A59" s="22">
        <v>55</v>
      </c>
      <c r="B59" s="22"/>
      <c r="C59" s="22"/>
      <c r="D59" s="22"/>
      <c r="E59" s="22"/>
      <c r="F59" s="22"/>
      <c r="G59" s="23">
        <v>21</v>
      </c>
      <c r="H59" s="24">
        <v>24</v>
      </c>
      <c r="I59" s="25">
        <v>40</v>
      </c>
      <c r="J59" s="24" t="s">
        <v>34</v>
      </c>
      <c r="K59" s="26" t="s">
        <v>46</v>
      </c>
      <c r="L59" s="26" t="s">
        <v>85</v>
      </c>
      <c r="M59" s="26" t="s">
        <v>37</v>
      </c>
      <c r="N59" s="27">
        <v>42280</v>
      </c>
      <c r="O59" s="34">
        <v>0</v>
      </c>
      <c r="P59" s="27">
        <v>1865</v>
      </c>
      <c r="Q59" s="27">
        <v>1345</v>
      </c>
      <c r="R59" s="27">
        <v>210.3</v>
      </c>
      <c r="S59" s="33">
        <v>0</v>
      </c>
      <c r="T59" s="29">
        <f t="shared" si="20"/>
        <v>6342</v>
      </c>
      <c r="U59" s="29">
        <f t="shared" si="21"/>
        <v>1268.3999999999999</v>
      </c>
      <c r="V59" s="29">
        <f t="shared" si="22"/>
        <v>2029.44</v>
      </c>
      <c r="W59" s="30">
        <f t="shared" si="23"/>
        <v>845.6</v>
      </c>
      <c r="X59" s="29">
        <v>0</v>
      </c>
      <c r="Y59" s="29">
        <v>0</v>
      </c>
      <c r="Z59" s="31">
        <f t="shared" si="24"/>
        <v>70466.666666666657</v>
      </c>
      <c r="AA59" s="32">
        <f t="shared" si="25"/>
        <v>7046.6666666666661</v>
      </c>
      <c r="AB59" s="42">
        <f>N59/2</f>
        <v>21140</v>
      </c>
    </row>
    <row r="60" spans="1:28" ht="84" customHeight="1">
      <c r="A60" s="22">
        <v>56</v>
      </c>
      <c r="B60" s="22"/>
      <c r="C60" s="22"/>
      <c r="D60" s="22"/>
      <c r="E60" s="22"/>
      <c r="F60" s="22"/>
      <c r="G60" s="23">
        <v>23</v>
      </c>
      <c r="H60" s="24">
        <v>20</v>
      </c>
      <c r="I60" s="25">
        <v>40</v>
      </c>
      <c r="J60" s="24" t="s">
        <v>34</v>
      </c>
      <c r="K60" s="26" t="s">
        <v>86</v>
      </c>
      <c r="L60" s="26" t="s">
        <v>85</v>
      </c>
      <c r="M60" s="26" t="s">
        <v>37</v>
      </c>
      <c r="N60" s="27">
        <v>28227.599999999999</v>
      </c>
      <c r="O60" s="34">
        <v>0</v>
      </c>
      <c r="P60" s="27">
        <v>1671</v>
      </c>
      <c r="Q60" s="27">
        <v>1133</v>
      </c>
      <c r="R60" s="27">
        <v>280.39999999999998</v>
      </c>
      <c r="S60" s="33">
        <v>0</v>
      </c>
      <c r="T60" s="29">
        <f t="shared" si="20"/>
        <v>4234.1399999999994</v>
      </c>
      <c r="U60" s="29">
        <f t="shared" si="21"/>
        <v>846.82799999999997</v>
      </c>
      <c r="V60" s="29">
        <f t="shared" si="22"/>
        <v>1354.9248</v>
      </c>
      <c r="W60" s="30">
        <f t="shared" si="23"/>
        <v>564.55200000000002</v>
      </c>
      <c r="X60" s="29">
        <v>0</v>
      </c>
      <c r="Y60" s="29">
        <v>0</v>
      </c>
      <c r="Z60" s="31">
        <f t="shared" si="24"/>
        <v>47046</v>
      </c>
      <c r="AA60" s="32">
        <f t="shared" si="25"/>
        <v>4704.5999999999995</v>
      </c>
      <c r="AB60" s="32">
        <f t="shared" ref="AB60:AB65" si="31">(N60)/2</f>
        <v>14113.8</v>
      </c>
    </row>
    <row r="61" spans="1:28" ht="93.75" customHeight="1">
      <c r="A61" s="22">
        <v>57</v>
      </c>
      <c r="B61" s="22"/>
      <c r="C61" s="22"/>
      <c r="D61" s="22"/>
      <c r="E61" s="22"/>
      <c r="F61" s="22"/>
      <c r="G61" s="23">
        <v>22</v>
      </c>
      <c r="H61" s="24">
        <v>21</v>
      </c>
      <c r="I61" s="25">
        <v>40</v>
      </c>
      <c r="J61" s="24" t="s">
        <v>34</v>
      </c>
      <c r="K61" s="26" t="s">
        <v>87</v>
      </c>
      <c r="L61" s="26" t="s">
        <v>85</v>
      </c>
      <c r="M61" s="26" t="s">
        <v>37</v>
      </c>
      <c r="N61" s="27">
        <v>30883</v>
      </c>
      <c r="O61" s="34">
        <v>0</v>
      </c>
      <c r="P61" s="27">
        <v>1671</v>
      </c>
      <c r="Q61" s="27">
        <v>1133</v>
      </c>
      <c r="R61" s="27">
        <v>280.39999999999998</v>
      </c>
      <c r="S61" s="33">
        <v>0</v>
      </c>
      <c r="T61" s="29">
        <f t="shared" si="20"/>
        <v>4632.45</v>
      </c>
      <c r="U61" s="29">
        <f t="shared" si="21"/>
        <v>926.49</v>
      </c>
      <c r="V61" s="29">
        <f t="shared" si="22"/>
        <v>1482.384</v>
      </c>
      <c r="W61" s="30">
        <f t="shared" si="23"/>
        <v>617.66</v>
      </c>
      <c r="X61" s="29">
        <v>0</v>
      </c>
      <c r="Y61" s="29">
        <v>0</v>
      </c>
      <c r="Z61" s="31">
        <f t="shared" si="24"/>
        <v>51471.666666666672</v>
      </c>
      <c r="AA61" s="32">
        <f t="shared" si="25"/>
        <v>5147.166666666667</v>
      </c>
      <c r="AB61" s="32">
        <f t="shared" si="31"/>
        <v>15441.5</v>
      </c>
    </row>
    <row r="62" spans="1:28" ht="84" customHeight="1">
      <c r="A62" s="22">
        <v>58</v>
      </c>
      <c r="B62" s="22"/>
      <c r="C62" s="22"/>
      <c r="D62" s="22"/>
      <c r="E62" s="22"/>
      <c r="F62" s="22"/>
      <c r="G62" s="23">
        <v>26</v>
      </c>
      <c r="H62" s="24">
        <v>19</v>
      </c>
      <c r="I62" s="25">
        <v>40</v>
      </c>
      <c r="J62" s="24" t="s">
        <v>34</v>
      </c>
      <c r="K62" s="26" t="s">
        <v>88</v>
      </c>
      <c r="L62" s="26" t="s">
        <v>85</v>
      </c>
      <c r="M62" s="26" t="s">
        <v>37</v>
      </c>
      <c r="N62" s="27">
        <v>24533</v>
      </c>
      <c r="O62" s="34">
        <v>0</v>
      </c>
      <c r="P62" s="27">
        <v>1549</v>
      </c>
      <c r="Q62" s="27">
        <v>1016</v>
      </c>
      <c r="R62" s="27">
        <v>210.3</v>
      </c>
      <c r="S62" s="33">
        <v>0</v>
      </c>
      <c r="T62" s="29">
        <f t="shared" si="20"/>
        <v>3679.95</v>
      </c>
      <c r="U62" s="29">
        <f t="shared" si="21"/>
        <v>735.99</v>
      </c>
      <c r="V62" s="29">
        <f t="shared" si="22"/>
        <v>1177.5840000000001</v>
      </c>
      <c r="W62" s="30">
        <f t="shared" si="23"/>
        <v>490.66</v>
      </c>
      <c r="X62" s="29">
        <v>0</v>
      </c>
      <c r="Y62" s="29">
        <v>0</v>
      </c>
      <c r="Z62" s="31">
        <f t="shared" si="24"/>
        <v>40888.333333333336</v>
      </c>
      <c r="AA62" s="32">
        <f t="shared" si="25"/>
        <v>4088.833333333333</v>
      </c>
      <c r="AB62" s="32">
        <f t="shared" si="31"/>
        <v>12266.5</v>
      </c>
    </row>
    <row r="63" spans="1:28" ht="84" customHeight="1">
      <c r="A63" s="22">
        <v>59</v>
      </c>
      <c r="B63" s="22"/>
      <c r="C63" s="22"/>
      <c r="D63" s="22"/>
      <c r="E63" s="22"/>
      <c r="F63" s="22"/>
      <c r="G63" s="23">
        <v>30</v>
      </c>
      <c r="H63" s="24">
        <v>13</v>
      </c>
      <c r="I63" s="25">
        <v>40</v>
      </c>
      <c r="J63" s="24" t="s">
        <v>40</v>
      </c>
      <c r="K63" s="26" t="s">
        <v>89</v>
      </c>
      <c r="L63" s="26" t="s">
        <v>85</v>
      </c>
      <c r="M63" s="26" t="s">
        <v>37</v>
      </c>
      <c r="N63" s="27">
        <v>13214</v>
      </c>
      <c r="O63" s="34">
        <v>0</v>
      </c>
      <c r="P63" s="27">
        <v>1128</v>
      </c>
      <c r="Q63" s="27">
        <v>703</v>
      </c>
      <c r="R63" s="27">
        <v>280.39999999999998</v>
      </c>
      <c r="S63" s="33">
        <v>0</v>
      </c>
      <c r="T63" s="29">
        <f t="shared" si="20"/>
        <v>1982.1</v>
      </c>
      <c r="U63" s="29">
        <f t="shared" si="21"/>
        <v>396.41999999999996</v>
      </c>
      <c r="V63" s="29">
        <f t="shared" si="22"/>
        <v>634.27200000000005</v>
      </c>
      <c r="W63" s="30">
        <f t="shared" si="23"/>
        <v>264.28000000000003</v>
      </c>
      <c r="X63" s="29">
        <v>0</v>
      </c>
      <c r="Y63" s="29">
        <v>0</v>
      </c>
      <c r="Z63" s="31">
        <f t="shared" si="24"/>
        <v>22023.333333333332</v>
      </c>
      <c r="AA63" s="32">
        <f t="shared" si="25"/>
        <v>2202.333333333333</v>
      </c>
      <c r="AB63" s="32">
        <f t="shared" si="31"/>
        <v>6607</v>
      </c>
    </row>
    <row r="64" spans="1:28" ht="84" customHeight="1">
      <c r="A64" s="22">
        <v>60</v>
      </c>
      <c r="B64" s="22"/>
      <c r="C64" s="22"/>
      <c r="D64" s="22"/>
      <c r="E64" s="22"/>
      <c r="F64" s="22"/>
      <c r="G64" s="23">
        <v>29</v>
      </c>
      <c r="H64" s="24">
        <v>14</v>
      </c>
      <c r="I64" s="25">
        <v>40</v>
      </c>
      <c r="J64" s="24" t="s">
        <v>40</v>
      </c>
      <c r="K64" s="26" t="s">
        <v>90</v>
      </c>
      <c r="L64" s="26" t="s">
        <v>85</v>
      </c>
      <c r="M64" s="26" t="s">
        <v>37</v>
      </c>
      <c r="N64" s="27">
        <v>13967</v>
      </c>
      <c r="O64" s="34">
        <v>0</v>
      </c>
      <c r="P64" s="27">
        <v>1163</v>
      </c>
      <c r="Q64" s="27">
        <v>722</v>
      </c>
      <c r="R64" s="27">
        <v>210.3</v>
      </c>
      <c r="S64" s="33">
        <v>0</v>
      </c>
      <c r="T64" s="29">
        <f t="shared" si="20"/>
        <v>2095.0499999999997</v>
      </c>
      <c r="U64" s="29">
        <f t="shared" si="21"/>
        <v>419.01</v>
      </c>
      <c r="V64" s="29">
        <f t="shared" si="22"/>
        <v>670.41600000000005</v>
      </c>
      <c r="W64" s="30">
        <f t="shared" si="23"/>
        <v>279.34000000000003</v>
      </c>
      <c r="X64" s="29">
        <v>0</v>
      </c>
      <c r="Y64" s="29">
        <v>0</v>
      </c>
      <c r="Z64" s="31">
        <f t="shared" si="24"/>
        <v>23278.333333333332</v>
      </c>
      <c r="AA64" s="32">
        <f t="shared" si="25"/>
        <v>2327.8333333333335</v>
      </c>
      <c r="AB64" s="32">
        <f t="shared" si="31"/>
        <v>6983.5</v>
      </c>
    </row>
    <row r="65" spans="1:28" ht="95.25" customHeight="1">
      <c r="A65" s="22"/>
      <c r="B65" s="22"/>
      <c r="C65" s="22"/>
      <c r="D65" s="22"/>
      <c r="E65" s="22"/>
      <c r="F65" s="22"/>
      <c r="G65" s="23">
        <v>24</v>
      </c>
      <c r="H65" s="24">
        <v>19</v>
      </c>
      <c r="I65" s="25">
        <v>40</v>
      </c>
      <c r="J65" s="24" t="s">
        <v>34</v>
      </c>
      <c r="K65" s="26" t="s">
        <v>91</v>
      </c>
      <c r="L65" s="26" t="s">
        <v>85</v>
      </c>
      <c r="M65" s="26" t="s">
        <v>37</v>
      </c>
      <c r="N65" s="27">
        <v>24533</v>
      </c>
      <c r="O65" s="34">
        <v>0</v>
      </c>
      <c r="P65" s="27">
        <v>1549</v>
      </c>
      <c r="Q65" s="27">
        <v>1016</v>
      </c>
      <c r="R65" s="27">
        <v>140.19999999999999</v>
      </c>
      <c r="S65" s="33">
        <v>0</v>
      </c>
      <c r="T65" s="29">
        <f t="shared" si="20"/>
        <v>3679.95</v>
      </c>
      <c r="U65" s="29">
        <f t="shared" si="21"/>
        <v>735.99</v>
      </c>
      <c r="V65" s="29">
        <f t="shared" si="22"/>
        <v>1177.5840000000001</v>
      </c>
      <c r="W65" s="30">
        <f t="shared" si="23"/>
        <v>490.66</v>
      </c>
      <c r="X65" s="29">
        <v>0</v>
      </c>
      <c r="Y65" s="29">
        <v>0</v>
      </c>
      <c r="Z65" s="31">
        <f t="shared" si="24"/>
        <v>40888.333333333336</v>
      </c>
      <c r="AA65" s="32">
        <f t="shared" si="25"/>
        <v>4088.833333333333</v>
      </c>
      <c r="AB65" s="32">
        <f t="shared" si="31"/>
        <v>12266.5</v>
      </c>
    </row>
    <row r="66" spans="1:28" ht="84" customHeight="1">
      <c r="A66" s="22">
        <v>61</v>
      </c>
      <c r="B66" s="22"/>
      <c r="C66" s="22"/>
      <c r="D66" s="22"/>
      <c r="E66" s="22"/>
      <c r="F66" s="22"/>
      <c r="G66" s="23">
        <v>37</v>
      </c>
      <c r="H66" s="24">
        <v>14</v>
      </c>
      <c r="I66" s="25">
        <v>40</v>
      </c>
      <c r="J66" s="37" t="s">
        <v>34</v>
      </c>
      <c r="K66" s="26" t="s">
        <v>92</v>
      </c>
      <c r="L66" s="26" t="s">
        <v>85</v>
      </c>
      <c r="M66" s="26" t="s">
        <v>37</v>
      </c>
      <c r="N66" s="43" t="s">
        <v>63</v>
      </c>
      <c r="O66" s="43" t="s">
        <v>63</v>
      </c>
      <c r="P66" s="43" t="s">
        <v>63</v>
      </c>
      <c r="Q66" s="43" t="s">
        <v>63</v>
      </c>
      <c r="R66" s="43" t="s">
        <v>63</v>
      </c>
      <c r="S66" s="43" t="s">
        <v>63</v>
      </c>
      <c r="T66" s="43" t="s">
        <v>63</v>
      </c>
      <c r="U66" s="43" t="s">
        <v>63</v>
      </c>
      <c r="V66" s="43" t="s">
        <v>63</v>
      </c>
      <c r="W66" s="43" t="s">
        <v>63</v>
      </c>
      <c r="X66" s="43" t="s">
        <v>63</v>
      </c>
      <c r="Y66" s="43" t="s">
        <v>63</v>
      </c>
      <c r="Z66" s="43" t="s">
        <v>63</v>
      </c>
      <c r="AA66" s="43" t="s">
        <v>63</v>
      </c>
      <c r="AB66" s="43" t="s">
        <v>63</v>
      </c>
    </row>
    <row r="67" spans="1:28" ht="84" customHeight="1">
      <c r="A67" s="22">
        <v>62</v>
      </c>
      <c r="B67" s="22"/>
      <c r="C67" s="22"/>
      <c r="D67" s="22"/>
      <c r="E67" s="22"/>
      <c r="F67" s="22"/>
      <c r="G67" s="23">
        <v>27</v>
      </c>
      <c r="H67" s="24">
        <v>18</v>
      </c>
      <c r="I67" s="25">
        <v>40</v>
      </c>
      <c r="J67" s="24" t="s">
        <v>34</v>
      </c>
      <c r="K67" s="26" t="s">
        <v>93</v>
      </c>
      <c r="L67" s="26" t="s">
        <v>85</v>
      </c>
      <c r="M67" s="26" t="s">
        <v>37</v>
      </c>
      <c r="N67" s="27">
        <v>22186</v>
      </c>
      <c r="O67" s="34">
        <v>0</v>
      </c>
      <c r="P67" s="27">
        <v>1465</v>
      </c>
      <c r="Q67" s="27">
        <v>987</v>
      </c>
      <c r="R67" s="27">
        <v>0</v>
      </c>
      <c r="S67" s="33">
        <v>0</v>
      </c>
      <c r="T67" s="29">
        <f t="shared" ref="T67:T68" si="32">N67*15%</f>
        <v>3327.9</v>
      </c>
      <c r="U67" s="29">
        <f t="shared" ref="U67:U68" si="33">N67*3%</f>
        <v>665.57999999999993</v>
      </c>
      <c r="V67" s="29">
        <f t="shared" ref="V67:V68" si="34">N67*4.8%</f>
        <v>1064.9280000000001</v>
      </c>
      <c r="W67" s="30">
        <f t="shared" ref="W67:W68" si="35">N67*2%</f>
        <v>443.72</v>
      </c>
      <c r="X67" s="29">
        <v>0</v>
      </c>
      <c r="Y67" s="29">
        <v>0</v>
      </c>
      <c r="Z67" s="31">
        <f t="shared" ref="Z67:Z68" si="36">(N67/30)*50</f>
        <v>36976.666666666664</v>
      </c>
      <c r="AA67" s="32">
        <f t="shared" ref="AA67:AA68" si="37">(N67/30)*5</f>
        <v>3697.6666666666665</v>
      </c>
      <c r="AB67" s="32">
        <f t="shared" ref="AB67:AB68" si="38">(N67)/2</f>
        <v>11093</v>
      </c>
    </row>
    <row r="68" spans="1:28" ht="106.5" customHeight="1">
      <c r="A68" s="22">
        <v>63</v>
      </c>
      <c r="B68" s="22"/>
      <c r="C68" s="22"/>
      <c r="D68" s="22"/>
      <c r="E68" s="22"/>
      <c r="F68" s="22"/>
      <c r="G68" s="23">
        <v>31</v>
      </c>
      <c r="H68" s="24">
        <v>13</v>
      </c>
      <c r="I68" s="25">
        <v>40</v>
      </c>
      <c r="J68" s="37" t="s">
        <v>40</v>
      </c>
      <c r="K68" s="26" t="s">
        <v>94</v>
      </c>
      <c r="L68" s="26" t="s">
        <v>85</v>
      </c>
      <c r="M68" s="26" t="s">
        <v>37</v>
      </c>
      <c r="N68" s="27">
        <v>13214</v>
      </c>
      <c r="O68" s="34">
        <v>0</v>
      </c>
      <c r="P68" s="27">
        <v>1128</v>
      </c>
      <c r="Q68" s="27">
        <v>703</v>
      </c>
      <c r="R68" s="27">
        <v>0</v>
      </c>
      <c r="S68" s="33">
        <v>0</v>
      </c>
      <c r="T68" s="29">
        <f t="shared" si="32"/>
        <v>1982.1</v>
      </c>
      <c r="U68" s="29">
        <f t="shared" si="33"/>
        <v>396.41999999999996</v>
      </c>
      <c r="V68" s="29">
        <f t="shared" si="34"/>
        <v>634.27200000000005</v>
      </c>
      <c r="W68" s="30">
        <f t="shared" si="35"/>
        <v>264.28000000000003</v>
      </c>
      <c r="X68" s="29">
        <v>0</v>
      </c>
      <c r="Y68" s="29">
        <v>0</v>
      </c>
      <c r="Z68" s="31">
        <f t="shared" si="36"/>
        <v>22023.333333333332</v>
      </c>
      <c r="AA68" s="32">
        <f t="shared" si="37"/>
        <v>2202.333333333333</v>
      </c>
      <c r="AB68" s="32">
        <f t="shared" si="38"/>
        <v>6607</v>
      </c>
    </row>
    <row r="69" spans="1:28" ht="84" customHeight="1">
      <c r="A69" s="22">
        <v>64</v>
      </c>
      <c r="B69" s="22"/>
      <c r="C69" s="22"/>
      <c r="D69" s="22"/>
      <c r="E69" s="22"/>
      <c r="F69" s="22"/>
      <c r="G69" s="23">
        <v>18</v>
      </c>
      <c r="H69" s="24">
        <v>13</v>
      </c>
      <c r="I69" s="25">
        <v>30</v>
      </c>
      <c r="J69" s="24" t="s">
        <v>40</v>
      </c>
      <c r="K69" s="26" t="s">
        <v>45</v>
      </c>
      <c r="L69" s="26" t="s">
        <v>95</v>
      </c>
      <c r="M69" s="26" t="s">
        <v>37</v>
      </c>
      <c r="N69" s="43" t="s">
        <v>63</v>
      </c>
      <c r="O69" s="43" t="s">
        <v>63</v>
      </c>
      <c r="P69" s="43" t="s">
        <v>63</v>
      </c>
      <c r="Q69" s="43" t="s">
        <v>63</v>
      </c>
      <c r="R69" s="43" t="s">
        <v>63</v>
      </c>
      <c r="S69" s="43" t="s">
        <v>63</v>
      </c>
      <c r="T69" s="43" t="s">
        <v>63</v>
      </c>
      <c r="U69" s="43" t="s">
        <v>63</v>
      </c>
      <c r="V69" s="43" t="s">
        <v>63</v>
      </c>
      <c r="W69" s="43" t="s">
        <v>63</v>
      </c>
      <c r="X69" s="43" t="s">
        <v>63</v>
      </c>
      <c r="Y69" s="43" t="s">
        <v>63</v>
      </c>
      <c r="Z69" s="43" t="s">
        <v>63</v>
      </c>
      <c r="AA69" s="43" t="s">
        <v>63</v>
      </c>
      <c r="AB69" s="43" t="s">
        <v>63</v>
      </c>
    </row>
    <row r="70" spans="1:28" ht="84" customHeight="1">
      <c r="A70" s="22">
        <v>65</v>
      </c>
      <c r="B70" s="22"/>
      <c r="C70" s="22"/>
      <c r="D70" s="22"/>
      <c r="E70" s="22"/>
      <c r="F70" s="22"/>
      <c r="G70" s="23">
        <v>17</v>
      </c>
      <c r="H70" s="24">
        <v>13</v>
      </c>
      <c r="I70" s="25">
        <v>30</v>
      </c>
      <c r="J70" s="24" t="s">
        <v>40</v>
      </c>
      <c r="K70" s="26" t="s">
        <v>45</v>
      </c>
      <c r="L70" s="26" t="s">
        <v>95</v>
      </c>
      <c r="M70" s="26" t="s">
        <v>37</v>
      </c>
      <c r="N70" s="43" t="s">
        <v>63</v>
      </c>
      <c r="O70" s="43" t="s">
        <v>63</v>
      </c>
      <c r="P70" s="43" t="s">
        <v>63</v>
      </c>
      <c r="Q70" s="43" t="s">
        <v>63</v>
      </c>
      <c r="R70" s="43" t="s">
        <v>63</v>
      </c>
      <c r="S70" s="43" t="s">
        <v>63</v>
      </c>
      <c r="T70" s="43" t="s">
        <v>63</v>
      </c>
      <c r="U70" s="43" t="s">
        <v>63</v>
      </c>
      <c r="V70" s="43" t="s">
        <v>63</v>
      </c>
      <c r="W70" s="43" t="s">
        <v>63</v>
      </c>
      <c r="X70" s="43" t="s">
        <v>63</v>
      </c>
      <c r="Y70" s="43" t="s">
        <v>63</v>
      </c>
      <c r="Z70" s="43" t="s">
        <v>63</v>
      </c>
      <c r="AA70" s="43" t="s">
        <v>63</v>
      </c>
      <c r="AB70" s="43" t="s">
        <v>63</v>
      </c>
    </row>
    <row r="71" spans="1:28" ht="84" customHeight="1">
      <c r="A71" s="22">
        <v>66</v>
      </c>
      <c r="B71" s="22"/>
      <c r="C71" s="22"/>
      <c r="D71" s="22"/>
      <c r="E71" s="22"/>
      <c r="F71" s="22"/>
      <c r="G71" s="23">
        <v>13</v>
      </c>
      <c r="H71" s="24">
        <v>19</v>
      </c>
      <c r="I71" s="25">
        <v>40</v>
      </c>
      <c r="J71" s="24" t="s">
        <v>34</v>
      </c>
      <c r="K71" s="26" t="s">
        <v>96</v>
      </c>
      <c r="L71" s="26" t="s">
        <v>95</v>
      </c>
      <c r="M71" s="26" t="s">
        <v>37</v>
      </c>
      <c r="N71" s="27">
        <v>24533</v>
      </c>
      <c r="O71" s="34">
        <v>0</v>
      </c>
      <c r="P71" s="27">
        <v>1549</v>
      </c>
      <c r="Q71" s="27">
        <v>1016</v>
      </c>
      <c r="R71" s="27">
        <v>0</v>
      </c>
      <c r="S71" s="33">
        <v>0</v>
      </c>
      <c r="T71" s="29">
        <f t="shared" ref="T71:T84" si="39">N71*15%</f>
        <v>3679.95</v>
      </c>
      <c r="U71" s="29">
        <f t="shared" ref="U71:U84" si="40">N71*3%</f>
        <v>735.99</v>
      </c>
      <c r="V71" s="29">
        <f t="shared" ref="V71:V84" si="41">N71*4.8%</f>
        <v>1177.5840000000001</v>
      </c>
      <c r="W71" s="30">
        <f t="shared" ref="W71:W84" si="42">N71*2%</f>
        <v>490.66</v>
      </c>
      <c r="X71" s="29">
        <v>0</v>
      </c>
      <c r="Y71" s="29">
        <v>0</v>
      </c>
      <c r="Z71" s="31">
        <f t="shared" ref="Z71:Z84" si="43">(N71/30)*50</f>
        <v>40888.333333333336</v>
      </c>
      <c r="AA71" s="32">
        <f t="shared" ref="AA71:AA84" si="44">(N71/30)*5</f>
        <v>4088.833333333333</v>
      </c>
      <c r="AB71" s="32">
        <f t="shared" ref="AB71:AB72" si="45">(N71)/2</f>
        <v>12266.5</v>
      </c>
    </row>
    <row r="72" spans="1:28" ht="84" customHeight="1">
      <c r="A72" s="22">
        <v>67</v>
      </c>
      <c r="B72" s="22"/>
      <c r="C72" s="22"/>
      <c r="D72" s="22"/>
      <c r="E72" s="22"/>
      <c r="F72" s="22"/>
      <c r="G72" s="23">
        <v>41</v>
      </c>
      <c r="H72" s="24">
        <v>11</v>
      </c>
      <c r="I72" s="25">
        <v>40</v>
      </c>
      <c r="J72" s="37" t="s">
        <v>40</v>
      </c>
      <c r="K72" s="26" t="s">
        <v>97</v>
      </c>
      <c r="L72" s="26" t="s">
        <v>95</v>
      </c>
      <c r="M72" s="26" t="s">
        <v>37</v>
      </c>
      <c r="N72" s="27">
        <v>13133</v>
      </c>
      <c r="O72" s="34">
        <v>0</v>
      </c>
      <c r="P72" s="27">
        <v>1093</v>
      </c>
      <c r="Q72" s="27">
        <v>679</v>
      </c>
      <c r="R72" s="27">
        <v>0</v>
      </c>
      <c r="S72" s="33">
        <v>0</v>
      </c>
      <c r="T72" s="29">
        <f t="shared" si="39"/>
        <v>1969.9499999999998</v>
      </c>
      <c r="U72" s="29">
        <f t="shared" si="40"/>
        <v>393.99</v>
      </c>
      <c r="V72" s="29">
        <f t="shared" si="41"/>
        <v>630.38400000000001</v>
      </c>
      <c r="W72" s="30">
        <f t="shared" si="42"/>
        <v>262.66000000000003</v>
      </c>
      <c r="X72" s="29">
        <v>0</v>
      </c>
      <c r="Y72" s="29">
        <v>0</v>
      </c>
      <c r="Z72" s="31">
        <f t="shared" si="43"/>
        <v>21888.333333333332</v>
      </c>
      <c r="AA72" s="32">
        <f t="shared" si="44"/>
        <v>2188.833333333333</v>
      </c>
      <c r="AB72" s="32">
        <f t="shared" si="45"/>
        <v>6566.5</v>
      </c>
    </row>
    <row r="73" spans="1:28" ht="54.75" customHeight="1">
      <c r="A73" s="22">
        <v>68</v>
      </c>
      <c r="B73" s="22"/>
      <c r="C73" s="22"/>
      <c r="D73" s="22"/>
      <c r="E73" s="22"/>
      <c r="F73" s="22"/>
      <c r="G73" s="23">
        <v>12</v>
      </c>
      <c r="H73" s="24">
        <v>23</v>
      </c>
      <c r="I73" s="25">
        <v>40</v>
      </c>
      <c r="J73" s="24" t="s">
        <v>34</v>
      </c>
      <c r="K73" s="26" t="s">
        <v>46</v>
      </c>
      <c r="L73" s="26" t="s">
        <v>95</v>
      </c>
      <c r="M73" s="26" t="s">
        <v>37</v>
      </c>
      <c r="N73" s="44">
        <v>38208</v>
      </c>
      <c r="O73" s="29">
        <v>0</v>
      </c>
      <c r="P73" s="44">
        <v>1808</v>
      </c>
      <c r="Q73" s="44">
        <v>1299</v>
      </c>
      <c r="R73" s="46">
        <v>0</v>
      </c>
      <c r="S73" s="33">
        <v>0</v>
      </c>
      <c r="T73" s="29">
        <f t="shared" si="39"/>
        <v>5731.2</v>
      </c>
      <c r="U73" s="29">
        <f t="shared" si="40"/>
        <v>1146.24</v>
      </c>
      <c r="V73" s="29">
        <f t="shared" si="41"/>
        <v>1833.9840000000002</v>
      </c>
      <c r="W73" s="30">
        <f t="shared" si="42"/>
        <v>764.16</v>
      </c>
      <c r="X73" s="29">
        <v>0</v>
      </c>
      <c r="Y73" s="29">
        <v>0</v>
      </c>
      <c r="Z73" s="31">
        <f t="shared" si="43"/>
        <v>63679.999999999993</v>
      </c>
      <c r="AA73" s="32">
        <f t="shared" si="44"/>
        <v>6368</v>
      </c>
      <c r="AB73" s="42">
        <f>N73/2</f>
        <v>19104</v>
      </c>
    </row>
    <row r="74" spans="1:28" ht="54.75" customHeight="1">
      <c r="A74" s="22">
        <v>69</v>
      </c>
      <c r="B74" s="22"/>
      <c r="C74" s="22"/>
      <c r="D74" s="22"/>
      <c r="E74" s="22"/>
      <c r="F74" s="22"/>
      <c r="G74" s="47">
        <v>14</v>
      </c>
      <c r="H74" s="48">
        <v>17</v>
      </c>
      <c r="I74" s="49">
        <v>40</v>
      </c>
      <c r="J74" s="49" t="s">
        <v>34</v>
      </c>
      <c r="K74" s="49" t="s">
        <v>98</v>
      </c>
      <c r="L74" s="26" t="s">
        <v>95</v>
      </c>
      <c r="M74" s="26" t="s">
        <v>37</v>
      </c>
      <c r="N74" s="44">
        <v>19532</v>
      </c>
      <c r="O74" s="29">
        <v>0</v>
      </c>
      <c r="P74" s="44">
        <v>1286</v>
      </c>
      <c r="Q74" s="44">
        <v>857</v>
      </c>
      <c r="R74" s="50">
        <v>292.16000000000003</v>
      </c>
      <c r="S74" s="33">
        <v>0</v>
      </c>
      <c r="T74" s="29">
        <f t="shared" si="39"/>
        <v>2929.7999999999997</v>
      </c>
      <c r="U74" s="29">
        <f t="shared" si="40"/>
        <v>585.95999999999992</v>
      </c>
      <c r="V74" s="29">
        <f t="shared" si="41"/>
        <v>937.53600000000006</v>
      </c>
      <c r="W74" s="30">
        <f t="shared" si="42"/>
        <v>390.64</v>
      </c>
      <c r="X74" s="29">
        <v>0</v>
      </c>
      <c r="Y74" s="29">
        <v>0</v>
      </c>
      <c r="Z74" s="31">
        <f t="shared" si="43"/>
        <v>32553.333333333336</v>
      </c>
      <c r="AA74" s="32">
        <f t="shared" si="44"/>
        <v>3255.3333333333335</v>
      </c>
      <c r="AB74" s="32">
        <f t="shared" ref="AB74:AB77" si="46">(N74)/2</f>
        <v>9766</v>
      </c>
    </row>
    <row r="75" spans="1:28" ht="54.75" customHeight="1">
      <c r="A75" s="22">
        <v>70</v>
      </c>
      <c r="B75" s="22"/>
      <c r="C75" s="22"/>
      <c r="D75" s="22"/>
      <c r="E75" s="22"/>
      <c r="F75" s="22"/>
      <c r="G75" s="47">
        <v>19</v>
      </c>
      <c r="H75" s="48">
        <v>12</v>
      </c>
      <c r="I75" s="49">
        <v>40</v>
      </c>
      <c r="J75" s="49" t="s">
        <v>34</v>
      </c>
      <c r="K75" s="49" t="s">
        <v>99</v>
      </c>
      <c r="L75" s="26" t="s">
        <v>95</v>
      </c>
      <c r="M75" s="26" t="s">
        <v>37</v>
      </c>
      <c r="N75" s="44">
        <v>13198</v>
      </c>
      <c r="O75" s="29">
        <v>0</v>
      </c>
      <c r="P75" s="44">
        <v>1099</v>
      </c>
      <c r="Q75" s="44">
        <v>689</v>
      </c>
      <c r="R75" s="46">
        <v>0</v>
      </c>
      <c r="S75" s="33">
        <v>0</v>
      </c>
      <c r="T75" s="29">
        <f t="shared" si="39"/>
        <v>1979.6999999999998</v>
      </c>
      <c r="U75" s="29">
        <f t="shared" si="40"/>
        <v>395.94</v>
      </c>
      <c r="V75" s="29">
        <f t="shared" si="41"/>
        <v>633.50400000000002</v>
      </c>
      <c r="W75" s="30">
        <f t="shared" si="42"/>
        <v>263.95999999999998</v>
      </c>
      <c r="X75" s="29">
        <v>0</v>
      </c>
      <c r="Y75" s="29">
        <v>0</v>
      </c>
      <c r="Z75" s="31">
        <f t="shared" si="43"/>
        <v>21996.666666666668</v>
      </c>
      <c r="AA75" s="32">
        <f t="shared" si="44"/>
        <v>2199.6666666666665</v>
      </c>
      <c r="AB75" s="32">
        <f t="shared" si="46"/>
        <v>6599</v>
      </c>
    </row>
    <row r="76" spans="1:28" ht="54.75" customHeight="1">
      <c r="A76" s="22"/>
      <c r="B76" s="22"/>
      <c r="C76" s="22"/>
      <c r="D76" s="22"/>
      <c r="E76" s="22"/>
      <c r="F76" s="22"/>
      <c r="G76" s="51">
        <v>16</v>
      </c>
      <c r="H76" s="48">
        <v>13</v>
      </c>
      <c r="I76" s="49">
        <v>40</v>
      </c>
      <c r="J76" s="52" t="s">
        <v>40</v>
      </c>
      <c r="K76" s="49" t="s">
        <v>45</v>
      </c>
      <c r="L76" s="26" t="s">
        <v>95</v>
      </c>
      <c r="M76" s="26" t="s">
        <v>37</v>
      </c>
      <c r="N76" s="44">
        <v>13214</v>
      </c>
      <c r="O76" s="29">
        <v>0</v>
      </c>
      <c r="P76" s="44">
        <v>1128</v>
      </c>
      <c r="Q76" s="44">
        <v>703</v>
      </c>
      <c r="R76" s="46">
        <v>0</v>
      </c>
      <c r="S76" s="33">
        <v>0</v>
      </c>
      <c r="T76" s="29">
        <f t="shared" si="39"/>
        <v>1982.1</v>
      </c>
      <c r="U76" s="29">
        <f t="shared" si="40"/>
        <v>396.41999999999996</v>
      </c>
      <c r="V76" s="29">
        <f t="shared" si="41"/>
        <v>634.27200000000005</v>
      </c>
      <c r="W76" s="30">
        <f t="shared" si="42"/>
        <v>264.28000000000003</v>
      </c>
      <c r="X76" s="29">
        <v>0</v>
      </c>
      <c r="Y76" s="29">
        <v>0</v>
      </c>
      <c r="Z76" s="31">
        <f t="shared" si="43"/>
        <v>22023.333333333332</v>
      </c>
      <c r="AA76" s="32">
        <f t="shared" si="44"/>
        <v>2202.333333333333</v>
      </c>
      <c r="AB76" s="32">
        <f t="shared" si="46"/>
        <v>6607</v>
      </c>
    </row>
    <row r="77" spans="1:28" ht="54.75" customHeight="1">
      <c r="A77" s="22"/>
      <c r="B77" s="22"/>
      <c r="C77" s="22"/>
      <c r="D77" s="22"/>
      <c r="E77" s="22"/>
      <c r="F77" s="22"/>
      <c r="G77" s="51">
        <v>15</v>
      </c>
      <c r="H77" s="48">
        <v>14</v>
      </c>
      <c r="I77" s="49">
        <v>40</v>
      </c>
      <c r="J77" s="49" t="s">
        <v>34</v>
      </c>
      <c r="K77" s="49" t="s">
        <v>53</v>
      </c>
      <c r="L77" s="26" t="s">
        <v>95</v>
      </c>
      <c r="M77" s="26" t="s">
        <v>37</v>
      </c>
      <c r="N77" s="44">
        <v>13967</v>
      </c>
      <c r="O77" s="29">
        <v>0</v>
      </c>
      <c r="P77" s="44">
        <v>1163</v>
      </c>
      <c r="Q77" s="44">
        <v>722</v>
      </c>
      <c r="R77" s="46">
        <v>0</v>
      </c>
      <c r="S77" s="33">
        <v>0</v>
      </c>
      <c r="T77" s="29">
        <f t="shared" si="39"/>
        <v>2095.0499999999997</v>
      </c>
      <c r="U77" s="29">
        <f t="shared" si="40"/>
        <v>419.01</v>
      </c>
      <c r="V77" s="29">
        <f t="shared" si="41"/>
        <v>670.41600000000005</v>
      </c>
      <c r="W77" s="30">
        <f t="shared" si="42"/>
        <v>279.34000000000003</v>
      </c>
      <c r="X77" s="29">
        <v>0</v>
      </c>
      <c r="Y77" s="29">
        <v>0</v>
      </c>
      <c r="Z77" s="31">
        <f t="shared" si="43"/>
        <v>23278.333333333332</v>
      </c>
      <c r="AA77" s="32">
        <f t="shared" si="44"/>
        <v>2327.8333333333335</v>
      </c>
      <c r="AB77" s="32">
        <f t="shared" si="46"/>
        <v>6983.5</v>
      </c>
    </row>
    <row r="78" spans="1:28" ht="54.75" customHeight="1">
      <c r="A78" s="22"/>
      <c r="B78" s="22"/>
      <c r="C78" s="22"/>
      <c r="D78" s="22"/>
      <c r="E78" s="22"/>
      <c r="F78" s="22"/>
      <c r="G78" s="51">
        <v>10</v>
      </c>
      <c r="H78" s="48">
        <v>13</v>
      </c>
      <c r="I78" s="49">
        <v>40</v>
      </c>
      <c r="J78" s="49" t="s">
        <v>40</v>
      </c>
      <c r="K78" s="49" t="s">
        <v>45</v>
      </c>
      <c r="L78" s="49" t="s">
        <v>100</v>
      </c>
      <c r="M78" s="26" t="s">
        <v>37</v>
      </c>
      <c r="N78" s="44">
        <v>13214</v>
      </c>
      <c r="O78" s="29">
        <v>0</v>
      </c>
      <c r="P78" s="27">
        <v>1128</v>
      </c>
      <c r="Q78" s="44">
        <v>703</v>
      </c>
      <c r="R78" s="46">
        <v>490.7</v>
      </c>
      <c r="S78" s="33">
        <f t="shared" ref="S78:S79" si="47">N78*3%</f>
        <v>396.41999999999996</v>
      </c>
      <c r="T78" s="29">
        <f t="shared" si="39"/>
        <v>1982.1</v>
      </c>
      <c r="U78" s="29">
        <f t="shared" si="40"/>
        <v>396.41999999999996</v>
      </c>
      <c r="V78" s="29">
        <f t="shared" si="41"/>
        <v>634.27200000000005</v>
      </c>
      <c r="W78" s="30">
        <f t="shared" si="42"/>
        <v>264.28000000000003</v>
      </c>
      <c r="X78" s="29">
        <v>0</v>
      </c>
      <c r="Y78" s="29">
        <v>0</v>
      </c>
      <c r="Z78" s="31">
        <f t="shared" si="43"/>
        <v>22023.333333333332</v>
      </c>
      <c r="AA78" s="32">
        <f t="shared" si="44"/>
        <v>2202.333333333333</v>
      </c>
      <c r="AB78" s="32">
        <f t="shared" ref="AB78:AB79" si="48">(N78+P78+Q78+R78+S78)/2</f>
        <v>7966.06</v>
      </c>
    </row>
    <row r="79" spans="1:28" ht="54.75" customHeight="1">
      <c r="A79" s="22"/>
      <c r="B79" s="22"/>
      <c r="C79" s="22"/>
      <c r="D79" s="22"/>
      <c r="E79" s="22"/>
      <c r="F79" s="22"/>
      <c r="G79" s="51">
        <v>11</v>
      </c>
      <c r="H79" s="48">
        <v>13</v>
      </c>
      <c r="I79" s="49">
        <v>40</v>
      </c>
      <c r="J79" s="49" t="s">
        <v>40</v>
      </c>
      <c r="K79" s="49" t="s">
        <v>45</v>
      </c>
      <c r="L79" s="49" t="s">
        <v>100</v>
      </c>
      <c r="M79" s="26" t="s">
        <v>37</v>
      </c>
      <c r="N79" s="44">
        <v>13214</v>
      </c>
      <c r="O79" s="29">
        <v>0</v>
      </c>
      <c r="P79" s="27">
        <v>1128</v>
      </c>
      <c r="Q79" s="44">
        <v>703</v>
      </c>
      <c r="R79" s="46">
        <v>210.3</v>
      </c>
      <c r="S79" s="33">
        <f t="shared" si="47"/>
        <v>396.41999999999996</v>
      </c>
      <c r="T79" s="29">
        <f t="shared" si="39"/>
        <v>1982.1</v>
      </c>
      <c r="U79" s="29">
        <f t="shared" si="40"/>
        <v>396.41999999999996</v>
      </c>
      <c r="V79" s="29">
        <f t="shared" si="41"/>
        <v>634.27200000000005</v>
      </c>
      <c r="W79" s="30">
        <f t="shared" si="42"/>
        <v>264.28000000000003</v>
      </c>
      <c r="X79" s="29">
        <v>0</v>
      </c>
      <c r="Y79" s="29">
        <v>0</v>
      </c>
      <c r="Z79" s="31">
        <f t="shared" si="43"/>
        <v>22023.333333333332</v>
      </c>
      <c r="AA79" s="32">
        <f t="shared" si="44"/>
        <v>2202.333333333333</v>
      </c>
      <c r="AB79" s="32">
        <f t="shared" si="48"/>
        <v>7825.86</v>
      </c>
    </row>
    <row r="80" spans="1:28" ht="54.75" customHeight="1">
      <c r="A80" s="22"/>
      <c r="B80" s="22"/>
      <c r="C80" s="22"/>
      <c r="D80" s="22"/>
      <c r="E80" s="22"/>
      <c r="F80" s="22"/>
      <c r="G80" s="51">
        <v>6</v>
      </c>
      <c r="H80" s="48">
        <v>21</v>
      </c>
      <c r="I80" s="49">
        <v>40</v>
      </c>
      <c r="J80" s="49" t="s">
        <v>34</v>
      </c>
      <c r="K80" s="49" t="s">
        <v>101</v>
      </c>
      <c r="L80" s="49" t="s">
        <v>100</v>
      </c>
      <c r="M80" s="26" t="s">
        <v>37</v>
      </c>
      <c r="N80" s="53">
        <v>30883</v>
      </c>
      <c r="O80" s="41">
        <v>0</v>
      </c>
      <c r="P80" s="53">
        <v>1671</v>
      </c>
      <c r="Q80" s="53">
        <v>1133</v>
      </c>
      <c r="R80" s="46">
        <v>0</v>
      </c>
      <c r="S80" s="33">
        <v>0</v>
      </c>
      <c r="T80" s="29">
        <f t="shared" si="39"/>
        <v>4632.45</v>
      </c>
      <c r="U80" s="29">
        <f t="shared" si="40"/>
        <v>926.49</v>
      </c>
      <c r="V80" s="29">
        <f t="shared" si="41"/>
        <v>1482.384</v>
      </c>
      <c r="W80" s="30">
        <f t="shared" si="42"/>
        <v>617.66</v>
      </c>
      <c r="X80" s="29">
        <v>0</v>
      </c>
      <c r="Y80" s="29">
        <v>0</v>
      </c>
      <c r="Z80" s="31">
        <f t="shared" si="43"/>
        <v>51471.666666666672</v>
      </c>
      <c r="AA80" s="32">
        <f t="shared" si="44"/>
        <v>5147.166666666667</v>
      </c>
      <c r="AB80" s="32">
        <f>(N80)/2</f>
        <v>15441.5</v>
      </c>
    </row>
    <row r="81" spans="1:28" ht="54.75" customHeight="1">
      <c r="A81" s="22"/>
      <c r="B81" s="22"/>
      <c r="C81" s="22"/>
      <c r="D81" s="22"/>
      <c r="E81" s="22"/>
      <c r="F81" s="22"/>
      <c r="G81" s="51">
        <v>5</v>
      </c>
      <c r="H81" s="48">
        <v>23</v>
      </c>
      <c r="I81" s="49">
        <v>40</v>
      </c>
      <c r="J81" s="49" t="s">
        <v>34</v>
      </c>
      <c r="K81" s="49" t="s">
        <v>46</v>
      </c>
      <c r="L81" s="49" t="s">
        <v>100</v>
      </c>
      <c r="M81" s="26" t="s">
        <v>37</v>
      </c>
      <c r="N81" s="44">
        <v>38208</v>
      </c>
      <c r="O81" s="29">
        <v>0</v>
      </c>
      <c r="P81" s="44">
        <v>1808</v>
      </c>
      <c r="Q81" s="44">
        <v>1299</v>
      </c>
      <c r="R81" s="46">
        <v>0</v>
      </c>
      <c r="S81" s="33">
        <v>0</v>
      </c>
      <c r="T81" s="29">
        <f t="shared" si="39"/>
        <v>5731.2</v>
      </c>
      <c r="U81" s="29">
        <f t="shared" si="40"/>
        <v>1146.24</v>
      </c>
      <c r="V81" s="29">
        <f t="shared" si="41"/>
        <v>1833.9840000000002</v>
      </c>
      <c r="W81" s="30">
        <f t="shared" si="42"/>
        <v>764.16</v>
      </c>
      <c r="X81" s="29">
        <v>0</v>
      </c>
      <c r="Y81" s="29">
        <v>0</v>
      </c>
      <c r="Z81" s="31">
        <f t="shared" si="43"/>
        <v>63679.999999999993</v>
      </c>
      <c r="AA81" s="32">
        <f t="shared" si="44"/>
        <v>6368</v>
      </c>
      <c r="AB81" s="42">
        <f>N81/2</f>
        <v>19104</v>
      </c>
    </row>
    <row r="82" spans="1:28" ht="54.75" customHeight="1">
      <c r="A82" s="22"/>
      <c r="B82" s="22"/>
      <c r="C82" s="22"/>
      <c r="D82" s="22"/>
      <c r="E82" s="22"/>
      <c r="F82" s="22"/>
      <c r="G82" s="51">
        <v>7</v>
      </c>
      <c r="H82" s="48">
        <v>16</v>
      </c>
      <c r="I82" s="49">
        <v>40</v>
      </c>
      <c r="J82" s="49" t="s">
        <v>34</v>
      </c>
      <c r="K82" s="49" t="s">
        <v>102</v>
      </c>
      <c r="L82" s="49" t="s">
        <v>100</v>
      </c>
      <c r="M82" s="26" t="s">
        <v>37</v>
      </c>
      <c r="N82" s="44">
        <v>17213</v>
      </c>
      <c r="O82" s="29">
        <v>0</v>
      </c>
      <c r="P82" s="44">
        <v>1247</v>
      </c>
      <c r="Q82" s="44">
        <v>779</v>
      </c>
      <c r="R82" s="46">
        <v>0</v>
      </c>
      <c r="S82" s="33">
        <v>0</v>
      </c>
      <c r="T82" s="29">
        <f t="shared" si="39"/>
        <v>2581.9499999999998</v>
      </c>
      <c r="U82" s="29">
        <f t="shared" si="40"/>
        <v>516.39</v>
      </c>
      <c r="V82" s="29">
        <f t="shared" si="41"/>
        <v>826.22400000000005</v>
      </c>
      <c r="W82" s="30">
        <f t="shared" si="42"/>
        <v>344.26</v>
      </c>
      <c r="X82" s="29">
        <v>0</v>
      </c>
      <c r="Y82" s="29">
        <v>0</v>
      </c>
      <c r="Z82" s="31">
        <f t="shared" si="43"/>
        <v>28688.333333333332</v>
      </c>
      <c r="AA82" s="32">
        <f t="shared" si="44"/>
        <v>2868.833333333333</v>
      </c>
      <c r="AB82" s="32">
        <f t="shared" ref="AB82:AB84" si="49">(N82)/2</f>
        <v>8606.5</v>
      </c>
    </row>
    <row r="83" spans="1:28" ht="54.75" customHeight="1">
      <c r="A83" s="22"/>
      <c r="B83" s="22"/>
      <c r="C83" s="22"/>
      <c r="D83" s="22"/>
      <c r="E83" s="22"/>
      <c r="F83" s="22"/>
      <c r="G83" s="51">
        <v>8</v>
      </c>
      <c r="H83" s="48">
        <v>15</v>
      </c>
      <c r="I83" s="49">
        <v>40</v>
      </c>
      <c r="J83" s="49" t="s">
        <v>34</v>
      </c>
      <c r="K83" s="49" t="s">
        <v>103</v>
      </c>
      <c r="L83" s="49" t="s">
        <v>100</v>
      </c>
      <c r="M83" s="26" t="s">
        <v>37</v>
      </c>
      <c r="N83" s="44">
        <v>15425</v>
      </c>
      <c r="O83" s="29">
        <v>0</v>
      </c>
      <c r="P83" s="44">
        <v>1206</v>
      </c>
      <c r="Q83" s="44">
        <v>755</v>
      </c>
      <c r="R83" s="46">
        <v>210.3</v>
      </c>
      <c r="S83" s="33">
        <v>0</v>
      </c>
      <c r="T83" s="29">
        <f t="shared" si="39"/>
        <v>2313.75</v>
      </c>
      <c r="U83" s="29">
        <f t="shared" si="40"/>
        <v>462.75</v>
      </c>
      <c r="V83" s="29">
        <f t="shared" si="41"/>
        <v>740.4</v>
      </c>
      <c r="W83" s="30">
        <f t="shared" si="42"/>
        <v>308.5</v>
      </c>
      <c r="X83" s="29">
        <v>0</v>
      </c>
      <c r="Y83" s="29">
        <v>0</v>
      </c>
      <c r="Z83" s="31">
        <f t="shared" si="43"/>
        <v>25708.333333333332</v>
      </c>
      <c r="AA83" s="32">
        <f t="shared" si="44"/>
        <v>2570.833333333333</v>
      </c>
      <c r="AB83" s="32">
        <f t="shared" si="49"/>
        <v>7712.5</v>
      </c>
    </row>
    <row r="84" spans="1:28" ht="54.75" customHeight="1">
      <c r="A84" s="22"/>
      <c r="B84" s="22"/>
      <c r="C84" s="22"/>
      <c r="D84" s="22"/>
      <c r="E84" s="22"/>
      <c r="F84" s="22"/>
      <c r="G84" s="51">
        <v>9</v>
      </c>
      <c r="H84" s="48">
        <v>15</v>
      </c>
      <c r="I84" s="49">
        <v>40</v>
      </c>
      <c r="J84" s="49" t="s">
        <v>34</v>
      </c>
      <c r="K84" s="49" t="s">
        <v>104</v>
      </c>
      <c r="L84" s="54" t="s">
        <v>100</v>
      </c>
      <c r="M84" s="55" t="s">
        <v>37</v>
      </c>
      <c r="N84" s="56">
        <v>15425</v>
      </c>
      <c r="O84" s="29">
        <v>0</v>
      </c>
      <c r="P84" s="56">
        <v>1206</v>
      </c>
      <c r="Q84" s="56">
        <v>755</v>
      </c>
      <c r="R84" s="57">
        <v>0</v>
      </c>
      <c r="S84" s="33">
        <v>0</v>
      </c>
      <c r="T84" s="29">
        <f t="shared" si="39"/>
        <v>2313.75</v>
      </c>
      <c r="U84" s="29">
        <f t="shared" si="40"/>
        <v>462.75</v>
      </c>
      <c r="V84" s="29">
        <f t="shared" si="41"/>
        <v>740.4</v>
      </c>
      <c r="W84" s="30">
        <f t="shared" si="42"/>
        <v>308.5</v>
      </c>
      <c r="X84" s="29">
        <v>0</v>
      </c>
      <c r="Y84" s="29">
        <v>0</v>
      </c>
      <c r="Z84" s="58">
        <f t="shared" si="43"/>
        <v>25708.333333333332</v>
      </c>
      <c r="AA84" s="32">
        <f t="shared" si="44"/>
        <v>2570.833333333333</v>
      </c>
      <c r="AB84" s="40">
        <f t="shared" si="49"/>
        <v>7712.5</v>
      </c>
    </row>
    <row r="85" spans="1:28" ht="24" customHeight="1">
      <c r="A85" s="59"/>
      <c r="B85" s="59"/>
      <c r="C85" s="59"/>
      <c r="D85" s="59"/>
      <c r="E85" s="59"/>
      <c r="F85" s="59"/>
      <c r="G85" s="51"/>
      <c r="H85" s="48"/>
      <c r="I85" s="49"/>
      <c r="J85" s="49"/>
      <c r="K85" s="49"/>
      <c r="L85" s="60" t="s">
        <v>105</v>
      </c>
      <c r="M85" s="61"/>
      <c r="N85" s="62">
        <f t="shared" ref="N85:X85" si="50">SUM(N5:N84)</f>
        <v>1560783.2000000002</v>
      </c>
      <c r="O85" s="62">
        <f t="shared" si="50"/>
        <v>0</v>
      </c>
      <c r="P85" s="62">
        <f t="shared" si="50"/>
        <v>100696.68</v>
      </c>
      <c r="Q85" s="62">
        <f t="shared" si="50"/>
        <v>66087.64</v>
      </c>
      <c r="R85" s="62">
        <f t="shared" si="50"/>
        <v>9965.9599999999991</v>
      </c>
      <c r="S85" s="62">
        <f t="shared" si="50"/>
        <v>4749.6959999999999</v>
      </c>
      <c r="T85" s="62">
        <f t="shared" si="50"/>
        <v>234117.4800000001</v>
      </c>
      <c r="U85" s="62">
        <f t="shared" si="50"/>
        <v>46823.495999999985</v>
      </c>
      <c r="V85" s="62">
        <f t="shared" si="50"/>
        <v>74917.593599999978</v>
      </c>
      <c r="W85" s="62">
        <f>SUM(W5:W84)</f>
        <v>31215.663999999986</v>
      </c>
      <c r="X85" s="62">
        <f t="shared" si="50"/>
        <v>0</v>
      </c>
      <c r="Y85" s="62">
        <v>0</v>
      </c>
      <c r="Z85" s="62">
        <f>SUM(Z5:Z84)</f>
        <v>2601305.333333334</v>
      </c>
      <c r="AA85" s="62">
        <f>SUM(AA5:AA84)</f>
        <v>260130.53333333344</v>
      </c>
      <c r="AB85" s="62">
        <f>SUM(AB5:AB84)</f>
        <v>765383.86800000013</v>
      </c>
    </row>
    <row r="86" spans="1:28" ht="27" customHeight="1">
      <c r="A86" s="63" t="e">
        <f>(#REF!)</f>
        <v>#REF!</v>
      </c>
      <c r="B86" s="64"/>
      <c r="C86" s="65" t="s">
        <v>106</v>
      </c>
      <c r="D86" s="64"/>
      <c r="E86" s="64"/>
      <c r="F86" s="7"/>
      <c r="G86" s="59"/>
      <c r="H86" s="59"/>
      <c r="I86" s="59"/>
      <c r="J86" s="66"/>
      <c r="K86" s="67"/>
      <c r="L86" s="93" t="s">
        <v>107</v>
      </c>
      <c r="M86" s="90"/>
      <c r="N86" s="68">
        <f t="shared" ref="N86:W86" si="51">N85*12</f>
        <v>18729398.400000002</v>
      </c>
      <c r="O86" s="69">
        <f t="shared" si="51"/>
        <v>0</v>
      </c>
      <c r="P86" s="68">
        <f t="shared" si="51"/>
        <v>1208360.1599999999</v>
      </c>
      <c r="Q86" s="68">
        <f t="shared" si="51"/>
        <v>793051.67999999993</v>
      </c>
      <c r="R86" s="68">
        <f t="shared" si="51"/>
        <v>119591.51999999999</v>
      </c>
      <c r="S86" s="68">
        <f t="shared" si="51"/>
        <v>56996.351999999999</v>
      </c>
      <c r="T86" s="68">
        <f t="shared" si="51"/>
        <v>2809409.7600000012</v>
      </c>
      <c r="U86" s="68">
        <f t="shared" si="51"/>
        <v>561881.95199999982</v>
      </c>
      <c r="V86" s="68">
        <f t="shared" si="51"/>
        <v>899011.1231999998</v>
      </c>
      <c r="W86" s="68">
        <f t="shared" si="51"/>
        <v>374587.96799999982</v>
      </c>
      <c r="X86" s="1"/>
      <c r="Y86" s="1"/>
      <c r="Z86" s="70">
        <f>Z85</f>
        <v>2601305.333333334</v>
      </c>
      <c r="AA86" s="71">
        <f>AA85</f>
        <v>260130.53333333344</v>
      </c>
      <c r="AB86" s="71">
        <f t="shared" ref="AB86" si="52">AB85</f>
        <v>765383.86800000013</v>
      </c>
    </row>
    <row r="87" spans="1:28" ht="27" customHeight="1">
      <c r="A87" s="72"/>
      <c r="B87" s="64"/>
      <c r="C87" s="65"/>
      <c r="D87" s="64"/>
      <c r="E87" s="64"/>
      <c r="F87" s="7"/>
      <c r="G87" s="7"/>
      <c r="H87" s="4"/>
      <c r="I87" s="4"/>
      <c r="J87" s="4"/>
      <c r="K87" s="73"/>
      <c r="L87" s="73"/>
      <c r="M87" s="74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1"/>
      <c r="Y87" s="76"/>
      <c r="Z87" s="1"/>
      <c r="AA87" s="1"/>
      <c r="AB87" s="1"/>
    </row>
    <row r="88" spans="1:28" ht="12.75" customHeight="1">
      <c r="A88" s="77"/>
      <c r="B88" s="77"/>
      <c r="C88" s="77"/>
      <c r="D88" s="77"/>
      <c r="E88" s="77"/>
      <c r="F88" s="78"/>
      <c r="G88" s="7"/>
      <c r="H88" s="4"/>
      <c r="I88" s="4"/>
      <c r="J88" s="4"/>
      <c r="K88" s="73"/>
      <c r="L88" s="79"/>
      <c r="M88" s="1"/>
      <c r="N88" s="4"/>
      <c r="O88" s="80"/>
      <c r="P88" s="80"/>
      <c r="Q88" s="80"/>
      <c r="R88" s="80"/>
      <c r="S88" s="80"/>
      <c r="T88" s="80"/>
      <c r="U88" s="80"/>
      <c r="V88" s="1"/>
      <c r="W88" s="1"/>
      <c r="X88" s="1"/>
      <c r="Y88" s="76"/>
      <c r="Z88" s="1"/>
      <c r="AA88" s="1"/>
      <c r="AB88" s="4"/>
    </row>
    <row r="89" spans="1:28" ht="12.75" customHeight="1">
      <c r="A89" s="77"/>
      <c r="B89" s="77"/>
      <c r="C89" s="77"/>
      <c r="D89" s="77"/>
      <c r="E89" s="77"/>
      <c r="F89" s="78"/>
      <c r="G89" s="78"/>
      <c r="H89" s="4"/>
      <c r="I89" s="4"/>
      <c r="J89" s="4"/>
      <c r="K89" s="79"/>
      <c r="L89" s="79"/>
      <c r="M89" s="1"/>
      <c r="N89" s="4"/>
      <c r="O89" s="80"/>
      <c r="P89" s="80"/>
      <c r="Q89" s="80"/>
      <c r="R89" s="80"/>
      <c r="S89" s="80"/>
      <c r="T89" s="80"/>
      <c r="U89" s="80"/>
      <c r="V89" s="1"/>
      <c r="W89" s="1"/>
      <c r="X89" s="1"/>
      <c r="Y89" s="1"/>
      <c r="Z89" s="1"/>
      <c r="AA89" s="4"/>
      <c r="AB89" s="4"/>
    </row>
    <row r="90" spans="1:28" ht="12.75" customHeight="1">
      <c r="A90" s="77"/>
      <c r="B90" s="77"/>
      <c r="C90" s="77"/>
      <c r="D90" s="77"/>
      <c r="E90" s="77"/>
      <c r="F90" s="78"/>
      <c r="G90" s="78"/>
      <c r="H90" s="4"/>
      <c r="I90" s="4"/>
      <c r="J90" s="4"/>
      <c r="K90" s="79"/>
      <c r="L90" s="79"/>
      <c r="M90" s="1"/>
      <c r="N90" s="4"/>
      <c r="O90" s="80"/>
      <c r="P90" s="80"/>
      <c r="Q90" s="80"/>
      <c r="R90" s="80"/>
      <c r="S90" s="80"/>
      <c r="T90" s="80"/>
      <c r="U90" s="80"/>
      <c r="V90" s="81"/>
      <c r="W90" s="82"/>
      <c r="X90" s="1"/>
      <c r="Y90" s="76"/>
      <c r="Z90" s="1"/>
      <c r="AA90" s="83"/>
      <c r="AB90" s="4"/>
    </row>
    <row r="91" spans="1:28" ht="12.75" customHeight="1">
      <c r="A91" s="77"/>
      <c r="B91" s="77"/>
      <c r="C91" s="77"/>
      <c r="D91" s="77"/>
      <c r="E91" s="77"/>
      <c r="F91" s="78"/>
      <c r="G91" s="78"/>
      <c r="H91" s="4"/>
      <c r="I91" s="4"/>
      <c r="J91" s="4"/>
      <c r="K91" s="79"/>
      <c r="L91" s="79"/>
      <c r="M91" s="1"/>
      <c r="N91" s="4"/>
      <c r="O91" s="80"/>
      <c r="P91" s="80"/>
      <c r="Q91" s="80"/>
      <c r="R91" s="80"/>
      <c r="S91" s="80"/>
      <c r="T91" s="80"/>
      <c r="U91" s="80"/>
      <c r="V91" s="1"/>
      <c r="W91" s="1"/>
      <c r="X91" s="1"/>
      <c r="Y91" s="1"/>
      <c r="Z91" s="1"/>
      <c r="AA91" s="4"/>
      <c r="AB91" s="4"/>
    </row>
    <row r="92" spans="1:28" ht="12.75" customHeight="1">
      <c r="A92" s="77"/>
      <c r="B92" s="77"/>
      <c r="C92" s="77"/>
      <c r="D92" s="77"/>
      <c r="E92" s="77"/>
      <c r="F92" s="78"/>
      <c r="G92" s="78"/>
      <c r="H92" s="4"/>
      <c r="I92" s="4"/>
      <c r="J92" s="4"/>
      <c r="K92" s="79"/>
      <c r="L92" s="79"/>
      <c r="M92" s="1"/>
      <c r="N92" s="4"/>
      <c r="O92" s="80"/>
      <c r="P92" s="80"/>
      <c r="Q92" s="80"/>
      <c r="R92" s="80"/>
      <c r="S92" s="80"/>
      <c r="T92" s="80"/>
      <c r="U92" s="80"/>
      <c r="V92" s="1"/>
      <c r="W92" s="1"/>
      <c r="X92" s="1"/>
      <c r="Y92" s="1"/>
      <c r="Z92" s="1"/>
      <c r="AA92" s="4"/>
      <c r="AB92" s="4"/>
    </row>
    <row r="93" spans="1:28" ht="12.75" customHeight="1">
      <c r="A93" s="77"/>
      <c r="B93" s="77"/>
      <c r="C93" s="77"/>
      <c r="D93" s="77"/>
      <c r="E93" s="77"/>
      <c r="F93" s="78"/>
      <c r="G93" s="78"/>
      <c r="H93" s="4"/>
      <c r="I93" s="4"/>
      <c r="J93" s="4"/>
      <c r="K93" s="79"/>
      <c r="L93" s="79"/>
      <c r="M93" s="1"/>
      <c r="N93" s="4"/>
      <c r="O93" s="4"/>
      <c r="P93" s="4"/>
      <c r="Q93" s="4"/>
      <c r="R93" s="80"/>
      <c r="S93" s="80"/>
      <c r="T93" s="80"/>
      <c r="U93" s="80"/>
      <c r="V93" s="1"/>
      <c r="W93" s="1"/>
      <c r="X93" s="1"/>
      <c r="Y93" s="1"/>
      <c r="Z93" s="4"/>
      <c r="AA93" s="4"/>
      <c r="AB93" s="4"/>
    </row>
    <row r="94" spans="1:28" ht="12.75" customHeight="1">
      <c r="A94" s="77"/>
      <c r="B94" s="77"/>
      <c r="C94" s="77"/>
      <c r="D94" s="77"/>
      <c r="E94" s="77"/>
      <c r="F94" s="78"/>
      <c r="G94" s="78"/>
      <c r="H94" s="4"/>
      <c r="I94" s="4"/>
      <c r="J94" s="4"/>
      <c r="K94" s="79"/>
      <c r="L94" s="79"/>
      <c r="M94" s="1"/>
      <c r="N94" s="4"/>
      <c r="O94" s="80"/>
      <c r="P94" s="80"/>
      <c r="Q94" s="80"/>
      <c r="R94" s="80"/>
      <c r="S94" s="80"/>
      <c r="T94" s="80"/>
      <c r="U94" s="80"/>
      <c r="V94" s="1"/>
      <c r="W94" s="1"/>
      <c r="X94" s="1"/>
      <c r="Y94" s="1"/>
      <c r="Z94" s="1"/>
      <c r="AA94" s="4"/>
      <c r="AB94" s="4"/>
    </row>
    <row r="95" spans="1:28" ht="12.75" customHeight="1">
      <c r="A95" s="77"/>
      <c r="B95" s="77"/>
      <c r="C95" s="77"/>
      <c r="D95" s="77"/>
      <c r="E95" s="77"/>
      <c r="F95" s="78"/>
      <c r="G95" s="78"/>
      <c r="H95" s="4"/>
      <c r="I95" s="4"/>
      <c r="J95" s="4"/>
      <c r="K95" s="79"/>
      <c r="L95" s="86"/>
      <c r="M95" s="81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2.75" customHeight="1">
      <c r="A96" s="77"/>
      <c r="B96" s="77"/>
      <c r="C96" s="77"/>
      <c r="D96" s="77"/>
      <c r="E96" s="77"/>
      <c r="F96" s="78"/>
      <c r="G96" s="78"/>
      <c r="H96" s="4"/>
      <c r="I96" s="4"/>
      <c r="J96" s="4"/>
      <c r="K96" s="79"/>
      <c r="L96" s="79"/>
      <c r="M96" s="1"/>
      <c r="N96" s="4"/>
      <c r="O96" s="80"/>
      <c r="P96" s="80"/>
      <c r="Q96" s="80"/>
      <c r="R96" s="80"/>
      <c r="S96" s="80"/>
      <c r="T96" s="80"/>
      <c r="U96" s="80"/>
      <c r="V96" s="1"/>
      <c r="W96" s="1"/>
      <c r="X96" s="1"/>
      <c r="Y96" s="1"/>
      <c r="Z96" s="1"/>
      <c r="AA96" s="4"/>
      <c r="AB96" s="4"/>
    </row>
    <row r="97" spans="1:28" ht="12.75" customHeight="1">
      <c r="A97" s="77"/>
      <c r="B97" s="77"/>
      <c r="C97" s="77"/>
      <c r="D97" s="77"/>
      <c r="E97" s="77"/>
      <c r="F97" s="78"/>
      <c r="G97" s="78"/>
      <c r="H97" s="4"/>
      <c r="I97" s="4"/>
      <c r="J97" s="4"/>
      <c r="K97" s="79"/>
      <c r="L97" s="79"/>
      <c r="M97" s="1"/>
      <c r="N97" s="4"/>
      <c r="O97" s="80"/>
      <c r="P97" s="80"/>
      <c r="Q97" s="80"/>
      <c r="R97" s="80"/>
      <c r="S97" s="80"/>
      <c r="T97" s="80"/>
      <c r="U97" s="80"/>
      <c r="V97" s="1"/>
      <c r="W97" s="1"/>
      <c r="X97" s="1"/>
      <c r="Y97" s="1"/>
      <c r="Z97" s="1"/>
      <c r="AA97" s="83"/>
      <c r="AB97" s="4"/>
    </row>
    <row r="98" spans="1:28" ht="12.75" customHeight="1">
      <c r="A98" s="77"/>
      <c r="B98" s="77"/>
      <c r="C98" s="77"/>
      <c r="D98" s="77"/>
      <c r="E98" s="77"/>
      <c r="F98" s="78"/>
      <c r="G98" s="78"/>
      <c r="H98" s="4"/>
      <c r="I98" s="4"/>
      <c r="J98" s="4"/>
      <c r="K98" s="79"/>
      <c r="L98" s="79"/>
      <c r="M98" s="1"/>
      <c r="N98" s="4"/>
      <c r="O98" s="80"/>
      <c r="P98" s="80"/>
      <c r="Q98" s="80"/>
      <c r="R98" s="80"/>
      <c r="S98" s="80"/>
      <c r="T98" s="80"/>
      <c r="U98" s="80"/>
      <c r="V98" s="1"/>
      <c r="W98" s="1"/>
      <c r="X98" s="1"/>
      <c r="Y98" s="1"/>
      <c r="Z98" s="1"/>
      <c r="AA98" s="4"/>
      <c r="AB98" s="4"/>
    </row>
    <row r="99" spans="1:28" ht="12.75" customHeight="1">
      <c r="A99" s="77"/>
      <c r="B99" s="77"/>
      <c r="C99" s="77"/>
      <c r="D99" s="77"/>
      <c r="E99" s="77"/>
      <c r="F99" s="78"/>
      <c r="G99" s="78"/>
      <c r="H99" s="4"/>
      <c r="I99" s="4"/>
      <c r="J99" s="4"/>
      <c r="K99" s="79"/>
      <c r="L99" s="79"/>
      <c r="M99" s="81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2.75" customHeight="1">
      <c r="A100" s="77"/>
      <c r="B100" s="77"/>
      <c r="C100" s="77"/>
      <c r="D100" s="77"/>
      <c r="E100" s="77"/>
      <c r="F100" s="78"/>
      <c r="G100" s="78"/>
      <c r="H100" s="4"/>
      <c r="I100" s="4"/>
      <c r="J100" s="4"/>
      <c r="K100" s="79"/>
      <c r="L100" s="79"/>
      <c r="M100" s="1"/>
      <c r="N100" s="4"/>
      <c r="O100" s="80"/>
      <c r="P100" s="80"/>
      <c r="Q100" s="80"/>
      <c r="R100" s="80"/>
      <c r="S100" s="80"/>
      <c r="T100" s="80"/>
      <c r="U100" s="80"/>
      <c r="V100" s="81"/>
      <c r="W100" s="81"/>
      <c r="X100" s="1"/>
      <c r="Y100" s="1"/>
      <c r="Z100" s="1"/>
      <c r="AA100" s="4"/>
      <c r="AB100" s="4"/>
    </row>
    <row r="101" spans="1:28" ht="12.75" customHeight="1">
      <c r="A101" s="77"/>
      <c r="B101" s="77"/>
      <c r="C101" s="77"/>
      <c r="D101" s="77"/>
      <c r="E101" s="77"/>
      <c r="F101" s="78"/>
      <c r="G101" s="78"/>
      <c r="H101" s="4"/>
      <c r="I101" s="4"/>
      <c r="J101" s="4"/>
      <c r="K101" s="79"/>
      <c r="L101" s="79"/>
      <c r="M101" s="1"/>
      <c r="N101" s="4"/>
      <c r="O101" s="80"/>
      <c r="P101" s="80"/>
      <c r="Q101" s="80"/>
      <c r="R101" s="80"/>
      <c r="S101" s="80"/>
      <c r="T101" s="80"/>
      <c r="U101" s="80"/>
      <c r="V101" s="81"/>
      <c r="W101" s="81"/>
      <c r="X101" s="1"/>
      <c r="Y101" s="1"/>
      <c r="Z101" s="1"/>
      <c r="AA101" s="83"/>
      <c r="AB101" s="4"/>
    </row>
    <row r="102" spans="1:28" ht="12.75" customHeight="1">
      <c r="A102" s="77"/>
      <c r="B102" s="77"/>
      <c r="C102" s="77"/>
      <c r="D102" s="77"/>
      <c r="E102" s="77"/>
      <c r="F102" s="78"/>
      <c r="G102" s="78"/>
      <c r="H102" s="4"/>
      <c r="I102" s="4"/>
      <c r="J102" s="4"/>
      <c r="K102" s="79"/>
      <c r="L102" s="79"/>
      <c r="M102" s="1"/>
      <c r="N102" s="4"/>
      <c r="O102" s="80"/>
      <c r="P102" s="80"/>
      <c r="Q102" s="80"/>
      <c r="R102" s="80"/>
      <c r="S102" s="80"/>
      <c r="T102" s="80"/>
      <c r="U102" s="80"/>
      <c r="V102" s="81"/>
      <c r="W102" s="81"/>
      <c r="X102" s="1"/>
      <c r="Y102" s="1"/>
      <c r="Z102" s="1"/>
      <c r="AA102" s="4"/>
      <c r="AB102" s="4"/>
    </row>
    <row r="103" spans="1:28" ht="12.75" customHeight="1">
      <c r="A103" s="77"/>
      <c r="B103" s="77"/>
      <c r="C103" s="77"/>
      <c r="D103" s="77"/>
      <c r="E103" s="77"/>
      <c r="F103" s="78"/>
      <c r="G103" s="78"/>
      <c r="H103" s="4"/>
      <c r="I103" s="4"/>
      <c r="J103" s="4"/>
      <c r="K103" s="79"/>
      <c r="L103" s="79"/>
      <c r="M103" s="1"/>
      <c r="N103" s="4"/>
      <c r="O103" s="80"/>
      <c r="P103" s="80"/>
      <c r="Q103" s="80"/>
      <c r="R103" s="80"/>
      <c r="S103" s="80"/>
      <c r="T103" s="80"/>
      <c r="U103" s="80"/>
      <c r="V103" s="1"/>
      <c r="W103" s="81"/>
      <c r="X103" s="1"/>
      <c r="Y103" s="1"/>
      <c r="Z103" s="81"/>
      <c r="AA103" s="4"/>
      <c r="AB103" s="4"/>
    </row>
    <row r="104" spans="1:28" ht="12.75" customHeight="1">
      <c r="A104" s="77"/>
      <c r="B104" s="77"/>
      <c r="C104" s="77"/>
      <c r="D104" s="77"/>
      <c r="E104" s="77"/>
      <c r="F104" s="78"/>
      <c r="G104" s="78"/>
      <c r="H104" s="4"/>
      <c r="I104" s="4"/>
      <c r="J104" s="4"/>
      <c r="K104" s="79"/>
      <c r="L104" s="79"/>
      <c r="M104" s="1"/>
      <c r="N104" s="4"/>
      <c r="O104" s="80"/>
      <c r="P104" s="80"/>
      <c r="Q104" s="80"/>
      <c r="R104" s="80"/>
      <c r="S104" s="80"/>
      <c r="T104" s="80"/>
      <c r="U104" s="80"/>
      <c r="V104" s="1"/>
      <c r="W104" s="81"/>
      <c r="X104" s="1"/>
      <c r="Y104" s="1"/>
      <c r="Z104" s="81"/>
      <c r="AA104" s="4"/>
      <c r="AB104" s="4"/>
    </row>
    <row r="105" spans="1:28" ht="12.75" customHeight="1">
      <c r="A105" s="77"/>
      <c r="B105" s="77"/>
      <c r="C105" s="77"/>
      <c r="D105" s="77"/>
      <c r="E105" s="77"/>
      <c r="F105" s="78"/>
      <c r="G105" s="78"/>
      <c r="H105" s="4"/>
      <c r="I105" s="4"/>
      <c r="J105" s="4"/>
      <c r="K105" s="79"/>
      <c r="L105" s="79"/>
      <c r="M105" s="1"/>
      <c r="N105" s="4"/>
      <c r="O105" s="80"/>
      <c r="P105" s="80"/>
      <c r="Q105" s="80"/>
      <c r="R105" s="80"/>
      <c r="S105" s="80"/>
      <c r="T105" s="80"/>
      <c r="U105" s="80"/>
      <c r="V105" s="1"/>
      <c r="W105" s="1"/>
      <c r="X105" s="1"/>
      <c r="Y105" s="1"/>
      <c r="Z105" s="1"/>
      <c r="AA105" s="4"/>
      <c r="AB105" s="4"/>
    </row>
    <row r="106" spans="1:28" ht="12.75" customHeight="1">
      <c r="A106" s="77"/>
      <c r="B106" s="77"/>
      <c r="C106" s="77"/>
      <c r="D106" s="77"/>
      <c r="E106" s="77"/>
      <c r="F106" s="78"/>
      <c r="G106" s="78"/>
      <c r="H106" s="4"/>
      <c r="I106" s="4"/>
      <c r="J106" s="4"/>
      <c r="K106" s="79"/>
      <c r="L106" s="79"/>
      <c r="M106" s="1"/>
      <c r="N106" s="4"/>
      <c r="O106" s="80"/>
      <c r="P106" s="80"/>
      <c r="Q106" s="80"/>
      <c r="R106" s="80"/>
      <c r="S106" s="80"/>
      <c r="T106" s="80"/>
      <c r="U106" s="80"/>
      <c r="V106" s="1"/>
      <c r="W106" s="1"/>
      <c r="X106" s="1"/>
      <c r="Y106" s="1"/>
      <c r="Z106" s="1"/>
      <c r="AA106" s="4"/>
      <c r="AB106" s="4"/>
    </row>
    <row r="107" spans="1:28" ht="12.75" customHeight="1">
      <c r="A107" s="77"/>
      <c r="B107" s="77"/>
      <c r="C107" s="77"/>
      <c r="D107" s="77"/>
      <c r="E107" s="77"/>
      <c r="F107" s="78"/>
      <c r="G107" s="78"/>
      <c r="H107" s="4"/>
      <c r="I107" s="4"/>
      <c r="J107" s="4"/>
      <c r="K107" s="79"/>
      <c r="L107" s="79"/>
      <c r="M107" s="1"/>
      <c r="N107" s="4"/>
      <c r="O107" s="80"/>
      <c r="P107" s="80"/>
      <c r="Q107" s="80"/>
      <c r="R107" s="80"/>
      <c r="S107" s="80"/>
      <c r="T107" s="80"/>
      <c r="U107" s="80"/>
      <c r="V107" s="1"/>
      <c r="W107" s="1"/>
      <c r="X107" s="1"/>
      <c r="Y107" s="1"/>
      <c r="Z107" s="1"/>
      <c r="AA107" s="4"/>
      <c r="AB107" s="4"/>
    </row>
    <row r="108" spans="1:28" ht="12.75" customHeight="1">
      <c r="A108" s="77"/>
      <c r="B108" s="77"/>
      <c r="C108" s="77"/>
      <c r="D108" s="77"/>
      <c r="E108" s="77"/>
      <c r="F108" s="78"/>
      <c r="G108" s="78"/>
      <c r="H108" s="4"/>
      <c r="I108" s="4"/>
      <c r="J108" s="4"/>
      <c r="K108" s="79"/>
      <c r="L108" s="79"/>
      <c r="M108" s="1"/>
      <c r="N108" s="4"/>
      <c r="O108" s="80"/>
      <c r="P108" s="80"/>
      <c r="Q108" s="80"/>
      <c r="R108" s="80"/>
      <c r="S108" s="80"/>
      <c r="T108" s="80"/>
      <c r="U108" s="80"/>
      <c r="V108" s="1"/>
      <c r="W108" s="1"/>
      <c r="X108" s="1"/>
      <c r="Y108" s="1"/>
      <c r="Z108" s="1"/>
      <c r="AA108" s="4"/>
      <c r="AB108" s="4"/>
    </row>
    <row r="109" spans="1:28" ht="12.75" customHeight="1">
      <c r="A109" s="77"/>
      <c r="B109" s="77"/>
      <c r="C109" s="77"/>
      <c r="D109" s="77"/>
      <c r="E109" s="77"/>
      <c r="F109" s="78"/>
      <c r="G109" s="78"/>
      <c r="H109" s="4"/>
      <c r="I109" s="4"/>
      <c r="J109" s="4"/>
      <c r="K109" s="79"/>
      <c r="L109" s="79"/>
      <c r="M109" s="1"/>
      <c r="N109" s="4"/>
      <c r="O109" s="80"/>
      <c r="P109" s="80"/>
      <c r="Q109" s="80"/>
      <c r="R109" s="80"/>
      <c r="S109" s="80"/>
      <c r="T109" s="80"/>
      <c r="U109" s="80"/>
      <c r="V109" s="1"/>
      <c r="W109" s="1"/>
      <c r="X109" s="1"/>
      <c r="Y109" s="1"/>
      <c r="Z109" s="1"/>
      <c r="AA109" s="4"/>
      <c r="AB109" s="4"/>
    </row>
    <row r="110" spans="1:28" ht="12.75" customHeight="1">
      <c r="A110" s="77"/>
      <c r="B110" s="77"/>
      <c r="C110" s="77"/>
      <c r="D110" s="77"/>
      <c r="E110" s="77"/>
      <c r="F110" s="78"/>
      <c r="G110" s="78"/>
      <c r="H110" s="4"/>
      <c r="I110" s="4"/>
      <c r="J110" s="4"/>
      <c r="K110" s="79"/>
      <c r="L110" s="79"/>
      <c r="M110" s="1"/>
      <c r="N110" s="4"/>
      <c r="O110" s="80"/>
      <c r="P110" s="80"/>
      <c r="Q110" s="80"/>
      <c r="R110" s="80"/>
      <c r="S110" s="80"/>
      <c r="T110" s="80"/>
      <c r="U110" s="80"/>
      <c r="V110" s="1"/>
      <c r="W110" s="1"/>
      <c r="X110" s="1"/>
      <c r="Y110" s="1"/>
      <c r="Z110" s="1"/>
      <c r="AA110" s="4"/>
      <c r="AB110" s="4"/>
    </row>
    <row r="111" spans="1:28" ht="12.75" customHeight="1">
      <c r="A111" s="77"/>
      <c r="B111" s="77"/>
      <c r="C111" s="77"/>
      <c r="D111" s="77"/>
      <c r="E111" s="77"/>
      <c r="F111" s="78"/>
      <c r="G111" s="78"/>
      <c r="H111" s="4"/>
      <c r="I111" s="4"/>
      <c r="J111" s="4"/>
      <c r="K111" s="79"/>
      <c r="L111" s="79"/>
      <c r="M111" s="1"/>
      <c r="N111" s="4"/>
      <c r="O111" s="80"/>
      <c r="P111" s="80"/>
      <c r="Q111" s="80"/>
      <c r="R111" s="80"/>
      <c r="S111" s="80"/>
      <c r="T111" s="80"/>
      <c r="U111" s="80"/>
      <c r="V111" s="1"/>
      <c r="W111" s="1"/>
      <c r="X111" s="1"/>
      <c r="Y111" s="1"/>
      <c r="Z111" s="1"/>
      <c r="AA111" s="4"/>
      <c r="AB111" s="4"/>
    </row>
    <row r="112" spans="1:28" ht="12.75" customHeight="1">
      <c r="A112" s="77"/>
      <c r="B112" s="77"/>
      <c r="C112" s="77"/>
      <c r="D112" s="77"/>
      <c r="E112" s="77"/>
      <c r="F112" s="78"/>
      <c r="G112" s="78"/>
      <c r="H112" s="4"/>
      <c r="I112" s="4"/>
      <c r="J112" s="4"/>
      <c r="K112" s="79"/>
      <c r="L112" s="79"/>
      <c r="M112" s="1"/>
      <c r="N112" s="4"/>
      <c r="O112" s="80"/>
      <c r="P112" s="80"/>
      <c r="Q112" s="80"/>
      <c r="R112" s="80"/>
      <c r="S112" s="80"/>
      <c r="T112" s="80"/>
      <c r="U112" s="80"/>
      <c r="V112" s="1"/>
      <c r="W112" s="1"/>
      <c r="X112" s="1"/>
      <c r="Y112" s="1"/>
      <c r="Z112" s="1"/>
      <c r="AA112" s="4"/>
      <c r="AB112" s="4"/>
    </row>
    <row r="113" spans="1:28" ht="12.75" customHeight="1">
      <c r="A113" s="77"/>
      <c r="B113" s="77"/>
      <c r="C113" s="77"/>
      <c r="D113" s="77"/>
      <c r="E113" s="77"/>
      <c r="F113" s="78"/>
      <c r="G113" s="78"/>
      <c r="H113" s="4"/>
      <c r="I113" s="4"/>
      <c r="J113" s="4"/>
      <c r="K113" s="79"/>
      <c r="L113" s="79"/>
      <c r="M113" s="1"/>
      <c r="N113" s="4"/>
      <c r="O113" s="80"/>
      <c r="P113" s="80"/>
      <c r="Q113" s="80"/>
      <c r="R113" s="80"/>
      <c r="S113" s="80"/>
      <c r="T113" s="80"/>
      <c r="U113" s="80"/>
      <c r="V113" s="1"/>
      <c r="W113" s="1"/>
      <c r="X113" s="1"/>
      <c r="Y113" s="1"/>
      <c r="Z113" s="1"/>
      <c r="AA113" s="4"/>
      <c r="AB113" s="4"/>
    </row>
    <row r="114" spans="1:28" ht="12.75" customHeight="1">
      <c r="A114" s="77"/>
      <c r="B114" s="77"/>
      <c r="C114" s="77"/>
      <c r="D114" s="77"/>
      <c r="E114" s="77"/>
      <c r="F114" s="78"/>
      <c r="G114" s="78"/>
      <c r="H114" s="4"/>
      <c r="I114" s="4"/>
      <c r="J114" s="4"/>
      <c r="K114" s="79"/>
      <c r="L114" s="79"/>
      <c r="M114" s="1"/>
      <c r="N114" s="4"/>
      <c r="O114" s="80"/>
      <c r="P114" s="80"/>
      <c r="Q114" s="80"/>
      <c r="R114" s="80"/>
      <c r="S114" s="80"/>
      <c r="T114" s="80"/>
      <c r="U114" s="80"/>
      <c r="V114" s="1"/>
      <c r="W114" s="1"/>
      <c r="X114" s="1"/>
      <c r="Y114" s="1"/>
      <c r="Z114" s="1"/>
      <c r="AA114" s="4"/>
      <c r="AB114" s="4"/>
    </row>
    <row r="115" spans="1:28" ht="12.75" customHeight="1">
      <c r="A115" s="77"/>
      <c r="B115" s="77"/>
      <c r="C115" s="77"/>
      <c r="D115" s="77"/>
      <c r="E115" s="77"/>
      <c r="F115" s="78"/>
      <c r="G115" s="78"/>
      <c r="H115" s="4"/>
      <c r="I115" s="4"/>
      <c r="J115" s="4"/>
      <c r="K115" s="79"/>
      <c r="L115" s="79"/>
      <c r="M115" s="1"/>
      <c r="N115" s="4"/>
      <c r="O115" s="80"/>
      <c r="P115" s="80"/>
      <c r="Q115" s="80"/>
      <c r="R115" s="80"/>
      <c r="S115" s="80"/>
      <c r="T115" s="80"/>
      <c r="U115" s="80"/>
      <c r="V115" s="1"/>
      <c r="W115" s="1"/>
      <c r="X115" s="1"/>
      <c r="Y115" s="1"/>
      <c r="Z115" s="1"/>
      <c r="AA115" s="4"/>
      <c r="AB115" s="4"/>
    </row>
    <row r="116" spans="1:28" ht="12.75" customHeight="1">
      <c r="A116" s="77"/>
      <c r="B116" s="77"/>
      <c r="C116" s="77"/>
      <c r="D116" s="77"/>
      <c r="E116" s="77"/>
      <c r="F116" s="78"/>
      <c r="G116" s="78"/>
      <c r="H116" s="4"/>
      <c r="I116" s="4"/>
      <c r="J116" s="4"/>
      <c r="K116" s="79"/>
      <c r="L116" s="79"/>
      <c r="M116" s="1"/>
      <c r="N116" s="4"/>
      <c r="O116" s="80"/>
      <c r="P116" s="80"/>
      <c r="Q116" s="80"/>
      <c r="R116" s="80"/>
      <c r="S116" s="80"/>
      <c r="T116" s="80"/>
      <c r="U116" s="80"/>
      <c r="V116" s="1"/>
      <c r="W116" s="1"/>
      <c r="X116" s="1"/>
      <c r="Y116" s="1"/>
      <c r="Z116" s="1"/>
      <c r="AA116" s="4"/>
      <c r="AB116" s="4"/>
    </row>
    <row r="117" spans="1:28" ht="12.75" customHeight="1">
      <c r="A117" s="77"/>
      <c r="B117" s="77"/>
      <c r="C117" s="77"/>
      <c r="D117" s="77"/>
      <c r="E117" s="77"/>
      <c r="F117" s="78"/>
      <c r="G117" s="78"/>
      <c r="H117" s="4"/>
      <c r="I117" s="4"/>
      <c r="J117" s="4"/>
      <c r="K117" s="79"/>
      <c r="L117" s="79"/>
      <c r="M117" s="1"/>
      <c r="N117" s="4"/>
      <c r="O117" s="80"/>
      <c r="P117" s="80"/>
      <c r="Q117" s="80"/>
      <c r="R117" s="80"/>
      <c r="S117" s="80"/>
      <c r="T117" s="80"/>
      <c r="U117" s="80"/>
      <c r="V117" s="1"/>
      <c r="W117" s="1"/>
      <c r="X117" s="1"/>
      <c r="Y117" s="1"/>
      <c r="Z117" s="1"/>
      <c r="AA117" s="4"/>
      <c r="AB117" s="4"/>
    </row>
    <row r="118" spans="1:28" ht="12.75" customHeight="1">
      <c r="A118" s="77"/>
      <c r="B118" s="77"/>
      <c r="C118" s="77"/>
      <c r="D118" s="77"/>
      <c r="E118" s="77"/>
      <c r="F118" s="78"/>
      <c r="G118" s="78"/>
      <c r="H118" s="4"/>
      <c r="I118" s="4"/>
      <c r="J118" s="4"/>
      <c r="K118" s="79"/>
      <c r="L118" s="79"/>
      <c r="M118" s="1"/>
      <c r="N118" s="4"/>
      <c r="O118" s="80"/>
      <c r="P118" s="80"/>
      <c r="Q118" s="80"/>
      <c r="R118" s="80"/>
      <c r="S118" s="80"/>
      <c r="T118" s="80"/>
      <c r="U118" s="80"/>
      <c r="V118" s="1"/>
      <c r="W118" s="1"/>
      <c r="X118" s="1"/>
      <c r="Y118" s="1"/>
      <c r="Z118" s="1"/>
      <c r="AA118" s="4"/>
      <c r="AB118" s="4"/>
    </row>
    <row r="119" spans="1:28" ht="12.75" customHeight="1">
      <c r="A119" s="77"/>
      <c r="B119" s="77"/>
      <c r="C119" s="77"/>
      <c r="D119" s="77"/>
      <c r="E119" s="77"/>
      <c r="F119" s="78"/>
      <c r="G119" s="78"/>
      <c r="H119" s="4"/>
      <c r="I119" s="4"/>
      <c r="J119" s="4"/>
      <c r="K119" s="79"/>
      <c r="L119" s="79"/>
      <c r="M119" s="1"/>
      <c r="N119" s="4"/>
      <c r="O119" s="80"/>
      <c r="P119" s="80"/>
      <c r="Q119" s="80"/>
      <c r="R119" s="80"/>
      <c r="S119" s="80"/>
      <c r="T119" s="80"/>
      <c r="U119" s="80"/>
      <c r="V119" s="1"/>
      <c r="W119" s="1"/>
      <c r="X119" s="1"/>
      <c r="Y119" s="1"/>
      <c r="Z119" s="1"/>
      <c r="AA119" s="4"/>
      <c r="AB119" s="4"/>
    </row>
    <row r="120" spans="1:28" ht="12.75" customHeight="1">
      <c r="A120" s="77"/>
      <c r="B120" s="77"/>
      <c r="C120" s="77"/>
      <c r="D120" s="77"/>
      <c r="E120" s="77"/>
      <c r="F120" s="78"/>
      <c r="G120" s="78"/>
      <c r="H120" s="4"/>
      <c r="I120" s="4"/>
      <c r="J120" s="4"/>
      <c r="K120" s="79"/>
      <c r="L120" s="79"/>
      <c r="M120" s="1"/>
      <c r="N120" s="4"/>
      <c r="O120" s="80"/>
      <c r="P120" s="80"/>
      <c r="Q120" s="80"/>
      <c r="R120" s="80"/>
      <c r="S120" s="80"/>
      <c r="T120" s="80"/>
      <c r="U120" s="80"/>
      <c r="V120" s="1"/>
      <c r="W120" s="1"/>
      <c r="X120" s="1"/>
      <c r="Y120" s="1"/>
      <c r="Z120" s="1"/>
      <c r="AA120" s="4"/>
      <c r="AB120" s="4"/>
    </row>
    <row r="121" spans="1:28" ht="12.75" customHeight="1">
      <c r="A121" s="77"/>
      <c r="B121" s="77"/>
      <c r="C121" s="77"/>
      <c r="D121" s="77"/>
      <c r="E121" s="77"/>
      <c r="F121" s="78"/>
      <c r="G121" s="78"/>
      <c r="H121" s="4"/>
      <c r="I121" s="4"/>
      <c r="J121" s="4"/>
      <c r="K121" s="79"/>
      <c r="L121" s="79"/>
      <c r="M121" s="1"/>
      <c r="N121" s="4"/>
      <c r="O121" s="80"/>
      <c r="P121" s="80"/>
      <c r="Q121" s="80"/>
      <c r="R121" s="80"/>
      <c r="S121" s="80"/>
      <c r="T121" s="80"/>
      <c r="U121" s="80"/>
      <c r="V121" s="1"/>
      <c r="W121" s="1"/>
      <c r="X121" s="1"/>
      <c r="Y121" s="1"/>
      <c r="Z121" s="1"/>
      <c r="AA121" s="4"/>
      <c r="AB121" s="4"/>
    </row>
    <row r="122" spans="1:28" ht="12.75" customHeight="1">
      <c r="A122" s="77"/>
      <c r="B122" s="77"/>
      <c r="C122" s="77"/>
      <c r="D122" s="77"/>
      <c r="E122" s="77"/>
      <c r="F122" s="78"/>
      <c r="G122" s="78"/>
      <c r="H122" s="4"/>
      <c r="I122" s="4"/>
      <c r="J122" s="4"/>
      <c r="K122" s="79"/>
      <c r="L122" s="79"/>
      <c r="M122" s="1"/>
      <c r="N122" s="4"/>
      <c r="O122" s="80"/>
      <c r="P122" s="80"/>
      <c r="Q122" s="80"/>
      <c r="R122" s="80"/>
      <c r="S122" s="80"/>
      <c r="T122" s="80"/>
      <c r="U122" s="80"/>
      <c r="V122" s="1"/>
      <c r="W122" s="1"/>
      <c r="X122" s="1"/>
      <c r="Y122" s="1"/>
      <c r="Z122" s="1"/>
      <c r="AA122" s="4"/>
      <c r="AB122" s="4"/>
    </row>
    <row r="123" spans="1:28" ht="12.75" customHeight="1">
      <c r="A123" s="77"/>
      <c r="B123" s="77"/>
      <c r="C123" s="77"/>
      <c r="D123" s="77"/>
      <c r="E123" s="77"/>
      <c r="F123" s="78"/>
      <c r="G123" s="78"/>
      <c r="H123" s="4"/>
      <c r="I123" s="4"/>
      <c r="J123" s="4"/>
      <c r="K123" s="79"/>
      <c r="L123" s="79"/>
      <c r="M123" s="1"/>
      <c r="N123" s="4"/>
      <c r="O123" s="80"/>
      <c r="P123" s="80"/>
      <c r="Q123" s="80"/>
      <c r="R123" s="80"/>
      <c r="S123" s="80"/>
      <c r="T123" s="80"/>
      <c r="U123" s="80"/>
      <c r="V123" s="1"/>
      <c r="W123" s="1"/>
      <c r="X123" s="1"/>
      <c r="Y123" s="1"/>
      <c r="Z123" s="1"/>
      <c r="AA123" s="4"/>
      <c r="AB123" s="4"/>
    </row>
    <row r="124" spans="1:28" ht="12.75" customHeight="1">
      <c r="A124" s="77"/>
      <c r="B124" s="77"/>
      <c r="C124" s="77"/>
      <c r="D124" s="77"/>
      <c r="E124" s="77"/>
      <c r="F124" s="78"/>
      <c r="G124" s="78"/>
      <c r="H124" s="4"/>
      <c r="I124" s="4"/>
      <c r="J124" s="4"/>
      <c r="K124" s="79"/>
      <c r="L124" s="79"/>
      <c r="M124" s="1"/>
      <c r="N124" s="4"/>
      <c r="O124" s="80"/>
      <c r="P124" s="80"/>
      <c r="Q124" s="80"/>
      <c r="R124" s="80"/>
      <c r="S124" s="80"/>
      <c r="T124" s="80"/>
      <c r="U124" s="80"/>
      <c r="V124" s="1"/>
      <c r="W124" s="1"/>
      <c r="X124" s="1"/>
      <c r="Y124" s="1"/>
      <c r="Z124" s="1"/>
      <c r="AA124" s="4"/>
      <c r="AB124" s="4"/>
    </row>
    <row r="125" spans="1:28" ht="12.75" customHeight="1">
      <c r="A125" s="77"/>
      <c r="B125" s="77"/>
      <c r="C125" s="77"/>
      <c r="D125" s="77"/>
      <c r="E125" s="77"/>
      <c r="F125" s="78"/>
      <c r="G125" s="78"/>
      <c r="H125" s="4"/>
      <c r="I125" s="4"/>
      <c r="J125" s="4"/>
      <c r="K125" s="79"/>
      <c r="L125" s="79"/>
      <c r="M125" s="1"/>
      <c r="N125" s="4"/>
      <c r="O125" s="80"/>
      <c r="P125" s="80"/>
      <c r="Q125" s="80"/>
      <c r="R125" s="80"/>
      <c r="S125" s="80"/>
      <c r="T125" s="80"/>
      <c r="U125" s="80"/>
      <c r="V125" s="1"/>
      <c r="W125" s="1"/>
      <c r="X125" s="1"/>
      <c r="Y125" s="1"/>
      <c r="Z125" s="1"/>
      <c r="AA125" s="4"/>
      <c r="AB125" s="4"/>
    </row>
    <row r="126" spans="1:28" ht="12.75" customHeight="1">
      <c r="A126" s="4"/>
      <c r="B126" s="4"/>
      <c r="C126" s="4"/>
      <c r="D126" s="4"/>
      <c r="E126" s="4"/>
      <c r="F126" s="7"/>
      <c r="G126" s="78"/>
      <c r="H126" s="4"/>
      <c r="I126" s="4"/>
      <c r="J126" s="4"/>
      <c r="K126" s="79"/>
      <c r="L126" s="79"/>
      <c r="M126" s="1"/>
      <c r="N126" s="4"/>
      <c r="O126" s="80"/>
      <c r="P126" s="80"/>
      <c r="Q126" s="80"/>
      <c r="R126" s="80"/>
      <c r="S126" s="80"/>
      <c r="T126" s="80"/>
      <c r="U126" s="80"/>
      <c r="V126" s="1"/>
      <c r="W126" s="1"/>
      <c r="X126" s="1"/>
      <c r="Y126" s="1"/>
      <c r="Z126" s="1"/>
      <c r="AA126" s="1"/>
      <c r="AB126" s="1"/>
    </row>
    <row r="127" spans="1:28" ht="12.75" customHeight="1">
      <c r="A127" s="4"/>
      <c r="B127" s="4"/>
      <c r="C127" s="4"/>
      <c r="D127" s="4"/>
      <c r="E127" s="4"/>
      <c r="F127" s="7"/>
      <c r="G127" s="7"/>
      <c r="H127" s="4"/>
      <c r="I127" s="4"/>
      <c r="J127" s="4"/>
      <c r="K127" s="79"/>
      <c r="L127" s="79"/>
      <c r="M127" s="1"/>
      <c r="N127" s="4"/>
      <c r="O127" s="80"/>
      <c r="P127" s="80"/>
      <c r="Q127" s="80"/>
      <c r="R127" s="80"/>
      <c r="S127" s="80"/>
      <c r="T127" s="80"/>
      <c r="U127" s="80"/>
      <c r="V127" s="1"/>
      <c r="W127" s="1"/>
      <c r="X127" s="1"/>
      <c r="Y127" s="1"/>
      <c r="Z127" s="1"/>
      <c r="AA127" s="1"/>
      <c r="AB127" s="1"/>
    </row>
    <row r="128" spans="1:28" ht="12.7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5"/>
      <c r="L128" s="85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</row>
    <row r="129" spans="1:28" ht="12.7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5"/>
      <c r="L129" s="85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</row>
    <row r="130" spans="1:28" ht="12.7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5"/>
      <c r="L130" s="85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</row>
    <row r="131" spans="1:28" ht="12.7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5"/>
      <c r="L131" s="85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</row>
    <row r="132" spans="1:28" ht="12.7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5"/>
      <c r="L132" s="85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</row>
    <row r="133" spans="1:28" ht="12.7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5"/>
      <c r="L133" s="85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</row>
    <row r="134" spans="1:28" ht="12.7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5"/>
      <c r="L134" s="85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</row>
    <row r="135" spans="1:28" ht="12.7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5"/>
      <c r="L135" s="85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</row>
    <row r="136" spans="1:28" ht="12.7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5"/>
      <c r="L136" s="85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</row>
    <row r="137" spans="1:28" ht="12.7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5"/>
      <c r="L137" s="85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</row>
    <row r="138" spans="1:28" ht="12.7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5"/>
      <c r="L138" s="85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</row>
    <row r="139" spans="1:28" ht="12.7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5"/>
      <c r="L139" s="85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</row>
    <row r="140" spans="1:28" ht="12.7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5"/>
      <c r="L140" s="85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</row>
    <row r="141" spans="1:28" ht="12.7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5"/>
      <c r="L141" s="85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</row>
    <row r="142" spans="1:28" ht="12.7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5"/>
      <c r="L142" s="85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</row>
    <row r="143" spans="1:28" ht="12.7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5"/>
      <c r="L143" s="85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</row>
    <row r="144" spans="1:28" ht="12.7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5"/>
      <c r="L144" s="85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</row>
    <row r="145" spans="1:28" ht="12.7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5"/>
      <c r="L145" s="85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</row>
    <row r="146" spans="1:28" ht="12.7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5"/>
      <c r="L146" s="85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</row>
    <row r="147" spans="1:28" ht="12.7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5"/>
      <c r="L147" s="85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</row>
    <row r="148" spans="1:28" ht="12.7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5"/>
      <c r="L148" s="85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</row>
    <row r="149" spans="1:28" ht="12.7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5"/>
      <c r="L149" s="85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</row>
    <row r="150" spans="1:28" ht="12.7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5"/>
      <c r="L150" s="85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</row>
    <row r="151" spans="1:28" ht="12.7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5"/>
      <c r="L151" s="85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</row>
    <row r="152" spans="1:28" ht="12.7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5"/>
      <c r="L152" s="85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</row>
    <row r="153" spans="1:28" ht="12.7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5"/>
      <c r="L153" s="85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</row>
    <row r="154" spans="1:28" ht="12.7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5"/>
      <c r="L154" s="85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</row>
    <row r="155" spans="1:28" ht="12.7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5"/>
      <c r="L155" s="85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</row>
    <row r="156" spans="1:28" ht="12.75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5"/>
      <c r="L156" s="85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</row>
    <row r="157" spans="1:28" ht="12.75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5"/>
      <c r="L157" s="85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</row>
    <row r="158" spans="1:28" ht="12.7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5"/>
      <c r="L158" s="85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</row>
    <row r="159" spans="1:28" ht="12.75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5"/>
      <c r="L159" s="85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</row>
    <row r="160" spans="1:28" ht="12.75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5"/>
      <c r="L160" s="85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</row>
    <row r="161" spans="1:28" ht="12.7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5"/>
      <c r="L161" s="85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</row>
    <row r="162" spans="1:28" ht="12.75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5"/>
      <c r="L162" s="85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</row>
    <row r="163" spans="1:28" ht="12.75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5"/>
      <c r="L163" s="85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</row>
    <row r="164" spans="1:28" ht="12.7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5"/>
      <c r="L164" s="85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</row>
    <row r="165" spans="1:28" ht="12.75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5"/>
      <c r="L165" s="85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</row>
    <row r="166" spans="1:28" ht="12.75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5"/>
      <c r="L166" s="85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</row>
    <row r="167" spans="1:28" ht="12.7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5"/>
      <c r="L167" s="85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</row>
    <row r="168" spans="1:28" ht="12.7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5"/>
      <c r="L168" s="85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</row>
    <row r="169" spans="1:28" ht="12.75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5"/>
      <c r="L169" s="85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</row>
    <row r="170" spans="1:28" ht="12.75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5"/>
      <c r="L170" s="85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</row>
    <row r="171" spans="1:28" ht="12.75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5"/>
      <c r="L171" s="85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</row>
    <row r="172" spans="1:28" ht="12.75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5"/>
      <c r="L172" s="85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</row>
    <row r="173" spans="1:28" ht="12.75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5"/>
      <c r="L173" s="85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</row>
    <row r="174" spans="1:28" ht="12.75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5"/>
      <c r="L174" s="85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</row>
    <row r="175" spans="1:28" ht="12.75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5"/>
      <c r="L175" s="85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</row>
    <row r="176" spans="1:28" ht="12.75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5"/>
      <c r="L176" s="85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</row>
    <row r="177" spans="1:28" ht="12.75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5"/>
      <c r="L177" s="85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</row>
    <row r="178" spans="1:28" ht="12.75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5"/>
      <c r="L178" s="85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</row>
    <row r="179" spans="1:28" ht="12.75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5"/>
      <c r="L179" s="85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</row>
    <row r="180" spans="1:28" ht="12.7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5"/>
      <c r="L180" s="85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</row>
    <row r="181" spans="1:28" ht="12.75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5"/>
      <c r="L181" s="85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</row>
    <row r="182" spans="1:28" ht="12.7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5"/>
      <c r="L182" s="85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</row>
    <row r="183" spans="1:28" ht="12.75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5"/>
      <c r="L183" s="85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</row>
    <row r="184" spans="1:28" ht="12.7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5"/>
      <c r="L184" s="85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</row>
    <row r="185" spans="1:28" ht="12.7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5"/>
      <c r="L185" s="85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</row>
    <row r="186" spans="1:28" ht="12.7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5"/>
      <c r="L186" s="85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</row>
    <row r="187" spans="1:28" ht="12.7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5"/>
      <c r="L187" s="85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</row>
    <row r="188" spans="1:28" ht="12.75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5"/>
      <c r="L188" s="85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</row>
    <row r="189" spans="1:28" ht="12.75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5"/>
      <c r="L189" s="85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</row>
    <row r="190" spans="1:28" ht="12.75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5"/>
      <c r="L190" s="85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</row>
    <row r="191" spans="1:28" ht="12.75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5"/>
      <c r="L191" s="85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</row>
    <row r="192" spans="1:28" ht="12.7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5"/>
      <c r="L192" s="85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</row>
    <row r="193" spans="1:28" ht="12.75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5"/>
      <c r="L193" s="85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</row>
    <row r="194" spans="1:28" ht="12.75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5"/>
      <c r="L194" s="85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</row>
    <row r="195" spans="1:28" ht="12.75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5"/>
      <c r="L195" s="85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</row>
    <row r="196" spans="1:28" ht="12.75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5"/>
      <c r="L196" s="85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</row>
    <row r="197" spans="1:28" ht="12.75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5"/>
      <c r="L197" s="85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</row>
    <row r="198" spans="1:28" ht="12.75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5"/>
      <c r="L198" s="85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</row>
    <row r="199" spans="1:28" ht="12.75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5"/>
      <c r="L199" s="85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</row>
    <row r="200" spans="1:28" ht="12.75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5"/>
      <c r="L200" s="85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</row>
    <row r="201" spans="1:28" ht="12.75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5"/>
      <c r="L201" s="85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</row>
    <row r="202" spans="1:28" ht="12.75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5"/>
      <c r="L202" s="85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</row>
    <row r="203" spans="1:28" ht="12.75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5"/>
      <c r="L203" s="85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</row>
    <row r="204" spans="1:28" ht="12.75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5"/>
      <c r="L204" s="85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</row>
    <row r="205" spans="1:28" ht="12.75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5"/>
      <c r="L205" s="85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</row>
    <row r="206" spans="1:28" ht="12.75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5"/>
      <c r="L206" s="85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</row>
    <row r="207" spans="1:28" ht="12.7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5"/>
      <c r="L207" s="85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</row>
    <row r="208" spans="1:28" ht="12.7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5"/>
      <c r="L208" s="85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</row>
    <row r="209" spans="1:28" ht="12.7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5"/>
      <c r="L209" s="85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</row>
    <row r="210" spans="1:28" ht="12.7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5"/>
      <c r="L210" s="85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</row>
    <row r="211" spans="1:28" ht="12.75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5"/>
      <c r="L211" s="85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</row>
    <row r="212" spans="1:28" ht="12.7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5"/>
      <c r="L212" s="85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</row>
    <row r="213" spans="1:28" ht="12.7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5"/>
      <c r="L213" s="85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</row>
    <row r="214" spans="1:28" ht="12.75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5"/>
      <c r="L214" s="85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</row>
    <row r="215" spans="1:28" ht="12.75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5"/>
      <c r="L215" s="85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</row>
    <row r="216" spans="1:28" ht="12.75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5"/>
      <c r="L216" s="85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</row>
    <row r="217" spans="1:28" ht="12.75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5"/>
      <c r="L217" s="85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</row>
    <row r="218" spans="1:28" ht="12.75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5"/>
      <c r="L218" s="85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</row>
    <row r="219" spans="1:28" ht="12.75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5"/>
      <c r="L219" s="85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</row>
    <row r="220" spans="1:28" ht="12.75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5"/>
      <c r="L220" s="85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</row>
    <row r="221" spans="1:28" ht="12.75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5"/>
      <c r="L221" s="85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</row>
    <row r="222" spans="1:28" ht="12.75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5"/>
      <c r="L222" s="85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</row>
    <row r="223" spans="1:28" ht="12.75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5"/>
      <c r="L223" s="85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</row>
    <row r="224" spans="1:28" ht="12.75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5"/>
      <c r="L224" s="85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</row>
    <row r="225" spans="1:28" ht="12.75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5"/>
      <c r="L225" s="85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</row>
    <row r="226" spans="1:28" ht="12.75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5"/>
      <c r="L226" s="85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</row>
    <row r="227" spans="1:28" ht="12.75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5"/>
      <c r="L227" s="85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</row>
    <row r="228" spans="1:28" ht="12.75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5"/>
      <c r="L228" s="85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</row>
    <row r="229" spans="1:28" ht="12.75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5"/>
      <c r="L229" s="85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</row>
    <row r="230" spans="1:28" ht="12.75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5"/>
      <c r="L230" s="85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</row>
    <row r="231" spans="1:28" ht="12.75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5"/>
      <c r="L231" s="85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</row>
    <row r="232" spans="1:28" ht="12.75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5"/>
      <c r="L232" s="85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</row>
    <row r="233" spans="1:28" ht="12.75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5"/>
      <c r="L233" s="85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</row>
    <row r="234" spans="1:28" ht="12.75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5"/>
      <c r="L234" s="85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</row>
    <row r="235" spans="1:28" ht="12.75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5"/>
      <c r="L235" s="85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</row>
    <row r="236" spans="1:28" ht="12.75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5"/>
      <c r="L236" s="85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</row>
    <row r="237" spans="1:28" ht="12.75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5"/>
      <c r="L237" s="85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</row>
    <row r="238" spans="1:28" ht="12.75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5"/>
      <c r="L238" s="85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</row>
    <row r="239" spans="1:28" ht="12.75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5"/>
      <c r="L239" s="85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</row>
    <row r="240" spans="1:28" ht="12.75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5"/>
      <c r="L240" s="85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</row>
    <row r="241" spans="1:28" ht="12.75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5"/>
      <c r="L241" s="85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</row>
    <row r="242" spans="1:28" ht="12.75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5"/>
      <c r="L242" s="85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</row>
    <row r="243" spans="1:28" ht="12.75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5"/>
      <c r="L243" s="85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</row>
    <row r="244" spans="1:28" ht="12.75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5"/>
      <c r="L244" s="85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</row>
    <row r="245" spans="1:28" ht="12.75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5"/>
      <c r="L245" s="85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</row>
    <row r="246" spans="1:28" ht="12.75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5"/>
      <c r="L246" s="85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</row>
    <row r="247" spans="1:28" ht="12.75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5"/>
      <c r="L247" s="85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</row>
    <row r="248" spans="1:28" ht="12.75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5"/>
      <c r="L248" s="85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</row>
    <row r="249" spans="1:28" ht="12.75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5"/>
      <c r="L249" s="85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</row>
    <row r="250" spans="1:28" ht="12.75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5"/>
      <c r="L250" s="85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</row>
    <row r="251" spans="1:28" ht="12.75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5"/>
      <c r="L251" s="85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</row>
    <row r="252" spans="1:28" ht="12.75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5"/>
      <c r="L252" s="85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</row>
    <row r="253" spans="1:28" ht="12.75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5"/>
      <c r="L253" s="85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</row>
    <row r="254" spans="1:28" ht="12.75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5"/>
      <c r="L254" s="85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</row>
    <row r="255" spans="1:28" ht="12.75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5"/>
      <c r="L255" s="85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</row>
    <row r="256" spans="1:28" ht="12.75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5"/>
      <c r="L256" s="85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</row>
    <row r="257" spans="1:28" ht="12.75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5"/>
      <c r="L257" s="85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</row>
    <row r="258" spans="1:28" ht="12.75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5"/>
      <c r="L258" s="85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</row>
    <row r="259" spans="1:28" ht="12.75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5"/>
      <c r="L259" s="85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</row>
    <row r="260" spans="1:28" ht="12.75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5"/>
      <c r="L260" s="85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</row>
    <row r="261" spans="1:28" ht="12.75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5"/>
      <c r="L261" s="85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</row>
    <row r="262" spans="1:28" ht="12.75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5"/>
      <c r="L262" s="85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</row>
    <row r="263" spans="1:28" ht="12.75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5"/>
      <c r="L263" s="85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</row>
    <row r="264" spans="1:28" ht="12.75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5"/>
      <c r="L264" s="85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</row>
    <row r="265" spans="1:28" ht="12.75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5"/>
      <c r="L265" s="85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</row>
    <row r="266" spans="1:28" ht="12.75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5"/>
      <c r="L266" s="85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</row>
    <row r="267" spans="1:28" ht="12.75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5"/>
      <c r="L267" s="85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</row>
    <row r="268" spans="1:28" ht="12.75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5"/>
      <c r="L268" s="85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</row>
    <row r="269" spans="1:28" ht="12.75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5"/>
      <c r="L269" s="85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</row>
    <row r="270" spans="1:28" ht="12.75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5"/>
      <c r="L270" s="85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</row>
    <row r="271" spans="1:28" ht="12.75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5"/>
      <c r="L271" s="85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</row>
    <row r="272" spans="1:28" ht="12.75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5"/>
      <c r="L272" s="85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</row>
    <row r="273" spans="1:28" ht="12.75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5"/>
      <c r="L273" s="85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</row>
    <row r="274" spans="1:28" ht="12.75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5"/>
      <c r="L274" s="85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</row>
    <row r="275" spans="1:28" ht="12.75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5"/>
      <c r="L275" s="85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</row>
    <row r="276" spans="1:28" ht="12.75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5"/>
      <c r="L276" s="85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</row>
    <row r="277" spans="1:28" ht="12.75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5"/>
      <c r="L277" s="85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</row>
    <row r="278" spans="1:28" ht="12.75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5"/>
      <c r="L278" s="85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</row>
    <row r="279" spans="1:28" ht="12.75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5"/>
      <c r="L279" s="85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</row>
    <row r="280" spans="1:28" ht="12.75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5"/>
      <c r="L280" s="85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</row>
    <row r="281" spans="1:28" ht="12.75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5"/>
      <c r="L281" s="85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</row>
    <row r="282" spans="1:28" ht="12.75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5"/>
      <c r="L282" s="85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</row>
    <row r="283" spans="1:28" ht="12.75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5"/>
      <c r="L283" s="85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</row>
    <row r="284" spans="1:28" ht="12.75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5"/>
      <c r="L284" s="85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</row>
    <row r="285" spans="1:28" ht="12.75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5"/>
      <c r="L285" s="85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</row>
    <row r="286" spans="1:28" ht="12.75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5"/>
      <c r="L286" s="85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</row>
    <row r="287" spans="1:28" ht="12.75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5"/>
      <c r="L287" s="85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</row>
    <row r="288" spans="1:28" ht="12.75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5"/>
      <c r="L288" s="85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</row>
    <row r="289" spans="1:28" ht="12.75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5"/>
      <c r="L289" s="85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</row>
    <row r="290" spans="1:28" ht="12.75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5"/>
      <c r="L290" s="85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</row>
    <row r="291" spans="1:28" ht="12.75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5"/>
      <c r="L291" s="85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</row>
    <row r="292" spans="1:28" ht="12.75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5"/>
      <c r="L292" s="85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</row>
    <row r="293" spans="1:28" ht="12.75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5"/>
      <c r="L293" s="85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</row>
    <row r="294" spans="1:28" ht="12.75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5"/>
      <c r="L294" s="85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</row>
    <row r="295" spans="1:28" ht="12.75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5"/>
      <c r="L295" s="85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</row>
    <row r="296" spans="1:28" ht="12.75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5"/>
      <c r="L296" s="85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</row>
    <row r="297" spans="1:28" ht="12.75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5"/>
      <c r="L297" s="85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</row>
    <row r="298" spans="1:28" ht="12.75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5"/>
      <c r="L298" s="85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</row>
    <row r="299" spans="1:28" ht="12.75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5"/>
      <c r="L299" s="85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</row>
    <row r="300" spans="1:28" ht="12.75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5"/>
      <c r="L300" s="85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</row>
    <row r="301" spans="1:28" ht="12.75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5"/>
      <c r="L301" s="85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</row>
    <row r="302" spans="1:28" ht="12.75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5"/>
      <c r="L302" s="85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</row>
    <row r="303" spans="1:28" ht="12.75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5"/>
      <c r="L303" s="85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</row>
    <row r="304" spans="1:28" ht="12.75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5"/>
      <c r="L304" s="85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</row>
    <row r="305" spans="1:28" ht="12.75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5"/>
      <c r="L305" s="85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</row>
    <row r="306" spans="1:28" ht="12.75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5"/>
      <c r="L306" s="85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</row>
    <row r="307" spans="1:28" ht="12.75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5"/>
      <c r="L307" s="85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</row>
    <row r="308" spans="1:28" ht="12.75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5"/>
      <c r="L308" s="85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</row>
    <row r="309" spans="1:28" ht="12.75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5"/>
      <c r="L309" s="85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</row>
    <row r="310" spans="1:28" ht="12.75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5"/>
      <c r="L310" s="85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</row>
    <row r="311" spans="1:28" ht="12.75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5"/>
      <c r="L311" s="85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</row>
    <row r="312" spans="1:28" ht="12.75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5"/>
      <c r="L312" s="85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</row>
    <row r="313" spans="1:28" ht="12.75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5"/>
      <c r="L313" s="85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</row>
    <row r="314" spans="1:28" ht="12.75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5"/>
      <c r="L314" s="85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</row>
    <row r="315" spans="1:28" ht="12.75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5"/>
      <c r="L315" s="85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</row>
    <row r="316" spans="1:28" ht="12.75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5"/>
      <c r="L316" s="85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</row>
    <row r="317" spans="1:28" ht="12.75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5"/>
      <c r="L317" s="85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</row>
    <row r="318" spans="1:28" ht="12.75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5"/>
      <c r="L318" s="85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</row>
    <row r="319" spans="1:28" ht="12.75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5"/>
      <c r="L319" s="85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</row>
    <row r="320" spans="1:28" ht="12.75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5"/>
      <c r="L320" s="85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</row>
    <row r="321" spans="1:28" ht="12.75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5"/>
      <c r="L321" s="85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</row>
    <row r="322" spans="1:28" ht="12.75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5"/>
      <c r="L322" s="85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</row>
    <row r="323" spans="1:28" ht="12.75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5"/>
      <c r="L323" s="85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</row>
    <row r="324" spans="1:28" ht="12.75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5"/>
      <c r="L324" s="85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</row>
    <row r="325" spans="1:28" ht="12.75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5"/>
      <c r="L325" s="85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</row>
    <row r="326" spans="1:28" ht="12.75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5"/>
      <c r="L326" s="85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</row>
    <row r="327" spans="1:28" ht="12.75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5"/>
      <c r="L327" s="85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</row>
    <row r="328" spans="1:28" ht="12.75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5"/>
      <c r="L328" s="85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</row>
    <row r="329" spans="1:28" ht="12.75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5"/>
      <c r="L329" s="85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</row>
    <row r="330" spans="1:28" ht="12.75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5"/>
      <c r="L330" s="85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</row>
    <row r="331" spans="1:28" ht="12.75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5"/>
      <c r="L331" s="85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</row>
    <row r="332" spans="1:28" ht="12.75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5"/>
      <c r="L332" s="85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</row>
    <row r="333" spans="1:28" ht="12.75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5"/>
      <c r="L333" s="85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</row>
    <row r="334" spans="1:28" ht="12.75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5"/>
      <c r="L334" s="85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</row>
    <row r="335" spans="1:28" ht="12.75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5"/>
      <c r="L335" s="85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</row>
    <row r="336" spans="1:28" ht="12.75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5"/>
      <c r="L336" s="85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</row>
    <row r="337" spans="1:28" ht="12.75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5"/>
      <c r="L337" s="85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</row>
    <row r="338" spans="1:28" ht="12.75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5"/>
      <c r="L338" s="85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</row>
    <row r="339" spans="1:28" ht="12.75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5"/>
      <c r="L339" s="85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</row>
    <row r="340" spans="1:28" ht="12.75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5"/>
      <c r="L340" s="85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</row>
    <row r="341" spans="1:28" ht="12.75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5"/>
      <c r="L341" s="85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</row>
    <row r="342" spans="1:28" ht="12.75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5"/>
      <c r="L342" s="85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</row>
    <row r="343" spans="1:28" ht="12.75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5"/>
      <c r="L343" s="85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</row>
    <row r="344" spans="1:28" ht="12.75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5"/>
      <c r="L344" s="85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</row>
    <row r="345" spans="1:28" ht="12.75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5"/>
      <c r="L345" s="85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</row>
    <row r="346" spans="1:28" ht="12.75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5"/>
      <c r="L346" s="85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</row>
    <row r="347" spans="1:28" ht="12.75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5"/>
      <c r="L347" s="85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</row>
    <row r="348" spans="1:28" ht="12.75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5"/>
      <c r="L348" s="85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</row>
    <row r="349" spans="1:28" ht="12.75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5"/>
      <c r="L349" s="85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</row>
    <row r="350" spans="1:28" ht="12.75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5"/>
      <c r="L350" s="85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</row>
    <row r="351" spans="1:28" ht="12.75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5"/>
      <c r="L351" s="85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</row>
    <row r="352" spans="1:28" ht="12.75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5"/>
      <c r="L352" s="85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</row>
    <row r="353" spans="1:28" ht="12.75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5"/>
      <c r="L353" s="85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</row>
    <row r="354" spans="1:28" ht="12.75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5"/>
      <c r="L354" s="85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</row>
    <row r="355" spans="1:28" ht="12.75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5"/>
      <c r="L355" s="85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</row>
    <row r="356" spans="1:28" ht="12.75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5"/>
      <c r="L356" s="85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</row>
    <row r="357" spans="1:28" ht="12.75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5"/>
      <c r="L357" s="85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</row>
    <row r="358" spans="1:28" ht="12.75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5"/>
      <c r="L358" s="85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</row>
    <row r="359" spans="1:28" ht="12.75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5"/>
      <c r="L359" s="85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</row>
    <row r="360" spans="1:28" ht="12.75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5"/>
      <c r="L360" s="85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</row>
    <row r="361" spans="1:28" ht="12.75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5"/>
      <c r="L361" s="85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</row>
    <row r="362" spans="1:28" ht="12.75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5"/>
      <c r="L362" s="85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</row>
    <row r="363" spans="1:28" ht="12.75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5"/>
      <c r="L363" s="85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</row>
    <row r="364" spans="1:28" ht="12.75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5"/>
      <c r="L364" s="85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</row>
    <row r="365" spans="1:28" ht="12.75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5"/>
      <c r="L365" s="85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</row>
    <row r="366" spans="1:28" ht="12.75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5"/>
      <c r="L366" s="85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</row>
    <row r="367" spans="1:28" ht="12.75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5"/>
      <c r="L367" s="85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</row>
    <row r="368" spans="1:28" ht="12.75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5"/>
      <c r="L368" s="85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</row>
    <row r="369" spans="1:28" ht="12.75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5"/>
      <c r="L369" s="85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</row>
    <row r="370" spans="1:28" ht="12.75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5"/>
      <c r="L370" s="85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</row>
    <row r="371" spans="1:28" ht="12.75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5"/>
      <c r="L371" s="85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</row>
    <row r="372" spans="1:28" ht="12.75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5"/>
      <c r="L372" s="85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</row>
    <row r="373" spans="1:28" ht="12.75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5"/>
      <c r="L373" s="85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</row>
    <row r="374" spans="1:28" ht="12.75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5"/>
      <c r="L374" s="85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</row>
    <row r="375" spans="1:28" ht="12.75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5"/>
      <c r="L375" s="85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</row>
    <row r="376" spans="1:28" ht="12.75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5"/>
      <c r="L376" s="85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</row>
    <row r="377" spans="1:28" ht="12.75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5"/>
      <c r="L377" s="85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</row>
    <row r="378" spans="1:28" ht="12.75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5"/>
      <c r="L378" s="85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</row>
    <row r="379" spans="1:28" ht="12.75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5"/>
      <c r="L379" s="85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</row>
    <row r="380" spans="1:28" ht="12.75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5"/>
      <c r="L380" s="85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</row>
    <row r="381" spans="1:28" ht="12.75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5"/>
      <c r="L381" s="85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</row>
    <row r="382" spans="1:28" ht="12.75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5"/>
      <c r="L382" s="85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</row>
    <row r="383" spans="1:28" ht="12.75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5"/>
      <c r="L383" s="85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</row>
    <row r="384" spans="1:28" ht="12.75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5"/>
      <c r="L384" s="85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</row>
    <row r="385" spans="1:28" ht="12.75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5"/>
      <c r="L385" s="85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</row>
    <row r="386" spans="1:28" ht="12.75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5"/>
      <c r="L386" s="85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</row>
    <row r="387" spans="1:28" ht="12.75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5"/>
      <c r="L387" s="85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</row>
    <row r="388" spans="1:28" ht="12.75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5"/>
      <c r="L388" s="85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</row>
    <row r="389" spans="1:28" ht="12.75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5"/>
      <c r="L389" s="85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</row>
    <row r="390" spans="1:28" ht="12.75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5"/>
      <c r="L390" s="85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</row>
    <row r="391" spans="1:28" ht="12.75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5"/>
      <c r="L391" s="85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</row>
    <row r="392" spans="1:28" ht="12.75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5"/>
      <c r="L392" s="85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</row>
    <row r="393" spans="1:28" ht="12.75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5"/>
      <c r="L393" s="85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</row>
    <row r="394" spans="1:28" ht="12.75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5"/>
      <c r="L394" s="85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</row>
    <row r="395" spans="1:28" ht="12.75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5"/>
      <c r="L395" s="85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</row>
    <row r="396" spans="1:28" ht="12.75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5"/>
      <c r="L396" s="85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</row>
    <row r="397" spans="1:28" ht="12.75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5"/>
      <c r="L397" s="85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</row>
    <row r="398" spans="1:28" ht="12.75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5"/>
      <c r="L398" s="85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</row>
    <row r="399" spans="1:28" ht="12.75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5"/>
      <c r="L399" s="85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</row>
    <row r="400" spans="1:28" ht="12.75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5"/>
      <c r="L400" s="85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</row>
    <row r="401" spans="1:28" ht="12.75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5"/>
      <c r="L401" s="85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</row>
    <row r="402" spans="1:28" ht="12.75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5"/>
      <c r="L402" s="85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</row>
    <row r="403" spans="1:28" ht="12.75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5"/>
      <c r="L403" s="85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</row>
    <row r="404" spans="1:28" ht="12.75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5"/>
      <c r="L404" s="85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</row>
    <row r="405" spans="1:28" ht="12.75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5"/>
      <c r="L405" s="85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</row>
    <row r="406" spans="1:28" ht="12.75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5"/>
      <c r="L406" s="85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</row>
    <row r="407" spans="1:28" ht="12.75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5"/>
      <c r="L407" s="85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</row>
    <row r="408" spans="1:28" ht="12.75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5"/>
      <c r="L408" s="85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</row>
    <row r="409" spans="1:28" ht="12.75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5"/>
      <c r="L409" s="85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</row>
    <row r="410" spans="1:28" ht="12.75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5"/>
      <c r="L410" s="85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</row>
    <row r="411" spans="1:28" ht="12.75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5"/>
      <c r="L411" s="85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</row>
    <row r="412" spans="1:28" ht="12.75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5"/>
      <c r="L412" s="85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</row>
    <row r="413" spans="1:28" ht="12.75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5"/>
      <c r="L413" s="85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</row>
    <row r="414" spans="1:28" ht="12.75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5"/>
      <c r="L414" s="85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</row>
    <row r="415" spans="1:28" ht="12.75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5"/>
      <c r="L415" s="85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</row>
    <row r="416" spans="1:28" ht="12.75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5"/>
      <c r="L416" s="85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</row>
    <row r="417" spans="1:28" ht="12.75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5"/>
      <c r="L417" s="85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</row>
    <row r="418" spans="1:28" ht="12.75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5"/>
      <c r="L418" s="85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</row>
    <row r="419" spans="1:28" ht="12.75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5"/>
      <c r="L419" s="85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</row>
    <row r="420" spans="1:28" ht="12.75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5"/>
      <c r="L420" s="85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</row>
    <row r="421" spans="1:28" ht="12.75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5"/>
      <c r="L421" s="85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</row>
    <row r="422" spans="1:28" ht="12.75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5"/>
      <c r="L422" s="85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</row>
    <row r="423" spans="1:28" ht="12.75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5"/>
      <c r="L423" s="85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</row>
    <row r="424" spans="1:28" ht="12.75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5"/>
      <c r="L424" s="85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</row>
    <row r="425" spans="1:28" ht="12.75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5"/>
      <c r="L425" s="85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</row>
    <row r="426" spans="1:28" ht="12.75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5"/>
      <c r="L426" s="85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</row>
    <row r="427" spans="1:28" ht="12.75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5"/>
      <c r="L427" s="85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</row>
    <row r="428" spans="1:28" ht="12.75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5"/>
      <c r="L428" s="85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</row>
    <row r="429" spans="1:28" ht="12.75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5"/>
      <c r="L429" s="85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</row>
    <row r="430" spans="1:28" ht="12.75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5"/>
      <c r="L430" s="85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</row>
    <row r="431" spans="1:28" ht="12.75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5"/>
      <c r="L431" s="85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</row>
    <row r="432" spans="1:28" ht="12.75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5"/>
      <c r="L432" s="85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</row>
    <row r="433" spans="1:28" ht="12.75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5"/>
      <c r="L433" s="85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</row>
    <row r="434" spans="1:28" ht="12.75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5"/>
      <c r="L434" s="85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</row>
    <row r="435" spans="1:28" ht="12.75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5"/>
      <c r="L435" s="85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</row>
    <row r="436" spans="1:28" ht="12.75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5"/>
      <c r="L436" s="85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</row>
    <row r="437" spans="1:28" ht="12.75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5"/>
      <c r="L437" s="85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</row>
    <row r="438" spans="1:28" ht="12.75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5"/>
      <c r="L438" s="85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</row>
    <row r="439" spans="1:28" ht="12.75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5"/>
      <c r="L439" s="85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</row>
    <row r="440" spans="1:28" ht="12.75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5"/>
      <c r="L440" s="85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</row>
    <row r="441" spans="1:28" ht="12.75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5"/>
      <c r="L441" s="85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</row>
    <row r="442" spans="1:28" ht="12.75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5"/>
      <c r="L442" s="85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</row>
    <row r="443" spans="1:28" ht="12.75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5"/>
      <c r="L443" s="85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</row>
    <row r="444" spans="1:28" ht="12.75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5"/>
      <c r="L444" s="85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</row>
    <row r="445" spans="1:28" ht="12.75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5"/>
      <c r="L445" s="85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</row>
    <row r="446" spans="1:28" ht="12.75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5"/>
      <c r="L446" s="85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</row>
    <row r="447" spans="1:28" ht="12.75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5"/>
      <c r="L447" s="85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</row>
    <row r="448" spans="1:28" ht="12.75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5"/>
      <c r="L448" s="85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</row>
    <row r="449" spans="1:28" ht="12.75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5"/>
      <c r="L449" s="85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</row>
    <row r="450" spans="1:28" ht="12.75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5"/>
      <c r="L450" s="85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</row>
    <row r="451" spans="1:28" ht="12.75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5"/>
      <c r="L451" s="85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</row>
    <row r="452" spans="1:28" ht="12.75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5"/>
      <c r="L452" s="85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</row>
    <row r="453" spans="1:28" ht="12.75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5"/>
      <c r="L453" s="85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</row>
    <row r="454" spans="1:28" ht="12.75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5"/>
      <c r="L454" s="85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</row>
    <row r="455" spans="1:28" ht="12.75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5"/>
      <c r="L455" s="85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</row>
    <row r="456" spans="1:28" ht="12.75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5"/>
      <c r="L456" s="85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</row>
    <row r="457" spans="1:28" ht="12.75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5"/>
      <c r="L457" s="85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</row>
    <row r="458" spans="1:28" ht="12.75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5"/>
      <c r="L458" s="85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</row>
    <row r="459" spans="1:28" ht="12.75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5"/>
      <c r="L459" s="85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</row>
    <row r="460" spans="1:28" ht="12.75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5"/>
      <c r="L460" s="85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</row>
    <row r="461" spans="1:28" ht="12.75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5"/>
      <c r="L461" s="85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</row>
    <row r="462" spans="1:28" ht="12.75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5"/>
      <c r="L462" s="85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</row>
    <row r="463" spans="1:28" ht="12.75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5"/>
      <c r="L463" s="85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</row>
    <row r="464" spans="1:28" ht="12.75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5"/>
      <c r="L464" s="85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</row>
    <row r="465" spans="1:28" ht="12.75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5"/>
      <c r="L465" s="85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</row>
    <row r="466" spans="1:28" ht="12.75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5"/>
      <c r="L466" s="85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</row>
    <row r="467" spans="1:28" ht="12.75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5"/>
      <c r="L467" s="85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</row>
    <row r="468" spans="1:28" ht="12.75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5"/>
      <c r="L468" s="85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</row>
    <row r="469" spans="1:28" ht="12.75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5"/>
      <c r="L469" s="85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</row>
    <row r="470" spans="1:28" ht="12.75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5"/>
      <c r="L470" s="85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</row>
    <row r="471" spans="1:28" ht="12.75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5"/>
      <c r="L471" s="85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</row>
    <row r="472" spans="1:28" ht="12.75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5"/>
      <c r="L472" s="85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</row>
    <row r="473" spans="1:28" ht="12.75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5"/>
      <c r="L473" s="85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</row>
    <row r="474" spans="1:28" ht="12.75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5"/>
      <c r="L474" s="85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</row>
    <row r="475" spans="1:28" ht="12.75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5"/>
      <c r="L475" s="85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</row>
    <row r="476" spans="1:28" ht="12.75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5"/>
      <c r="L476" s="85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</row>
    <row r="477" spans="1:28" ht="12.75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5"/>
      <c r="L477" s="85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</row>
    <row r="478" spans="1:28" ht="12.75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5"/>
      <c r="L478" s="85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</row>
    <row r="479" spans="1:28" ht="12.75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5"/>
      <c r="L479" s="85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</row>
    <row r="480" spans="1:28" ht="12.75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5"/>
      <c r="L480" s="85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</row>
    <row r="481" spans="1:28" ht="12.75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5"/>
      <c r="L481" s="85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</row>
    <row r="482" spans="1:28" ht="12.75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5"/>
      <c r="L482" s="85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</row>
    <row r="483" spans="1:28" ht="12.75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5"/>
      <c r="L483" s="85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</row>
    <row r="484" spans="1:28" ht="12.75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5"/>
      <c r="L484" s="85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</row>
    <row r="485" spans="1:28" ht="12.75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5"/>
      <c r="L485" s="85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</row>
    <row r="486" spans="1:28" ht="12.75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5"/>
      <c r="L486" s="85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</row>
    <row r="487" spans="1:28" ht="12.75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5"/>
      <c r="L487" s="85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</row>
    <row r="488" spans="1:28" ht="12.75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5"/>
      <c r="L488" s="85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</row>
    <row r="489" spans="1:28" ht="12.75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5"/>
      <c r="L489" s="85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</row>
    <row r="490" spans="1:28" ht="12.75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5"/>
      <c r="L490" s="85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</row>
    <row r="491" spans="1:28" ht="12.75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5"/>
      <c r="L491" s="85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</row>
    <row r="492" spans="1:28" ht="12.75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5"/>
      <c r="L492" s="85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</row>
    <row r="493" spans="1:28" ht="12.75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5"/>
      <c r="L493" s="85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</row>
    <row r="494" spans="1:28" ht="12.75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5"/>
      <c r="L494" s="85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</row>
    <row r="495" spans="1:28" ht="12.75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5"/>
      <c r="L495" s="85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</row>
    <row r="496" spans="1:28" ht="12.75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5"/>
      <c r="L496" s="85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</row>
    <row r="497" spans="1:28" ht="12.75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5"/>
      <c r="L497" s="85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</row>
    <row r="498" spans="1:28" ht="12.75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5"/>
      <c r="L498" s="85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</row>
    <row r="499" spans="1:28" ht="12.75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5"/>
      <c r="L499" s="85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</row>
    <row r="500" spans="1:28" ht="12.75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5"/>
      <c r="L500" s="85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</row>
    <row r="501" spans="1:28" ht="12.75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5"/>
      <c r="L501" s="85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</row>
    <row r="502" spans="1:28" ht="12.75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5"/>
      <c r="L502" s="85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</row>
    <row r="503" spans="1:28" ht="12.75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5"/>
      <c r="L503" s="85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</row>
    <row r="504" spans="1:28" ht="12.75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5"/>
      <c r="L504" s="85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</row>
    <row r="505" spans="1:28" ht="12.75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5"/>
      <c r="L505" s="85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</row>
    <row r="506" spans="1:28" ht="12.75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5"/>
      <c r="L506" s="85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</row>
    <row r="507" spans="1:28" ht="12.75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5"/>
      <c r="L507" s="85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</row>
    <row r="508" spans="1:28" ht="12.75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5"/>
      <c r="L508" s="85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</row>
    <row r="509" spans="1:28" ht="12.75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5"/>
      <c r="L509" s="85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</row>
    <row r="510" spans="1:28" ht="12.75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5"/>
      <c r="L510" s="85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</row>
    <row r="511" spans="1:28" ht="12.75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5"/>
      <c r="L511" s="85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</row>
    <row r="512" spans="1:28" ht="12.75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5"/>
      <c r="L512" s="85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</row>
    <row r="513" spans="1:28" ht="12.75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5"/>
      <c r="L513" s="85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</row>
    <row r="514" spans="1:28" ht="12.75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5"/>
      <c r="L514" s="85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</row>
    <row r="515" spans="1:28" ht="12.75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5"/>
      <c r="L515" s="85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</row>
    <row r="516" spans="1:28" ht="12.75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5"/>
      <c r="L516" s="85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</row>
    <row r="517" spans="1:28" ht="12.75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5"/>
      <c r="L517" s="85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</row>
    <row r="518" spans="1:28" ht="12.75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5"/>
      <c r="L518" s="85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</row>
    <row r="519" spans="1:28" ht="12.75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5"/>
      <c r="L519" s="85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</row>
    <row r="520" spans="1:28" ht="12.75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5"/>
      <c r="L520" s="85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</row>
    <row r="521" spans="1:28" ht="12.75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5"/>
      <c r="L521" s="85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</row>
    <row r="522" spans="1:28" ht="12.75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5"/>
      <c r="L522" s="85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</row>
    <row r="523" spans="1:28" ht="12.75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5"/>
      <c r="L523" s="85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</row>
    <row r="524" spans="1:28" ht="12.75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5"/>
      <c r="L524" s="85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</row>
    <row r="525" spans="1:28" ht="12.75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5"/>
      <c r="L525" s="85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</row>
    <row r="526" spans="1:28" ht="12.75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5"/>
      <c r="L526" s="85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</row>
    <row r="527" spans="1:28" ht="12.75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5"/>
      <c r="L527" s="85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</row>
    <row r="528" spans="1:28" ht="12.75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5"/>
      <c r="L528" s="85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</row>
    <row r="529" spans="1:28" ht="12.75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5"/>
      <c r="L529" s="85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</row>
    <row r="530" spans="1:28" ht="12.75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5"/>
      <c r="L530" s="85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</row>
    <row r="531" spans="1:28" ht="12.75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5"/>
      <c r="L531" s="85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</row>
    <row r="532" spans="1:28" ht="12.75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5"/>
      <c r="L532" s="85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</row>
    <row r="533" spans="1:28" ht="12.75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5"/>
      <c r="L533" s="85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</row>
    <row r="534" spans="1:28" ht="12.75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5"/>
      <c r="L534" s="85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</row>
    <row r="535" spans="1:28" ht="12.75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5"/>
      <c r="L535" s="85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</row>
    <row r="536" spans="1:28" ht="12.75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5"/>
      <c r="L536" s="85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</row>
    <row r="537" spans="1:28" ht="12.75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5"/>
      <c r="L537" s="85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84"/>
      <c r="AB537" s="84"/>
    </row>
    <row r="538" spans="1:28" ht="12.75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5"/>
      <c r="L538" s="85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84"/>
      <c r="AB538" s="84"/>
    </row>
    <row r="539" spans="1:28" ht="12.75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5"/>
      <c r="L539" s="85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</row>
    <row r="540" spans="1:28" ht="12.75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5"/>
      <c r="L540" s="85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</row>
    <row r="541" spans="1:28" ht="12.75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5"/>
      <c r="L541" s="85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</row>
    <row r="542" spans="1:28" ht="12.75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5"/>
      <c r="L542" s="85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</row>
    <row r="543" spans="1:28" ht="12.75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5"/>
      <c r="L543" s="85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</row>
    <row r="544" spans="1:28" ht="12.75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5"/>
      <c r="L544" s="85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</row>
    <row r="545" spans="1:28" ht="12.75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5"/>
      <c r="L545" s="85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</row>
    <row r="546" spans="1:28" ht="12.75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5"/>
      <c r="L546" s="85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</row>
    <row r="547" spans="1:28" ht="12.75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5"/>
      <c r="L547" s="85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</row>
    <row r="548" spans="1:28" ht="12.75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5"/>
      <c r="L548" s="85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</row>
    <row r="549" spans="1:28" ht="12.75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5"/>
      <c r="L549" s="85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</row>
    <row r="550" spans="1:28" ht="12.75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5"/>
      <c r="L550" s="85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</row>
    <row r="551" spans="1:28" ht="12.75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5"/>
      <c r="L551" s="85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</row>
    <row r="552" spans="1:28" ht="12.75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5"/>
      <c r="L552" s="85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</row>
    <row r="553" spans="1:28" ht="12.75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5"/>
      <c r="L553" s="85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</row>
    <row r="554" spans="1:28" ht="12.75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5"/>
      <c r="L554" s="85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</row>
    <row r="555" spans="1:28" ht="12.75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5"/>
      <c r="L555" s="85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</row>
    <row r="556" spans="1:28" ht="12.75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5"/>
      <c r="L556" s="85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</row>
    <row r="557" spans="1:28" ht="12.75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5"/>
      <c r="L557" s="85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</row>
    <row r="558" spans="1:28" ht="12.75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5"/>
      <c r="L558" s="85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</row>
    <row r="559" spans="1:28" ht="12.75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5"/>
      <c r="L559" s="85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</row>
    <row r="560" spans="1:28" ht="12.75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5"/>
      <c r="L560" s="85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</row>
    <row r="561" spans="1:28" ht="12.75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5"/>
      <c r="L561" s="85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</row>
    <row r="562" spans="1:28" ht="12.75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5"/>
      <c r="L562" s="85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</row>
    <row r="563" spans="1:28" ht="12.75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5"/>
      <c r="L563" s="85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</row>
    <row r="564" spans="1:28" ht="12.75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5"/>
      <c r="L564" s="85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</row>
    <row r="565" spans="1:28" ht="12.75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5"/>
      <c r="L565" s="85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</row>
    <row r="566" spans="1:28" ht="12.75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5"/>
      <c r="L566" s="85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</row>
    <row r="567" spans="1:28" ht="12.75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5"/>
      <c r="L567" s="85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</row>
    <row r="568" spans="1:28" ht="12.75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5"/>
      <c r="L568" s="85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</row>
    <row r="569" spans="1:28" ht="12.75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5"/>
      <c r="L569" s="85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</row>
    <row r="570" spans="1:28" ht="12.75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5"/>
      <c r="L570" s="85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</row>
    <row r="571" spans="1:28" ht="12.75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5"/>
      <c r="L571" s="85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4"/>
      <c r="AB571" s="84"/>
    </row>
    <row r="572" spans="1:28" ht="12.75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5"/>
      <c r="L572" s="85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84"/>
      <c r="AB572" s="84"/>
    </row>
    <row r="573" spans="1:28" ht="12.75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5"/>
      <c r="L573" s="85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</row>
    <row r="574" spans="1:28" ht="12.75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5"/>
      <c r="L574" s="85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</row>
    <row r="575" spans="1:28" ht="12.75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5"/>
      <c r="L575" s="85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</row>
    <row r="576" spans="1:28" ht="12.75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5"/>
      <c r="L576" s="85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</row>
    <row r="577" spans="1:28" ht="12.75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5"/>
      <c r="L577" s="85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</row>
    <row r="578" spans="1:28" ht="12.75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5"/>
      <c r="L578" s="85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</row>
    <row r="579" spans="1:28" ht="12.75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5"/>
      <c r="L579" s="85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</row>
    <row r="580" spans="1:28" ht="12.75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5"/>
      <c r="L580" s="85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</row>
    <row r="581" spans="1:28" ht="12.75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5"/>
      <c r="L581" s="85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</row>
    <row r="582" spans="1:28" ht="12.75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5"/>
      <c r="L582" s="85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</row>
    <row r="583" spans="1:28" ht="12.75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5"/>
      <c r="L583" s="85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</row>
    <row r="584" spans="1:28" ht="12.75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5"/>
      <c r="L584" s="85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</row>
    <row r="585" spans="1:28" ht="12.75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5"/>
      <c r="L585" s="85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</row>
    <row r="586" spans="1:28" ht="12.75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5"/>
      <c r="L586" s="85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</row>
    <row r="587" spans="1:28" ht="12.75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5"/>
      <c r="L587" s="85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</row>
    <row r="588" spans="1:28" ht="12.75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5"/>
      <c r="L588" s="85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</row>
    <row r="589" spans="1:28" ht="12.75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5"/>
      <c r="L589" s="85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</row>
    <row r="590" spans="1:28" ht="12.75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5"/>
      <c r="L590" s="85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</row>
    <row r="591" spans="1:28" ht="12.75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5"/>
      <c r="L591" s="85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</row>
    <row r="592" spans="1:28" ht="12.75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5"/>
      <c r="L592" s="85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</row>
    <row r="593" spans="1:28" ht="12.75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5"/>
      <c r="L593" s="85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</row>
    <row r="594" spans="1:28" ht="12.75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5"/>
      <c r="L594" s="85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</row>
    <row r="595" spans="1:28" ht="12.75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5"/>
      <c r="L595" s="85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</row>
    <row r="596" spans="1:28" ht="12.75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5"/>
      <c r="L596" s="85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</row>
    <row r="597" spans="1:28" ht="12.75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5"/>
      <c r="L597" s="85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</row>
    <row r="598" spans="1:28" ht="12.75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5"/>
      <c r="L598" s="85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</row>
    <row r="599" spans="1:28" ht="12.75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5"/>
      <c r="L599" s="85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</row>
    <row r="600" spans="1:28" ht="12.75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5"/>
      <c r="L600" s="85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</row>
    <row r="601" spans="1:28" ht="12.75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5"/>
      <c r="L601" s="85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84"/>
      <c r="AB601" s="84"/>
    </row>
    <row r="602" spans="1:28" ht="12.75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5"/>
      <c r="L602" s="85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</row>
    <row r="603" spans="1:28" ht="12.75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5"/>
      <c r="L603" s="85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</row>
    <row r="604" spans="1:28" ht="12.75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5"/>
      <c r="L604" s="85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</row>
    <row r="605" spans="1:28" ht="12.75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5"/>
      <c r="L605" s="85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</row>
    <row r="606" spans="1:28" ht="12.75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5"/>
      <c r="L606" s="85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</row>
    <row r="607" spans="1:28" ht="12.75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5"/>
      <c r="L607" s="85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</row>
    <row r="608" spans="1:28" ht="12.75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5"/>
      <c r="L608" s="85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</row>
    <row r="609" spans="1:28" ht="12.75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5"/>
      <c r="L609" s="85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</row>
    <row r="610" spans="1:28" ht="12.75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5"/>
      <c r="L610" s="85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</row>
    <row r="611" spans="1:28" ht="12.75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5"/>
      <c r="L611" s="85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</row>
    <row r="612" spans="1:28" ht="12.75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5"/>
      <c r="L612" s="85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</row>
    <row r="613" spans="1:28" ht="12.75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5"/>
      <c r="L613" s="85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</row>
    <row r="614" spans="1:28" ht="12.75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5"/>
      <c r="L614" s="85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</row>
    <row r="615" spans="1:28" ht="12.75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5"/>
      <c r="L615" s="85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</row>
    <row r="616" spans="1:28" ht="12.75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5"/>
      <c r="L616" s="85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</row>
    <row r="617" spans="1:28" ht="12.75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5"/>
      <c r="L617" s="85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</row>
    <row r="618" spans="1:28" ht="12.75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5"/>
      <c r="L618" s="85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</row>
    <row r="619" spans="1:28" ht="12.75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5"/>
      <c r="L619" s="85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4"/>
      <c r="AB619" s="84"/>
    </row>
    <row r="620" spans="1:28" ht="12.75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5"/>
      <c r="L620" s="85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</row>
    <row r="621" spans="1:28" ht="12.75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5"/>
      <c r="L621" s="85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</row>
    <row r="622" spans="1:28" ht="12.75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5"/>
      <c r="L622" s="85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84"/>
      <c r="AB622" s="84"/>
    </row>
    <row r="623" spans="1:28" ht="12.75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5"/>
      <c r="L623" s="85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</row>
    <row r="624" spans="1:28" ht="12.75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5"/>
      <c r="L624" s="85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</row>
    <row r="625" spans="1:28" ht="12.75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5"/>
      <c r="L625" s="85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</row>
    <row r="626" spans="1:28" ht="12.75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5"/>
      <c r="L626" s="85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</row>
    <row r="627" spans="1:28" ht="12.75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5"/>
      <c r="L627" s="85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</row>
    <row r="628" spans="1:28" ht="12.75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5"/>
      <c r="L628" s="85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</row>
    <row r="629" spans="1:28" ht="12.75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5"/>
      <c r="L629" s="85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</row>
    <row r="630" spans="1:28" ht="12.75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5"/>
      <c r="L630" s="85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</row>
    <row r="631" spans="1:28" ht="12.75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5"/>
      <c r="L631" s="85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</row>
    <row r="632" spans="1:28" ht="12.75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5"/>
      <c r="L632" s="85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</row>
    <row r="633" spans="1:28" ht="12.75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5"/>
      <c r="L633" s="85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</row>
    <row r="634" spans="1:28" ht="12.75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5"/>
      <c r="L634" s="85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</row>
    <row r="635" spans="1:28" ht="12.75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5"/>
      <c r="L635" s="85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</row>
    <row r="636" spans="1:28" ht="12.75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5"/>
      <c r="L636" s="85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</row>
    <row r="637" spans="1:28" ht="12.75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5"/>
      <c r="L637" s="85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</row>
    <row r="638" spans="1:28" ht="12.75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5"/>
      <c r="L638" s="85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</row>
    <row r="639" spans="1:28" ht="12.75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5"/>
      <c r="L639" s="85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</row>
    <row r="640" spans="1:28" ht="12.75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5"/>
      <c r="L640" s="85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</row>
    <row r="641" spans="1:28" ht="12.75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5"/>
      <c r="L641" s="85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  <c r="AA641" s="84"/>
      <c r="AB641" s="84"/>
    </row>
    <row r="642" spans="1:28" ht="12.75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5"/>
      <c r="L642" s="85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</row>
    <row r="643" spans="1:28" ht="12.75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5"/>
      <c r="L643" s="85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  <c r="AA643" s="84"/>
      <c r="AB643" s="84"/>
    </row>
    <row r="644" spans="1:28" ht="12.75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5"/>
      <c r="L644" s="85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</row>
    <row r="645" spans="1:28" ht="12.75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5"/>
      <c r="L645" s="85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</row>
    <row r="646" spans="1:28" ht="12.75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5"/>
      <c r="L646" s="85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</row>
    <row r="647" spans="1:28" ht="12.75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5"/>
      <c r="L647" s="85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</row>
    <row r="648" spans="1:28" ht="12.75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5"/>
      <c r="L648" s="85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</row>
    <row r="649" spans="1:28" ht="12.75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5"/>
      <c r="L649" s="85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</row>
    <row r="650" spans="1:28" ht="12.75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5"/>
      <c r="L650" s="85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</row>
    <row r="651" spans="1:28" ht="12.75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5"/>
      <c r="L651" s="85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</row>
    <row r="652" spans="1:28" ht="12.75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5"/>
      <c r="L652" s="85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</row>
    <row r="653" spans="1:28" ht="12.75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5"/>
      <c r="L653" s="85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</row>
    <row r="654" spans="1:28" ht="12.75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5"/>
      <c r="L654" s="85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</row>
    <row r="655" spans="1:28" ht="12.75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5"/>
      <c r="L655" s="85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</row>
    <row r="656" spans="1:28" ht="12.75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5"/>
      <c r="L656" s="85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</row>
    <row r="657" spans="1:28" ht="12.75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5"/>
      <c r="L657" s="85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</row>
    <row r="658" spans="1:28" ht="12.75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5"/>
      <c r="L658" s="85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  <c r="AA658" s="84"/>
      <c r="AB658" s="84"/>
    </row>
    <row r="659" spans="1:28" ht="12.75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5"/>
      <c r="L659" s="85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</row>
    <row r="660" spans="1:28" ht="12.75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5"/>
      <c r="L660" s="85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84"/>
      <c r="AB660" s="84"/>
    </row>
    <row r="661" spans="1:28" ht="12.75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5"/>
      <c r="L661" s="85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</row>
    <row r="662" spans="1:28" ht="12.75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5"/>
      <c r="L662" s="85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  <c r="AA662" s="84"/>
      <c r="AB662" s="84"/>
    </row>
    <row r="663" spans="1:28" ht="12.75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5"/>
      <c r="L663" s="85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84"/>
      <c r="AB663" s="84"/>
    </row>
    <row r="664" spans="1:28" ht="12.75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5"/>
      <c r="L664" s="85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84"/>
      <c r="AB664" s="84"/>
    </row>
    <row r="665" spans="1:28" ht="12.75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5"/>
      <c r="L665" s="85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84"/>
      <c r="AB665" s="84"/>
    </row>
    <row r="666" spans="1:28" ht="12.75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5"/>
      <c r="L666" s="85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84"/>
      <c r="AB666" s="84"/>
    </row>
    <row r="667" spans="1:28" ht="12.75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5"/>
      <c r="L667" s="85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84"/>
      <c r="AB667" s="84"/>
    </row>
    <row r="668" spans="1:28" ht="12.75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5"/>
      <c r="L668" s="85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</row>
    <row r="669" spans="1:28" ht="12.75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5"/>
      <c r="L669" s="85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84"/>
      <c r="AB669" s="84"/>
    </row>
    <row r="670" spans="1:28" ht="12.75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5"/>
      <c r="L670" s="85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</row>
    <row r="671" spans="1:28" ht="12.75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5"/>
      <c r="L671" s="85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</row>
    <row r="672" spans="1:28" ht="12.75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5"/>
      <c r="L672" s="85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</row>
    <row r="673" spans="1:28" ht="12.75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5"/>
      <c r="L673" s="85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</row>
    <row r="674" spans="1:28" ht="12.75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5"/>
      <c r="L674" s="85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</row>
    <row r="675" spans="1:28" ht="12.75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5"/>
      <c r="L675" s="85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</row>
    <row r="676" spans="1:28" ht="12.75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5"/>
      <c r="L676" s="85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</row>
    <row r="677" spans="1:28" ht="12.75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5"/>
      <c r="L677" s="85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</row>
    <row r="678" spans="1:28" ht="12.75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5"/>
      <c r="L678" s="85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</row>
    <row r="679" spans="1:28" ht="12.75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5"/>
      <c r="L679" s="85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</row>
    <row r="680" spans="1:28" ht="12.75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5"/>
      <c r="L680" s="85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</row>
    <row r="681" spans="1:28" ht="12.75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5"/>
      <c r="L681" s="85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</row>
    <row r="682" spans="1:28" ht="12.75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5"/>
      <c r="L682" s="85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</row>
    <row r="683" spans="1:28" ht="12.75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5"/>
      <c r="L683" s="85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</row>
    <row r="684" spans="1:28" ht="12.75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5"/>
      <c r="L684" s="85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</row>
    <row r="685" spans="1:28" ht="12.75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5"/>
      <c r="L685" s="85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</row>
    <row r="686" spans="1:28" ht="12.75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5"/>
      <c r="L686" s="85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</row>
    <row r="687" spans="1:28" ht="12.75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5"/>
      <c r="L687" s="85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</row>
    <row r="688" spans="1:28" ht="12.75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5"/>
      <c r="L688" s="85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</row>
    <row r="689" spans="1:28" ht="12.75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5"/>
      <c r="L689" s="85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</row>
    <row r="690" spans="1:28" ht="12.75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5"/>
      <c r="L690" s="85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</row>
    <row r="691" spans="1:28" ht="12.75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5"/>
      <c r="L691" s="85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</row>
    <row r="692" spans="1:28" ht="12.75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5"/>
      <c r="L692" s="85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</row>
    <row r="693" spans="1:28" ht="12.75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5"/>
      <c r="L693" s="85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</row>
    <row r="694" spans="1:28" ht="12.75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5"/>
      <c r="L694" s="85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</row>
    <row r="695" spans="1:28" ht="12.75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5"/>
      <c r="L695" s="85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</row>
    <row r="696" spans="1:28" ht="12.75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5"/>
      <c r="L696" s="85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</row>
    <row r="697" spans="1:28" ht="12.75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5"/>
      <c r="L697" s="85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</row>
    <row r="698" spans="1:28" ht="12.75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5"/>
      <c r="L698" s="85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</row>
    <row r="699" spans="1:28" ht="12.75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5"/>
      <c r="L699" s="85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</row>
    <row r="700" spans="1:28" ht="12.75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5"/>
      <c r="L700" s="85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</row>
    <row r="701" spans="1:28" ht="12.75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5"/>
      <c r="L701" s="85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</row>
    <row r="702" spans="1:28" ht="12.75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5"/>
      <c r="L702" s="85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</row>
    <row r="703" spans="1:28" ht="12.75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5"/>
      <c r="L703" s="85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</row>
    <row r="704" spans="1:28" ht="12.75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5"/>
      <c r="L704" s="85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</row>
    <row r="705" spans="1:28" ht="12.75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5"/>
      <c r="L705" s="85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</row>
    <row r="706" spans="1:28" ht="12.75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5"/>
      <c r="L706" s="85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</row>
    <row r="707" spans="1:28" ht="12.75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5"/>
      <c r="L707" s="85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</row>
    <row r="708" spans="1:28" ht="12.75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5"/>
      <c r="L708" s="85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</row>
    <row r="709" spans="1:28" ht="12.75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5"/>
      <c r="L709" s="85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</row>
    <row r="710" spans="1:28" ht="12.75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5"/>
      <c r="L710" s="85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</row>
    <row r="711" spans="1:28" ht="12.75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5"/>
      <c r="L711" s="85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</row>
    <row r="712" spans="1:28" ht="12.75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5"/>
      <c r="L712" s="85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</row>
    <row r="713" spans="1:28" ht="12.75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5"/>
      <c r="L713" s="85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</row>
    <row r="714" spans="1:28" ht="12.75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5"/>
      <c r="L714" s="85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</row>
    <row r="715" spans="1:28" ht="12.75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5"/>
      <c r="L715" s="85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</row>
    <row r="716" spans="1:28" ht="12.75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5"/>
      <c r="L716" s="85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</row>
    <row r="717" spans="1:28" ht="12.75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5"/>
      <c r="L717" s="85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</row>
    <row r="718" spans="1:28" ht="12.75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5"/>
      <c r="L718" s="85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</row>
    <row r="719" spans="1:28" ht="12.75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5"/>
      <c r="L719" s="85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</row>
    <row r="720" spans="1:28" ht="12.75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5"/>
      <c r="L720" s="85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</row>
    <row r="721" spans="1:28" ht="12.75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5"/>
      <c r="L721" s="85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</row>
    <row r="722" spans="1:28" ht="12.75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5"/>
      <c r="L722" s="85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</row>
    <row r="723" spans="1:28" ht="12.75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5"/>
      <c r="L723" s="85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</row>
    <row r="724" spans="1:28" ht="12.75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5"/>
      <c r="L724" s="85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</row>
    <row r="725" spans="1:28" ht="12.75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5"/>
      <c r="L725" s="85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</row>
    <row r="726" spans="1:28" ht="12.75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5"/>
      <c r="L726" s="85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</row>
    <row r="727" spans="1:28" ht="12.75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5"/>
      <c r="L727" s="85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</row>
    <row r="728" spans="1:28" ht="12.75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5"/>
      <c r="L728" s="85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</row>
    <row r="729" spans="1:28" ht="12.75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5"/>
      <c r="L729" s="85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</row>
    <row r="730" spans="1:28" ht="12.75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5"/>
      <c r="L730" s="85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</row>
    <row r="731" spans="1:28" ht="12.75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5"/>
      <c r="L731" s="85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</row>
    <row r="732" spans="1:28" ht="12.75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5"/>
      <c r="L732" s="85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</row>
    <row r="733" spans="1:28" ht="12.75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5"/>
      <c r="L733" s="85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</row>
    <row r="734" spans="1:28" ht="12.75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5"/>
      <c r="L734" s="85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  <c r="AA734" s="84"/>
      <c r="AB734" s="84"/>
    </row>
    <row r="735" spans="1:28" ht="12.75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5"/>
      <c r="L735" s="85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A735" s="84"/>
      <c r="AB735" s="84"/>
    </row>
    <row r="736" spans="1:28" ht="12.75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5"/>
      <c r="L736" s="85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  <c r="AA736" s="84"/>
      <c r="AB736" s="84"/>
    </row>
    <row r="737" spans="1:28" ht="12.75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5"/>
      <c r="L737" s="85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  <c r="AA737" s="84"/>
      <c r="AB737" s="84"/>
    </row>
    <row r="738" spans="1:28" ht="12.75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5"/>
      <c r="L738" s="85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  <c r="AA738" s="84"/>
      <c r="AB738" s="84"/>
    </row>
    <row r="739" spans="1:28" ht="12.75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5"/>
      <c r="L739" s="85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  <c r="AA739" s="84"/>
      <c r="AB739" s="84"/>
    </row>
    <row r="740" spans="1:28" ht="12.75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5"/>
      <c r="L740" s="85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84"/>
      <c r="AB740" s="84"/>
    </row>
    <row r="741" spans="1:28" ht="12.75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5"/>
      <c r="L741" s="85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  <c r="AA741" s="84"/>
      <c r="AB741" s="84"/>
    </row>
    <row r="742" spans="1:28" ht="12.75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5"/>
      <c r="L742" s="85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  <c r="AA742" s="84"/>
      <c r="AB742" s="84"/>
    </row>
    <row r="743" spans="1:28" ht="12.75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5"/>
      <c r="L743" s="85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84"/>
      <c r="AB743" s="84"/>
    </row>
    <row r="744" spans="1:28" ht="12.75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5"/>
      <c r="L744" s="85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  <c r="AA744" s="84"/>
      <c r="AB744" s="84"/>
    </row>
    <row r="745" spans="1:28" ht="12.75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5"/>
      <c r="L745" s="85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  <c r="AA745" s="84"/>
      <c r="AB745" s="84"/>
    </row>
    <row r="746" spans="1:28" ht="12.75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5"/>
      <c r="L746" s="85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84"/>
      <c r="AB746" s="84"/>
    </row>
    <row r="747" spans="1:28" ht="12.75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5"/>
      <c r="L747" s="85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  <c r="AA747" s="84"/>
      <c r="AB747" s="84"/>
    </row>
    <row r="748" spans="1:28" ht="12.75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5"/>
      <c r="L748" s="85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  <c r="AA748" s="84"/>
      <c r="AB748" s="84"/>
    </row>
    <row r="749" spans="1:28" ht="12.75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5"/>
      <c r="L749" s="85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  <c r="AA749" s="84"/>
      <c r="AB749" s="84"/>
    </row>
    <row r="750" spans="1:28" ht="12.75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5"/>
      <c r="L750" s="85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  <c r="AA750" s="84"/>
      <c r="AB750" s="84"/>
    </row>
    <row r="751" spans="1:28" ht="12.75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5"/>
      <c r="L751" s="85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  <c r="AA751" s="84"/>
      <c r="AB751" s="84"/>
    </row>
    <row r="752" spans="1:28" ht="12.75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5"/>
      <c r="L752" s="85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84"/>
      <c r="AB752" s="84"/>
    </row>
    <row r="753" spans="1:28" ht="12.75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5"/>
      <c r="L753" s="85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  <c r="AA753" s="84"/>
      <c r="AB753" s="84"/>
    </row>
    <row r="754" spans="1:28" ht="12.75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5"/>
      <c r="L754" s="85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  <c r="AA754" s="84"/>
      <c r="AB754" s="84"/>
    </row>
    <row r="755" spans="1:28" ht="12.75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5"/>
      <c r="L755" s="85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  <c r="AA755" s="84"/>
      <c r="AB755" s="84"/>
    </row>
    <row r="756" spans="1:28" ht="12.75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5"/>
      <c r="L756" s="85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  <c r="AA756" s="84"/>
      <c r="AB756" s="84"/>
    </row>
    <row r="757" spans="1:28" ht="12.75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5"/>
      <c r="L757" s="85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A757" s="84"/>
      <c r="AB757" s="84"/>
    </row>
    <row r="758" spans="1:28" ht="12.75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5"/>
      <c r="L758" s="85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  <c r="AA758" s="84"/>
      <c r="AB758" s="84"/>
    </row>
    <row r="759" spans="1:28" ht="12.75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5"/>
      <c r="L759" s="85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  <c r="AA759" s="84"/>
      <c r="AB759" s="84"/>
    </row>
    <row r="760" spans="1:28" ht="12.75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5"/>
      <c r="L760" s="85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  <c r="AA760" s="84"/>
      <c r="AB760" s="84"/>
    </row>
    <row r="761" spans="1:28" ht="12.75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5"/>
      <c r="L761" s="85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  <c r="AA761" s="84"/>
      <c r="AB761" s="84"/>
    </row>
    <row r="762" spans="1:28" ht="12.75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5"/>
      <c r="L762" s="85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  <c r="AA762" s="84"/>
      <c r="AB762" s="84"/>
    </row>
    <row r="763" spans="1:28" ht="12.75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5"/>
      <c r="L763" s="85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  <c r="AA763" s="84"/>
      <c r="AB763" s="84"/>
    </row>
    <row r="764" spans="1:28" ht="12.75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5"/>
      <c r="L764" s="85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  <c r="AA764" s="84"/>
      <c r="AB764" s="84"/>
    </row>
    <row r="765" spans="1:28" ht="12.75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5"/>
      <c r="L765" s="85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  <c r="AA765" s="84"/>
      <c r="AB765" s="84"/>
    </row>
    <row r="766" spans="1:28" ht="12.75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5"/>
      <c r="L766" s="85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84"/>
      <c r="AB766" s="84"/>
    </row>
    <row r="767" spans="1:28" ht="12.75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5"/>
      <c r="L767" s="85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  <c r="AA767" s="84"/>
      <c r="AB767" s="84"/>
    </row>
    <row r="768" spans="1:28" ht="12.75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5"/>
      <c r="L768" s="85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  <c r="AA768" s="84"/>
      <c r="AB768" s="84"/>
    </row>
    <row r="769" spans="1:28" ht="12.75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5"/>
      <c r="L769" s="85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  <c r="AA769" s="84"/>
      <c r="AB769" s="84"/>
    </row>
    <row r="770" spans="1:28" ht="12.75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5"/>
      <c r="L770" s="85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  <c r="AA770" s="84"/>
      <c r="AB770" s="84"/>
    </row>
    <row r="771" spans="1:28" ht="12.75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5"/>
      <c r="L771" s="85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  <c r="AA771" s="84"/>
      <c r="AB771" s="84"/>
    </row>
    <row r="772" spans="1:28" ht="12.75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5"/>
      <c r="L772" s="85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  <c r="AA772" s="84"/>
      <c r="AB772" s="84"/>
    </row>
    <row r="773" spans="1:28" ht="12.75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5"/>
      <c r="L773" s="85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</row>
    <row r="774" spans="1:28" ht="12.75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5"/>
      <c r="L774" s="85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84"/>
      <c r="AB774" s="84"/>
    </row>
    <row r="775" spans="1:28" ht="12.75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5"/>
      <c r="L775" s="85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  <c r="AA775" s="84"/>
      <c r="AB775" s="84"/>
    </row>
    <row r="776" spans="1:28" ht="12.75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5"/>
      <c r="L776" s="85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84"/>
      <c r="AB776" s="84"/>
    </row>
    <row r="777" spans="1:28" ht="12.75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5"/>
      <c r="L777" s="85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  <c r="AA777" s="84"/>
      <c r="AB777" s="84"/>
    </row>
    <row r="778" spans="1:28" ht="12.75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5"/>
      <c r="L778" s="85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84"/>
      <c r="AB778" s="84"/>
    </row>
    <row r="779" spans="1:28" ht="12.75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5"/>
      <c r="L779" s="85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84"/>
      <c r="AB779" s="84"/>
    </row>
    <row r="780" spans="1:28" ht="12.75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5"/>
      <c r="L780" s="85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  <c r="AA780" s="84"/>
      <c r="AB780" s="84"/>
    </row>
    <row r="781" spans="1:28" ht="12.75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5"/>
      <c r="L781" s="85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84"/>
      <c r="AB781" s="84"/>
    </row>
    <row r="782" spans="1:28" ht="12.75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5"/>
      <c r="L782" s="85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</row>
    <row r="783" spans="1:28" ht="12.75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5"/>
      <c r="L783" s="85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84"/>
      <c r="AB783" s="84"/>
    </row>
    <row r="784" spans="1:28" ht="12.75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5"/>
      <c r="L784" s="85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</row>
    <row r="785" spans="1:28" ht="12.75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5"/>
      <c r="L785" s="85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</row>
    <row r="786" spans="1:28" ht="12.75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5"/>
      <c r="L786" s="85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</row>
    <row r="787" spans="1:28" ht="12.75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5"/>
      <c r="L787" s="85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</row>
    <row r="788" spans="1:28" ht="12.75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5"/>
      <c r="L788" s="85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  <c r="AA788" s="84"/>
      <c r="AB788" s="84"/>
    </row>
    <row r="789" spans="1:28" ht="12.75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5"/>
      <c r="L789" s="85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</row>
    <row r="790" spans="1:28" ht="12.75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5"/>
      <c r="L790" s="85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</row>
    <row r="791" spans="1:28" ht="12.75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5"/>
      <c r="L791" s="85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  <c r="AA791" s="84"/>
      <c r="AB791" s="84"/>
    </row>
    <row r="792" spans="1:28" ht="12.75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5"/>
      <c r="L792" s="85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</row>
    <row r="793" spans="1:28" ht="12.75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5"/>
      <c r="L793" s="85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</row>
    <row r="794" spans="1:28" ht="12.75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5"/>
      <c r="L794" s="85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</row>
    <row r="795" spans="1:28" ht="12.75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5"/>
      <c r="L795" s="85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</row>
    <row r="796" spans="1:28" ht="12.75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5"/>
      <c r="L796" s="85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</row>
    <row r="797" spans="1:28" ht="12.75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5"/>
      <c r="L797" s="85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</row>
    <row r="798" spans="1:28" ht="12.75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5"/>
      <c r="L798" s="85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</row>
    <row r="799" spans="1:28" ht="12.75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5"/>
      <c r="L799" s="85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</row>
    <row r="800" spans="1:28" ht="12.75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5"/>
      <c r="L800" s="85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</row>
    <row r="801" spans="1:28" ht="12.75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5"/>
      <c r="L801" s="85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</row>
    <row r="802" spans="1:28" ht="12.75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5"/>
      <c r="L802" s="85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</row>
    <row r="803" spans="1:28" ht="12.75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5"/>
      <c r="L803" s="85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</row>
    <row r="804" spans="1:28" ht="12.75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5"/>
      <c r="L804" s="85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</row>
    <row r="805" spans="1:28" ht="12.75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5"/>
      <c r="L805" s="85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</row>
    <row r="806" spans="1:28" ht="12.75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5"/>
      <c r="L806" s="85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</row>
    <row r="807" spans="1:28" ht="12.75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5"/>
      <c r="L807" s="85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</row>
    <row r="808" spans="1:28" ht="12.75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5"/>
      <c r="L808" s="85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</row>
    <row r="809" spans="1:28" ht="12.75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5"/>
      <c r="L809" s="85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</row>
    <row r="810" spans="1:28" ht="12.75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5"/>
      <c r="L810" s="85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</row>
    <row r="811" spans="1:28" ht="12.75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5"/>
      <c r="L811" s="85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</row>
    <row r="812" spans="1:28" ht="12.75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5"/>
      <c r="L812" s="85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</row>
    <row r="813" spans="1:28" ht="12.75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5"/>
      <c r="L813" s="85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</row>
    <row r="814" spans="1:28" ht="12.75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5"/>
      <c r="L814" s="85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</row>
    <row r="815" spans="1:28" ht="12.75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5"/>
      <c r="L815" s="85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</row>
    <row r="816" spans="1:28" ht="12.75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5"/>
      <c r="L816" s="85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</row>
    <row r="817" spans="1:28" ht="12.75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5"/>
      <c r="L817" s="85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</row>
    <row r="818" spans="1:28" ht="12.75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5"/>
      <c r="L818" s="85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</row>
    <row r="819" spans="1:28" ht="12.75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5"/>
      <c r="L819" s="85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</row>
    <row r="820" spans="1:28" ht="12.75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5"/>
      <c r="L820" s="85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</row>
    <row r="821" spans="1:28" ht="12.75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5"/>
      <c r="L821" s="85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</row>
    <row r="822" spans="1:28" ht="12.75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5"/>
      <c r="L822" s="85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</row>
    <row r="823" spans="1:28" ht="12.75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5"/>
      <c r="L823" s="85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</row>
    <row r="824" spans="1:28" ht="12.75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5"/>
      <c r="L824" s="85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</row>
    <row r="825" spans="1:28" ht="12.75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5"/>
      <c r="L825" s="85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</row>
    <row r="826" spans="1:28" ht="12.75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5"/>
      <c r="L826" s="85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</row>
    <row r="827" spans="1:28" ht="12.75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5"/>
      <c r="L827" s="85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</row>
    <row r="828" spans="1:28" ht="12.75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5"/>
      <c r="L828" s="85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</row>
    <row r="829" spans="1:28" ht="12.75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5"/>
      <c r="L829" s="85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</row>
    <row r="830" spans="1:28" ht="12.75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5"/>
      <c r="L830" s="85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</row>
    <row r="831" spans="1:28" ht="12.75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5"/>
      <c r="L831" s="85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</row>
    <row r="832" spans="1:28" ht="12.75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5"/>
      <c r="L832" s="85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</row>
    <row r="833" spans="1:28" ht="12.75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5"/>
      <c r="L833" s="85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</row>
    <row r="834" spans="1:28" ht="12.75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5"/>
      <c r="L834" s="85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</row>
    <row r="835" spans="1:28" ht="12.75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5"/>
      <c r="L835" s="85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</row>
    <row r="836" spans="1:28" ht="12.75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5"/>
      <c r="L836" s="85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</row>
    <row r="837" spans="1:28" ht="12.75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5"/>
      <c r="L837" s="85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</row>
    <row r="838" spans="1:28" ht="12.75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5"/>
      <c r="L838" s="85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</row>
    <row r="839" spans="1:28" ht="12.75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5"/>
      <c r="L839" s="85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</row>
    <row r="840" spans="1:28" ht="12.75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5"/>
      <c r="L840" s="85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</row>
    <row r="841" spans="1:28" ht="12.75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5"/>
      <c r="L841" s="85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</row>
    <row r="842" spans="1:28" ht="12.75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5"/>
      <c r="L842" s="85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</row>
    <row r="843" spans="1:28" ht="12.75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5"/>
      <c r="L843" s="85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</row>
    <row r="844" spans="1:28" ht="12.75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5"/>
      <c r="L844" s="85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</row>
    <row r="845" spans="1:28" ht="12.75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5"/>
      <c r="L845" s="85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</row>
    <row r="846" spans="1:28" ht="12.75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5"/>
      <c r="L846" s="85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  <c r="AA846" s="84"/>
      <c r="AB846" s="84"/>
    </row>
    <row r="847" spans="1:28" ht="12.75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5"/>
      <c r="L847" s="85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  <c r="AA847" s="84"/>
      <c r="AB847" s="84"/>
    </row>
    <row r="848" spans="1:28" ht="12.75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5"/>
      <c r="L848" s="85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  <c r="AA848" s="84"/>
      <c r="AB848" s="84"/>
    </row>
    <row r="849" spans="1:28" ht="12.75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5"/>
      <c r="L849" s="85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  <c r="AA849" s="84"/>
      <c r="AB849" s="84"/>
    </row>
    <row r="850" spans="1:28" ht="12.75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5"/>
      <c r="L850" s="85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84"/>
      <c r="AB850" s="84"/>
    </row>
    <row r="851" spans="1:28" ht="12.75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5"/>
      <c r="L851" s="85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  <c r="AA851" s="84"/>
      <c r="AB851" s="84"/>
    </row>
    <row r="852" spans="1:28" ht="12.75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5"/>
      <c r="L852" s="85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  <c r="AA852" s="84"/>
      <c r="AB852" s="84"/>
    </row>
    <row r="853" spans="1:28" ht="12.75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5"/>
      <c r="L853" s="85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</row>
    <row r="854" spans="1:28" ht="12.75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5"/>
      <c r="L854" s="85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84"/>
      <c r="AB854" s="84"/>
    </row>
    <row r="855" spans="1:28" ht="12.75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5"/>
      <c r="L855" s="85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</row>
    <row r="856" spans="1:28" ht="12.75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5"/>
      <c r="L856" s="85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</row>
    <row r="857" spans="1:28" ht="12.75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5"/>
      <c r="L857" s="85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84"/>
      <c r="AB857" s="84"/>
    </row>
    <row r="858" spans="1:28" ht="12.75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5"/>
      <c r="L858" s="85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84"/>
      <c r="AB858" s="84"/>
    </row>
    <row r="859" spans="1:28" ht="12.75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5"/>
      <c r="L859" s="85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</row>
    <row r="860" spans="1:28" ht="12.75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5"/>
      <c r="L860" s="85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  <c r="AA860" s="84"/>
      <c r="AB860" s="84"/>
    </row>
    <row r="861" spans="1:28" ht="12.75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5"/>
      <c r="L861" s="85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  <c r="AA861" s="84"/>
      <c r="AB861" s="84"/>
    </row>
    <row r="862" spans="1:28" ht="12.75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5"/>
      <c r="L862" s="85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  <c r="AA862" s="84"/>
      <c r="AB862" s="84"/>
    </row>
    <row r="863" spans="1:28" ht="12.75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5"/>
      <c r="L863" s="85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  <c r="AA863" s="84"/>
      <c r="AB863" s="84"/>
    </row>
    <row r="864" spans="1:28" ht="12.75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5"/>
      <c r="L864" s="85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  <c r="AA864" s="84"/>
      <c r="AB864" s="84"/>
    </row>
    <row r="865" spans="1:28" ht="12.75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5"/>
      <c r="L865" s="85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  <c r="AA865" s="84"/>
      <c r="AB865" s="84"/>
    </row>
    <row r="866" spans="1:28" ht="12.75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5"/>
      <c r="L866" s="85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  <c r="AA866" s="84"/>
      <c r="AB866" s="84"/>
    </row>
    <row r="867" spans="1:28" ht="12.75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5"/>
      <c r="L867" s="85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  <c r="AA867" s="84"/>
      <c r="AB867" s="84"/>
    </row>
    <row r="868" spans="1:28" ht="12.75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5"/>
      <c r="L868" s="85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  <c r="AA868" s="84"/>
      <c r="AB868" s="84"/>
    </row>
    <row r="869" spans="1:28" ht="12.75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5"/>
      <c r="L869" s="85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  <c r="AA869" s="84"/>
      <c r="AB869" s="84"/>
    </row>
    <row r="870" spans="1:28" ht="12.75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5"/>
      <c r="L870" s="85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  <c r="AA870" s="84"/>
      <c r="AB870" s="84"/>
    </row>
    <row r="871" spans="1:28" ht="12.75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5"/>
      <c r="L871" s="85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  <c r="AA871" s="84"/>
      <c r="AB871" s="84"/>
    </row>
    <row r="872" spans="1:28" ht="12.75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5"/>
      <c r="L872" s="85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84"/>
      <c r="AB872" s="84"/>
    </row>
    <row r="873" spans="1:28" ht="12.75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5"/>
      <c r="L873" s="85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  <c r="AA873" s="84"/>
      <c r="AB873" s="84"/>
    </row>
    <row r="874" spans="1:28" ht="12.75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5"/>
      <c r="L874" s="85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84"/>
      <c r="AB874" s="84"/>
    </row>
    <row r="875" spans="1:28" ht="12.75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5"/>
      <c r="L875" s="85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  <c r="AA875" s="84"/>
      <c r="AB875" s="84"/>
    </row>
    <row r="876" spans="1:28" ht="12.75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5"/>
      <c r="L876" s="85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  <c r="AA876" s="84"/>
      <c r="AB876" s="84"/>
    </row>
    <row r="877" spans="1:28" ht="12.75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5"/>
      <c r="L877" s="85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  <c r="AA877" s="84"/>
      <c r="AB877" s="84"/>
    </row>
    <row r="878" spans="1:28" ht="12.75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5"/>
      <c r="L878" s="85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  <c r="AA878" s="84"/>
      <c r="AB878" s="84"/>
    </row>
    <row r="879" spans="1:28" ht="12.75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5"/>
      <c r="L879" s="85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84"/>
      <c r="AB879" s="84"/>
    </row>
    <row r="880" spans="1:28" ht="12.75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5"/>
      <c r="L880" s="85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</row>
    <row r="881" spans="1:28" ht="12.75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5"/>
      <c r="L881" s="85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</row>
    <row r="882" spans="1:28" ht="12.75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5"/>
      <c r="L882" s="85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</row>
    <row r="883" spans="1:28" ht="12.75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5"/>
      <c r="L883" s="85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</row>
    <row r="884" spans="1:28" ht="12.75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5"/>
      <c r="L884" s="85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84"/>
      <c r="AB884" s="84"/>
    </row>
    <row r="885" spans="1:28" ht="12.75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5"/>
      <c r="L885" s="85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  <c r="AA885" s="84"/>
      <c r="AB885" s="84"/>
    </row>
    <row r="886" spans="1:28" ht="12.75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5"/>
      <c r="L886" s="85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  <c r="AA886" s="84"/>
      <c r="AB886" s="84"/>
    </row>
    <row r="887" spans="1:28" ht="12.75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5"/>
      <c r="L887" s="85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  <c r="AA887" s="84"/>
      <c r="AB887" s="84"/>
    </row>
    <row r="888" spans="1:28" ht="12.75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5"/>
      <c r="L888" s="85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  <c r="AA888" s="84"/>
      <c r="AB888" s="84"/>
    </row>
    <row r="889" spans="1:28" ht="12.75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5"/>
      <c r="L889" s="85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  <c r="AA889" s="84"/>
      <c r="AB889" s="84"/>
    </row>
    <row r="890" spans="1:28" ht="12.75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5"/>
      <c r="L890" s="85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  <c r="AA890" s="84"/>
      <c r="AB890" s="84"/>
    </row>
    <row r="891" spans="1:28" ht="12.75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5"/>
      <c r="L891" s="85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  <c r="AA891" s="84"/>
      <c r="AB891" s="84"/>
    </row>
    <row r="892" spans="1:28" ht="12.75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5"/>
      <c r="L892" s="85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  <c r="AA892" s="84"/>
      <c r="AB892" s="84"/>
    </row>
    <row r="893" spans="1:28" ht="12.75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5"/>
      <c r="L893" s="85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  <c r="AA893" s="84"/>
      <c r="AB893" s="84"/>
    </row>
    <row r="894" spans="1:28" ht="12.75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5"/>
      <c r="L894" s="85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</row>
    <row r="895" spans="1:28" ht="12.75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5"/>
      <c r="L895" s="85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</row>
    <row r="896" spans="1:28" ht="12.75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5"/>
      <c r="L896" s="85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</row>
    <row r="897" spans="1:28" ht="12.75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5"/>
      <c r="L897" s="85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</row>
    <row r="898" spans="1:28" ht="12.75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5"/>
      <c r="L898" s="85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</row>
    <row r="899" spans="1:28" ht="12.75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5"/>
      <c r="L899" s="85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84"/>
      <c r="AB899" s="84"/>
    </row>
    <row r="900" spans="1:28" ht="12.75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5"/>
      <c r="L900" s="85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  <c r="AA900" s="84"/>
      <c r="AB900" s="84"/>
    </row>
    <row r="901" spans="1:28" ht="12.75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5"/>
      <c r="L901" s="85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  <c r="AA901" s="84"/>
      <c r="AB901" s="84"/>
    </row>
    <row r="902" spans="1:28" ht="12.75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5"/>
      <c r="L902" s="85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  <c r="AA902" s="84"/>
      <c r="AB902" s="84"/>
    </row>
    <row r="903" spans="1:28" ht="12.75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5"/>
      <c r="L903" s="85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  <c r="AA903" s="84"/>
      <c r="AB903" s="84"/>
    </row>
    <row r="904" spans="1:28" ht="12.75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5"/>
      <c r="L904" s="85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  <c r="AA904" s="84"/>
      <c r="AB904" s="84"/>
    </row>
    <row r="905" spans="1:28" ht="12.75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5"/>
      <c r="L905" s="85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  <c r="AA905" s="84"/>
      <c r="AB905" s="84"/>
    </row>
    <row r="906" spans="1:28" ht="12.75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5"/>
      <c r="L906" s="85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  <c r="AA906" s="84"/>
      <c r="AB906" s="84"/>
    </row>
    <row r="907" spans="1:28" ht="12.75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5"/>
      <c r="L907" s="85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  <c r="AA907" s="84"/>
      <c r="AB907" s="84"/>
    </row>
    <row r="908" spans="1:28" ht="12.75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5"/>
      <c r="L908" s="85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  <c r="AA908" s="84"/>
      <c r="AB908" s="84"/>
    </row>
    <row r="909" spans="1:28" ht="12.75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5"/>
      <c r="L909" s="85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  <c r="AA909" s="84"/>
      <c r="AB909" s="84"/>
    </row>
    <row r="910" spans="1:28" ht="12.75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5"/>
      <c r="L910" s="85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  <c r="AA910" s="84"/>
      <c r="AB910" s="84"/>
    </row>
    <row r="911" spans="1:28" ht="12.75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5"/>
      <c r="L911" s="85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  <c r="AA911" s="84"/>
      <c r="AB911" s="84"/>
    </row>
    <row r="912" spans="1:28" ht="12.75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5"/>
      <c r="L912" s="85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  <c r="AA912" s="84"/>
      <c r="AB912" s="84"/>
    </row>
    <row r="913" spans="1:28" ht="12.75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5"/>
      <c r="L913" s="85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  <c r="AA913" s="84"/>
      <c r="AB913" s="84"/>
    </row>
    <row r="914" spans="1:28" ht="12.75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5"/>
      <c r="L914" s="85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  <c r="AB914" s="84"/>
    </row>
    <row r="915" spans="1:28" ht="12.75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5"/>
      <c r="L915" s="85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84"/>
      <c r="AB915" s="84"/>
    </row>
    <row r="916" spans="1:28" ht="12.75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5"/>
      <c r="L916" s="85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84"/>
      <c r="AB916" s="84"/>
    </row>
    <row r="917" spans="1:28" ht="12.75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5"/>
      <c r="L917" s="85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84"/>
      <c r="AB917" s="84"/>
    </row>
    <row r="918" spans="1:28" ht="12.75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5"/>
      <c r="L918" s="85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  <c r="AA918" s="84"/>
      <c r="AB918" s="84"/>
    </row>
    <row r="919" spans="1:28" ht="12.75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5"/>
      <c r="L919" s="85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  <c r="AA919" s="84"/>
      <c r="AB919" s="84"/>
    </row>
    <row r="920" spans="1:28" ht="12.75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5"/>
      <c r="L920" s="85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  <c r="AA920" s="84"/>
      <c r="AB920" s="84"/>
    </row>
    <row r="921" spans="1:28" ht="12.75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5"/>
      <c r="L921" s="85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  <c r="AA921" s="84"/>
      <c r="AB921" s="84"/>
    </row>
    <row r="922" spans="1:28" ht="12.75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5"/>
      <c r="L922" s="85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  <c r="AA922" s="84"/>
      <c r="AB922" s="84"/>
    </row>
    <row r="923" spans="1:28" ht="12.75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5"/>
      <c r="L923" s="85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  <c r="AA923" s="84"/>
      <c r="AB923" s="84"/>
    </row>
    <row r="924" spans="1:28" ht="12.75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5"/>
      <c r="L924" s="85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  <c r="AA924" s="84"/>
      <c r="AB924" s="84"/>
    </row>
    <row r="925" spans="1:28" ht="12.75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5"/>
      <c r="L925" s="85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  <c r="AA925" s="84"/>
      <c r="AB925" s="84"/>
    </row>
    <row r="926" spans="1:28" ht="12.75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5"/>
      <c r="L926" s="85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  <c r="AA926" s="84"/>
      <c r="AB926" s="84"/>
    </row>
    <row r="927" spans="1:28" ht="12.75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5"/>
      <c r="L927" s="85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  <c r="AA927" s="84"/>
      <c r="AB927" s="84"/>
    </row>
    <row r="928" spans="1:28" ht="12.75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5"/>
      <c r="L928" s="85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  <c r="AA928" s="84"/>
      <c r="AB928" s="84"/>
    </row>
    <row r="929" spans="1:28" ht="12.75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5"/>
      <c r="L929" s="85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  <c r="AA929" s="84"/>
      <c r="AB929" s="84"/>
    </row>
    <row r="930" spans="1:28" ht="12.75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5"/>
      <c r="L930" s="85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  <c r="AA930" s="84"/>
      <c r="AB930" s="84"/>
    </row>
    <row r="931" spans="1:28" ht="12.75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5"/>
      <c r="L931" s="85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  <c r="AA931" s="84"/>
      <c r="AB931" s="84"/>
    </row>
    <row r="932" spans="1:28" ht="12.75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5"/>
      <c r="L932" s="85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  <c r="AA932" s="84"/>
      <c r="AB932" s="84"/>
    </row>
    <row r="933" spans="1:28" ht="12.75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5"/>
      <c r="L933" s="85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  <c r="AA933" s="84"/>
      <c r="AB933" s="84"/>
    </row>
    <row r="934" spans="1:28" ht="12.75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5"/>
      <c r="L934" s="85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  <c r="AA934" s="84"/>
      <c r="AB934" s="84"/>
    </row>
    <row r="935" spans="1:28" ht="12.75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5"/>
      <c r="L935" s="85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  <c r="AA935" s="84"/>
      <c r="AB935" s="84"/>
    </row>
    <row r="936" spans="1:28" ht="12.75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5"/>
      <c r="L936" s="85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</row>
    <row r="937" spans="1:28" ht="12.75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5"/>
      <c r="L937" s="85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84"/>
      <c r="AB937" s="84"/>
    </row>
    <row r="938" spans="1:28" ht="12.75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5"/>
      <c r="L938" s="85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  <c r="AA938" s="84"/>
      <c r="AB938" s="84"/>
    </row>
    <row r="939" spans="1:28" ht="12.75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5"/>
      <c r="L939" s="85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  <c r="AA939" s="84"/>
      <c r="AB939" s="84"/>
    </row>
    <row r="940" spans="1:28" ht="12.75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5"/>
      <c r="L940" s="85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  <c r="AA940" s="84"/>
      <c r="AB940" s="84"/>
    </row>
    <row r="941" spans="1:28" ht="12.75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5"/>
      <c r="L941" s="85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  <c r="AA941" s="84"/>
      <c r="AB941" s="84"/>
    </row>
    <row r="942" spans="1:28" ht="12.75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5"/>
      <c r="L942" s="85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  <c r="AA942" s="84"/>
      <c r="AB942" s="84"/>
    </row>
    <row r="943" spans="1:28" ht="12.75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5"/>
      <c r="L943" s="85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  <c r="AA943" s="84"/>
      <c r="AB943" s="84"/>
    </row>
    <row r="944" spans="1:28" ht="12.75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5"/>
      <c r="L944" s="85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  <c r="AA944" s="84"/>
      <c r="AB944" s="84"/>
    </row>
    <row r="945" spans="1:28" ht="12.75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5"/>
      <c r="L945" s="85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  <c r="AA945" s="84"/>
      <c r="AB945" s="84"/>
    </row>
    <row r="946" spans="1:28" ht="12.75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5"/>
      <c r="L946" s="85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  <c r="AA946" s="84"/>
      <c r="AB946" s="84"/>
    </row>
    <row r="947" spans="1:28" ht="12.75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5"/>
      <c r="L947" s="85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  <c r="AA947" s="84"/>
      <c r="AB947" s="84"/>
    </row>
    <row r="948" spans="1:28" ht="12.75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5"/>
      <c r="L948" s="85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  <c r="AA948" s="84"/>
      <c r="AB948" s="84"/>
    </row>
    <row r="949" spans="1:28" ht="12.75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5"/>
      <c r="L949" s="85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  <c r="AA949" s="84"/>
      <c r="AB949" s="84"/>
    </row>
    <row r="950" spans="1:28" ht="12.75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5"/>
      <c r="L950" s="85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  <c r="AA950" s="84"/>
      <c r="AB950" s="84"/>
    </row>
    <row r="951" spans="1:28" ht="12.75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5"/>
      <c r="L951" s="85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  <c r="AA951" s="84"/>
      <c r="AB951" s="84"/>
    </row>
    <row r="952" spans="1:28" ht="12.75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5"/>
      <c r="L952" s="85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  <c r="AA952" s="84"/>
      <c r="AB952" s="84"/>
    </row>
    <row r="953" spans="1:28" ht="12.75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5"/>
      <c r="L953" s="85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  <c r="AA953" s="84"/>
      <c r="AB953" s="84"/>
    </row>
    <row r="954" spans="1:28" ht="12.75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5"/>
      <c r="L954" s="85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  <c r="AA954" s="84"/>
      <c r="AB954" s="84"/>
    </row>
    <row r="955" spans="1:28" ht="12.75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5"/>
      <c r="L955" s="85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  <c r="AA955" s="84"/>
      <c r="AB955" s="84"/>
    </row>
    <row r="956" spans="1:28" ht="12.75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5"/>
      <c r="L956" s="85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  <c r="AA956" s="84"/>
      <c r="AB956" s="84"/>
    </row>
    <row r="957" spans="1:28" ht="12.75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5"/>
      <c r="L957" s="85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  <c r="AA957" s="84"/>
      <c r="AB957" s="84"/>
    </row>
    <row r="958" spans="1:28" ht="12.75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5"/>
      <c r="L958" s="85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  <c r="AA958" s="84"/>
      <c r="AB958" s="84"/>
    </row>
    <row r="959" spans="1:28" ht="12.75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5"/>
      <c r="L959" s="85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  <c r="AA959" s="84"/>
      <c r="AB959" s="84"/>
    </row>
    <row r="960" spans="1:28" ht="12.75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5"/>
      <c r="L960" s="85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  <c r="AA960" s="84"/>
      <c r="AB960" s="84"/>
    </row>
    <row r="961" spans="1:28" ht="12.75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5"/>
      <c r="L961" s="85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  <c r="AA961" s="84"/>
      <c r="AB961" s="84"/>
    </row>
    <row r="962" spans="1:28" ht="12.75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5"/>
      <c r="L962" s="85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  <c r="AA962" s="84"/>
      <c r="AB962" s="84"/>
    </row>
    <row r="963" spans="1:28" ht="12.75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5"/>
      <c r="L963" s="85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  <c r="AA963" s="84"/>
      <c r="AB963" s="84"/>
    </row>
    <row r="964" spans="1:28" ht="12.75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5"/>
      <c r="L964" s="85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  <c r="AA964" s="84"/>
      <c r="AB964" s="84"/>
    </row>
    <row r="965" spans="1:28" ht="12.75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5"/>
      <c r="L965" s="85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  <c r="AA965" s="84"/>
      <c r="AB965" s="84"/>
    </row>
    <row r="966" spans="1:28" ht="12.75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5"/>
      <c r="L966" s="85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  <c r="AA966" s="84"/>
      <c r="AB966" s="84"/>
    </row>
    <row r="967" spans="1:28" ht="12.75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5"/>
      <c r="L967" s="85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  <c r="AA967" s="84"/>
      <c r="AB967" s="84"/>
    </row>
    <row r="968" spans="1:28" ht="12.75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5"/>
      <c r="L968" s="85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  <c r="AA968" s="84"/>
      <c r="AB968" s="84"/>
    </row>
    <row r="969" spans="1:28" ht="12.75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5"/>
      <c r="L969" s="85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  <c r="AA969" s="84"/>
      <c r="AB969" s="84"/>
    </row>
    <row r="970" spans="1:28" ht="12.75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5"/>
      <c r="L970" s="85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  <c r="AA970" s="84"/>
      <c r="AB970" s="84"/>
    </row>
    <row r="971" spans="1:28" ht="12.75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5"/>
      <c r="L971" s="85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  <c r="AA971" s="84"/>
      <c r="AB971" s="84"/>
    </row>
    <row r="972" spans="1:28" ht="12.75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5"/>
      <c r="L972" s="85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  <c r="AA972" s="84"/>
      <c r="AB972" s="84"/>
    </row>
    <row r="973" spans="1:28" ht="12.75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5"/>
      <c r="L973" s="85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  <c r="AA973" s="84"/>
      <c r="AB973" s="84"/>
    </row>
    <row r="974" spans="1:28" ht="12.75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5"/>
      <c r="L974" s="85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  <c r="AA974" s="84"/>
      <c r="AB974" s="84"/>
    </row>
    <row r="975" spans="1:28" ht="12.75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5"/>
      <c r="L975" s="85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  <c r="AA975" s="84"/>
      <c r="AB975" s="84"/>
    </row>
    <row r="976" spans="1:28" ht="12.75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5"/>
      <c r="L976" s="85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  <c r="AA976" s="84"/>
      <c r="AB976" s="84"/>
    </row>
    <row r="977" spans="1:28" ht="12.75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5"/>
      <c r="L977" s="85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  <c r="AA977" s="84"/>
      <c r="AB977" s="84"/>
    </row>
    <row r="978" spans="1:28" ht="12.75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5"/>
      <c r="L978" s="85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  <c r="AA978" s="84"/>
      <c r="AB978" s="84"/>
    </row>
    <row r="979" spans="1:28" ht="12.75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5"/>
      <c r="L979" s="85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  <c r="AA979" s="84"/>
      <c r="AB979" s="84"/>
    </row>
    <row r="980" spans="1:28" ht="12.75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5"/>
      <c r="L980" s="85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  <c r="AA980" s="84"/>
      <c r="AB980" s="84"/>
    </row>
    <row r="981" spans="1:28" ht="12.75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5"/>
      <c r="L981" s="85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  <c r="AA981" s="84"/>
      <c r="AB981" s="84"/>
    </row>
    <row r="982" spans="1:28" ht="12.75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5"/>
      <c r="L982" s="85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  <c r="AA982" s="84"/>
      <c r="AB982" s="84"/>
    </row>
    <row r="983" spans="1:28" ht="12.75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5"/>
      <c r="L983" s="85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  <c r="AA983" s="84"/>
      <c r="AB983" s="84"/>
    </row>
    <row r="984" spans="1:28" ht="12.75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5"/>
      <c r="L984" s="85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  <c r="AA984" s="84"/>
      <c r="AB984" s="84"/>
    </row>
    <row r="985" spans="1:28" ht="12.75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5"/>
      <c r="L985" s="85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  <c r="AA985" s="84"/>
      <c r="AB985" s="84"/>
    </row>
    <row r="986" spans="1:28" ht="12.75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5"/>
      <c r="L986" s="85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  <c r="AA986" s="84"/>
      <c r="AB986" s="84"/>
    </row>
    <row r="987" spans="1:28" ht="12.75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5"/>
      <c r="L987" s="85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  <c r="AA987" s="84"/>
      <c r="AB987" s="84"/>
    </row>
    <row r="988" spans="1:28" ht="12.75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5"/>
      <c r="L988" s="85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  <c r="AA988" s="84"/>
      <c r="AB988" s="84"/>
    </row>
    <row r="989" spans="1:28" ht="12.75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5"/>
      <c r="L989" s="85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  <c r="AA989" s="84"/>
      <c r="AB989" s="84"/>
    </row>
    <row r="990" spans="1:28" ht="12.75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5"/>
      <c r="L990" s="85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  <c r="AA990" s="84"/>
      <c r="AB990" s="84"/>
    </row>
    <row r="991" spans="1:28" ht="12.75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5"/>
      <c r="L991" s="85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  <c r="AA991" s="84"/>
      <c r="AB991" s="84"/>
    </row>
    <row r="992" spans="1:28" ht="12.75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5"/>
      <c r="L992" s="85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  <c r="AA992" s="84"/>
      <c r="AB992" s="84"/>
    </row>
    <row r="993" spans="1:28" ht="12.75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5"/>
      <c r="L993" s="85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  <c r="AA993" s="84"/>
      <c r="AB993" s="84"/>
    </row>
    <row r="994" spans="1:28" ht="12.75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5"/>
      <c r="L994" s="85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  <c r="AA994" s="84"/>
      <c r="AB994" s="84"/>
    </row>
    <row r="995" spans="1:28" ht="12.75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5"/>
      <c r="L995" s="85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  <c r="AA995" s="84"/>
      <c r="AB995" s="84"/>
    </row>
    <row r="996" spans="1:28" ht="12.75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5"/>
      <c r="L996" s="85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  <c r="AA996" s="84"/>
      <c r="AB996" s="84"/>
    </row>
    <row r="997" spans="1:28" ht="12.75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5"/>
      <c r="L997" s="85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  <c r="AA997" s="84"/>
      <c r="AB997" s="84"/>
    </row>
    <row r="998" spans="1:28" ht="12.75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5"/>
      <c r="L998" s="85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  <c r="AA998" s="84"/>
      <c r="AB998" s="84"/>
    </row>
    <row r="999" spans="1:28" ht="12.75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5"/>
      <c r="L999" s="85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  <c r="AA999" s="84"/>
      <c r="AB999" s="84"/>
    </row>
    <row r="1000" spans="1:28" ht="12.75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5"/>
      <c r="L1000" s="85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  <c r="AA1000" s="84"/>
      <c r="AB1000" s="84"/>
    </row>
  </sheetData>
  <autoFilter ref="A4:AB105"/>
  <mergeCells count="8">
    <mergeCell ref="Z3:AB3"/>
    <mergeCell ref="G2:AB2"/>
    <mergeCell ref="L86:M86"/>
    <mergeCell ref="A1:Y1"/>
    <mergeCell ref="J3:K3"/>
    <mergeCell ref="N3:R3"/>
    <mergeCell ref="S3:W3"/>
    <mergeCell ref="X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López Arcinienga</dc:creator>
  <cp:lastModifiedBy>Sergio López Arcinienga</cp:lastModifiedBy>
  <dcterms:created xsi:type="dcterms:W3CDTF">2016-01-25T16:02:52Z</dcterms:created>
  <dcterms:modified xsi:type="dcterms:W3CDTF">2016-01-25T16:02:52Z</dcterms:modified>
</cp:coreProperties>
</file>